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tabRatio="123" activeTab="0"/>
  </bookViews>
  <sheets>
    <sheet name="Cover Page " sheetId="1" r:id="rId1"/>
    <sheet name="National Government" sheetId="2" r:id="rId2"/>
    <sheet name="Manufacturing" sheetId="3" r:id="rId3"/>
    <sheet name="Retail" sheetId="4" r:id="rId4"/>
    <sheet name="Monetary" sheetId="5" r:id="rId5"/>
    <sheet name="Trade" sheetId="6" r:id="rId6"/>
    <sheet name="Employment" sheetId="7" r:id="rId7"/>
    <sheet name="PSCE" sheetId="8" r:id="rId8"/>
    <sheet name="PSCE Yearly" sheetId="9" r:id="rId9"/>
    <sheet name="PSCE Monthly" sheetId="10" r:id="rId10"/>
    <sheet name="Survey Results" sheetId="11" r:id="rId11"/>
    <sheet name="Civil Cases for Debt" sheetId="12" r:id="rId12"/>
    <sheet name="Inflation" sheetId="13" r:id="rId13"/>
    <sheet name="Electricity" sheetId="14" r:id="rId14"/>
    <sheet name="Building Plans Approved" sheetId="15" r:id="rId15"/>
    <sheet name="Building Plans Approved1" sheetId="16" r:id="rId16"/>
  </sheets>
  <definedNames/>
  <calcPr fullCalcOnLoad="1"/>
</workbook>
</file>

<file path=xl/sharedStrings.xml><?xml version="1.0" encoding="utf-8"?>
<sst xmlns="http://schemas.openxmlformats.org/spreadsheetml/2006/main" count="629" uniqueCount="316">
  <si>
    <t>Bills discounted</t>
  </si>
  <si>
    <t>Investments</t>
  </si>
  <si>
    <t>Total loans and advances</t>
  </si>
  <si>
    <t>Instalment sales credit</t>
  </si>
  <si>
    <t>Mortgage advances</t>
  </si>
  <si>
    <t>Other loans and advances</t>
  </si>
  <si>
    <t xml:space="preserve"> Leasing finance  </t>
  </si>
  <si>
    <t>Average 1991</t>
  </si>
  <si>
    <t>Average 1992</t>
  </si>
  <si>
    <t>Average 1993</t>
  </si>
  <si>
    <t>Average 1994</t>
  </si>
  <si>
    <t>Average 1995</t>
  </si>
  <si>
    <t>Average 1996</t>
  </si>
  <si>
    <t>Average 1997</t>
  </si>
  <si>
    <t>Average 1998</t>
  </si>
  <si>
    <t>Average 1999</t>
  </si>
  <si>
    <t>Average 2000</t>
  </si>
  <si>
    <t>Average 2001</t>
  </si>
  <si>
    <t>Average 2002</t>
  </si>
  <si>
    <t>Average 2003</t>
  </si>
  <si>
    <t>Average 2004</t>
  </si>
  <si>
    <t>Average 2005</t>
  </si>
  <si>
    <t>Average 2006</t>
  </si>
  <si>
    <t>Average 2007</t>
  </si>
  <si>
    <t>Average 2008</t>
  </si>
  <si>
    <t>Average 2009</t>
  </si>
  <si>
    <t>Average 1990</t>
  </si>
  <si>
    <t>Credit extended to the domestic private sector - Month-on-Month Change</t>
  </si>
  <si>
    <t>Credit extended to the domestic private sector - Year-on-Year Change</t>
  </si>
  <si>
    <t>Credit extended to the domestic private sector - R millions</t>
  </si>
  <si>
    <t>Per Month</t>
  </si>
  <si>
    <t>Population of working age (15–64 years)</t>
  </si>
  <si>
    <t>Labour Force</t>
  </si>
  <si>
    <t>Employed</t>
  </si>
  <si>
    <t>Unemployed</t>
  </si>
  <si>
    <t>Not Economically Active</t>
  </si>
  <si>
    <t>Discourage Work Seekers</t>
  </si>
  <si>
    <t>Q1 2008</t>
  </si>
  <si>
    <t>Q2 2008</t>
  </si>
  <si>
    <t>Q3 2008</t>
  </si>
  <si>
    <t>Q4 2008</t>
  </si>
  <si>
    <t>Q1 2009</t>
  </si>
  <si>
    <t>Quarterly % Change Q2 2008</t>
  </si>
  <si>
    <t>Quarterly % Change Q3 2008</t>
  </si>
  <si>
    <t>Quarterly % Change Q4 2008</t>
  </si>
  <si>
    <t>Quarterly % Change Q1 2009</t>
  </si>
  <si>
    <t>Q1 2009 Year-on-Year %</t>
  </si>
  <si>
    <t>Unemployment rate</t>
  </si>
  <si>
    <t>Employed / population ratio (Absorption)</t>
  </si>
  <si>
    <t>Labour force participation rate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</si>
  <si>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</si>
  <si>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</si>
  <si>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</si>
  <si>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</si>
  <si>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</si>
  <si>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</si>
  <si>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</si>
  <si>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</si>
  <si>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</si>
  <si>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</si>
  <si>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Formal sector (Non-agricultural)</t>
  </si>
  <si>
    <t>Informal sector (Non-agricultural)</t>
  </si>
  <si>
    <t>Total</t>
  </si>
  <si>
    <t>Q2 2008 Quarter-on-Quarter</t>
  </si>
  <si>
    <t>Q3 2008 Quarter-on-Quarter</t>
  </si>
  <si>
    <t>Q4 2008 Quarter-on-Quarter</t>
  </si>
  <si>
    <t>Q1 2009 Quarter-on-Quarter</t>
  </si>
  <si>
    <t>Q1 2009 Year-on-Year</t>
  </si>
  <si>
    <t>Average</t>
  </si>
  <si>
    <t>Dwelling-houses &lt; 80 square metres</t>
  </si>
  <si>
    <t>Dwelling-houses &gt;= 80 square metres</t>
  </si>
  <si>
    <t>Current prices</t>
  </si>
  <si>
    <t>Number</t>
  </si>
  <si>
    <t>Square metres</t>
  </si>
  <si>
    <t>R'000</t>
  </si>
  <si>
    <t>Flats and townhouses</t>
  </si>
  <si>
    <t>Other residential buildings</t>
  </si>
  <si>
    <t>RECORDED BUILDING PLANS PASSED BY LARGER MUNICIPALITIES BY TYPE OF BUILDING</t>
  </si>
  <si>
    <t>KZN</t>
  </si>
  <si>
    <t>Office and banking space</t>
  </si>
  <si>
    <t>Shopping space</t>
  </si>
  <si>
    <t>Industrial and warehouse space</t>
  </si>
  <si>
    <t>Other</t>
  </si>
  <si>
    <t>Average Year-on-Year 1994</t>
  </si>
  <si>
    <t>Average Year-on-Year 1995</t>
  </si>
  <si>
    <t>Average Year-on-Year 1996</t>
  </si>
  <si>
    <t>Average Year-on-Year 1997</t>
  </si>
  <si>
    <t>Average Year-on-Year 1998</t>
  </si>
  <si>
    <t>Average Year-on-Year 1999</t>
  </si>
  <si>
    <t>Average Year-on-Year 2000</t>
  </si>
  <si>
    <t>Average Year-on-Year 2001</t>
  </si>
  <si>
    <t>Average Year-on-Year 2002</t>
  </si>
  <si>
    <t>Average Year-on-Year 2003</t>
  </si>
  <si>
    <t>Average Year-on-Year 2004</t>
  </si>
  <si>
    <t>Average Year-on-Year 2005</t>
  </si>
  <si>
    <t>Average Year-on-Year 2006</t>
  </si>
  <si>
    <t>Average Year-on-Year 2007</t>
  </si>
  <si>
    <t>Average Year-on-Year 2008</t>
  </si>
  <si>
    <t>Average Year-on-Year 2009</t>
  </si>
  <si>
    <t>SA</t>
  </si>
  <si>
    <t>LABOUR FORCE CHARACTERISTICS BY PROVINCE (KZN)</t>
  </si>
  <si>
    <t>EMPLOYED BY INDUSTRY AND PROVINCE (KZN)</t>
  </si>
  <si>
    <t>Dec-08</t>
  </si>
  <si>
    <t>RMB/BER Business Confidence Index</t>
  </si>
  <si>
    <t>Investec PMI Survey</t>
  </si>
  <si>
    <t>FNB/BER Consumer Confidence Inde</t>
  </si>
  <si>
    <t>ECONOMIC SURVEYS</t>
  </si>
  <si>
    <t>ECONOMIC DATA AND STATISTICS</t>
  </si>
  <si>
    <t xml:space="preserve">Credit extended to the domestic private sector </t>
  </si>
  <si>
    <t>Labour Force Characteristics by Province (KZN)</t>
  </si>
  <si>
    <t>Economic Surveys</t>
  </si>
  <si>
    <t xml:space="preserve">Building Plans Approved - Commercial and Industrial (KZN) </t>
  </si>
  <si>
    <t>Building Plans Approved - Residential (KZN)</t>
  </si>
  <si>
    <t>Clink on                    to view cover page</t>
  </si>
  <si>
    <r>
      <t xml:space="preserve">Click on the </t>
    </r>
    <r>
      <rPr>
        <b/>
        <sz val="10"/>
        <rFont val="Arial"/>
        <family val="2"/>
      </rPr>
      <t xml:space="preserve">Variable Links </t>
    </r>
    <r>
      <rPr>
        <sz val="10"/>
        <rFont val="Arial"/>
        <family val="0"/>
      </rPr>
      <t>to view Data and Statistics</t>
    </r>
  </si>
  <si>
    <t>Business enterprises and private persons</t>
  </si>
  <si>
    <t>Private persons</t>
  </si>
  <si>
    <t>Cape Peninsula</t>
  </si>
  <si>
    <t>Port-Elizabeth</t>
  </si>
  <si>
    <t>East London</t>
  </si>
  <si>
    <t>Kimberley</t>
  </si>
  <si>
    <t>Pietermaritzburg</t>
  </si>
  <si>
    <t>Durban</t>
  </si>
  <si>
    <t>Jhannesburg</t>
  </si>
  <si>
    <t>East Rand</t>
  </si>
  <si>
    <t>West Rand</t>
  </si>
  <si>
    <t>Pretoria</t>
  </si>
  <si>
    <t>Vereeniging and Vanderbijlpark</t>
  </si>
  <si>
    <t>Bloemfontein</t>
  </si>
  <si>
    <t>Per Annum</t>
  </si>
  <si>
    <t>Year-on-Year1991</t>
  </si>
  <si>
    <t>Year-on-Year1992</t>
  </si>
  <si>
    <t>Year-on-Year1993</t>
  </si>
  <si>
    <t>Year-on-Year1994</t>
  </si>
  <si>
    <t>Year-on-Year1995</t>
  </si>
  <si>
    <t>Year-on-Year1996</t>
  </si>
  <si>
    <t>Year-on-Year1997</t>
  </si>
  <si>
    <t>Year-on-Year1998</t>
  </si>
  <si>
    <t>Year-on-Year1999</t>
  </si>
  <si>
    <t>Year-on-Year2000</t>
  </si>
  <si>
    <t>Year-on-Year2001</t>
  </si>
  <si>
    <t>Year-on-Year2002</t>
  </si>
  <si>
    <t>Year-on-Year2003</t>
  </si>
  <si>
    <t>Year-on-Year2004</t>
  </si>
  <si>
    <t>Year-on-Year2005</t>
  </si>
  <si>
    <t>Year-on-Year2006</t>
  </si>
  <si>
    <t>Year-on-Year2007</t>
  </si>
  <si>
    <t>Year-on-Year2008</t>
  </si>
  <si>
    <t>Year-on-Year2009</t>
  </si>
  <si>
    <t>CIVIL CASES RECORDED AND SUMMONSES ISSUED FOR DEBT</t>
  </si>
  <si>
    <t>Business enterprises</t>
  </si>
  <si>
    <t>As a % of Total</t>
  </si>
  <si>
    <t>Civil Cases Recorded and Summonses Issued for Debt</t>
  </si>
  <si>
    <t>All Items</t>
  </si>
  <si>
    <t>Food and non alcoholic beverages</t>
  </si>
  <si>
    <t>Food</t>
  </si>
  <si>
    <t>Bread and cereals</t>
  </si>
  <si>
    <t>Meat</t>
  </si>
  <si>
    <t>Fish</t>
  </si>
  <si>
    <t>Milk, eggs and cheese</t>
  </si>
  <si>
    <t>Oils and fats</t>
  </si>
  <si>
    <t>Fruit</t>
  </si>
  <si>
    <t>Vegetables</t>
  </si>
  <si>
    <t>Sugar, sweets and deserts</t>
  </si>
  <si>
    <t>Other food</t>
  </si>
  <si>
    <t>Non-alcoholic beverages</t>
  </si>
  <si>
    <t>Hot beverages</t>
  </si>
  <si>
    <t>Cold beverages</t>
  </si>
  <si>
    <t>Alcoholic beverages and tobacco</t>
  </si>
  <si>
    <t>Alcoholic beverages</t>
  </si>
  <si>
    <t>Spirits</t>
  </si>
  <si>
    <t>Wine</t>
  </si>
  <si>
    <t>Beer</t>
  </si>
  <si>
    <t>Tobacco</t>
  </si>
  <si>
    <t>Clothing and footwear</t>
  </si>
  <si>
    <t>Clothing</t>
  </si>
  <si>
    <t>Footwear</t>
  </si>
  <si>
    <t>Housing and utilities</t>
  </si>
  <si>
    <t>Actual rentals for housing</t>
  </si>
  <si>
    <t>Owners equivalent rent</t>
  </si>
  <si>
    <t>Maintenance and repair</t>
  </si>
  <si>
    <t>Water and other services</t>
  </si>
  <si>
    <t>Electricity and other fuels</t>
  </si>
  <si>
    <t>Household contents and equipment</t>
  </si>
  <si>
    <t>Furnishings, floor coverings and textiles</t>
  </si>
  <si>
    <t>Appliances, tableware and equipment</t>
  </si>
  <si>
    <t>Supplies and services</t>
  </si>
  <si>
    <t>Health</t>
  </si>
  <si>
    <t>Purchase of vehicles</t>
  </si>
  <si>
    <t>Private transport operation</t>
  </si>
  <si>
    <t>Petrol</t>
  </si>
  <si>
    <t>Other running costs</t>
  </si>
  <si>
    <t>Public transport</t>
  </si>
  <si>
    <t>Communication</t>
  </si>
  <si>
    <t>Postal services and telecommunication equipment</t>
  </si>
  <si>
    <t>Telecmmunication services</t>
  </si>
  <si>
    <t>Recreation and culture</t>
  </si>
  <si>
    <t>Recreational equipment</t>
  </si>
  <si>
    <t>Recreational and cultural services</t>
  </si>
  <si>
    <t>Books, newspapers and stationery</t>
  </si>
  <si>
    <t>Education</t>
  </si>
  <si>
    <t>Restaurants and hotels</t>
  </si>
  <si>
    <t>Restaurants</t>
  </si>
  <si>
    <t>Hotels</t>
  </si>
  <si>
    <t>Miscellaneous goods and services</t>
  </si>
  <si>
    <t>Personal care</t>
  </si>
  <si>
    <t>Insurance</t>
  </si>
  <si>
    <t>Financial services</t>
  </si>
  <si>
    <t>Other services</t>
  </si>
  <si>
    <t>March Inflation Rate</t>
  </si>
  <si>
    <t>ITEM</t>
  </si>
  <si>
    <t>Rate</t>
  </si>
  <si>
    <t>Rank</t>
  </si>
  <si>
    <t xml:space="preserve">KZN - Consumer Price Index Reclassified (Base 2008 = 100) </t>
  </si>
  <si>
    <t xml:space="preserve">KZN - CONSUMER PRICE INDEX RECLASSIFIED (BASE 2008 = 100) 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</si>
  <si>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</si>
  <si>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</si>
  <si>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</si>
  <si>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</si>
  <si>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</si>
  <si>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</si>
  <si>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</si>
  <si>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</si>
  <si>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</si>
  <si>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South Africa</t>
  </si>
  <si>
    <t>Electricity generated and available for distribution - Gigawatt-hours</t>
  </si>
  <si>
    <t>ELECTRICITY GENERATED AND AVAILABLE FOR DISTRIBUTION - GIGAWATT-HOURS</t>
  </si>
  <si>
    <t>Year-on-Year 2003</t>
  </si>
  <si>
    <t>Year-on-Year 2004</t>
  </si>
  <si>
    <t>Year-on-Year 2005</t>
  </si>
  <si>
    <t>Year-on-Year 2006</t>
  </si>
  <si>
    <t>Year-on-Year 2007</t>
  </si>
  <si>
    <t>Year-on-Year 2008</t>
  </si>
  <si>
    <t>Year-on-Year 2009</t>
  </si>
  <si>
    <t>April Inflation Rate</t>
  </si>
  <si>
    <t>Retail and Trade</t>
  </si>
  <si>
    <t>Seasonally adjus, R1000</t>
  </si>
  <si>
    <t>2005=100</t>
  </si>
  <si>
    <t>Indices of Physical Volume Production</t>
  </si>
  <si>
    <t>Value of Sales</t>
  </si>
  <si>
    <t>Year-on-Year 1999</t>
  </si>
  <si>
    <t>Year-on-Year 2000</t>
  </si>
  <si>
    <t>Year-on-Year 2001</t>
  </si>
  <si>
    <t>Year-on-Year 2002</t>
  </si>
  <si>
    <t>R million</t>
  </si>
  <si>
    <t>Seasonally adjus, R million</t>
  </si>
  <si>
    <t>Motor Trade Sales</t>
  </si>
  <si>
    <t>Wholesale Trade Sales</t>
  </si>
  <si>
    <t xml:space="preserve">Retail Sales </t>
  </si>
  <si>
    <t>(at constant prices)</t>
  </si>
  <si>
    <t>TOTAL MANUFACTURING (SA)</t>
  </si>
  <si>
    <t>RETAIL AND TRADE (SA)</t>
  </si>
  <si>
    <t>Monetary Indicators</t>
  </si>
  <si>
    <t>CPI</t>
  </si>
  <si>
    <t>Year-on-Year</t>
  </si>
  <si>
    <t>Long Term Interest Rates</t>
  </si>
  <si>
    <t>R153 Yields</t>
  </si>
  <si>
    <t>Real Interest Rates</t>
  </si>
  <si>
    <t>Rand Dollar Exchange Rate</t>
  </si>
  <si>
    <t>per 1USD</t>
  </si>
  <si>
    <t>MONETARY INDICATORS</t>
  </si>
  <si>
    <t>May Inflation Rate</t>
  </si>
  <si>
    <t>National Government Financial Position</t>
  </si>
  <si>
    <t>NATIONAL REVENUE, EXPENDITURE AND BORROWING FOR MONTH</t>
  </si>
  <si>
    <t>(R'000)</t>
  </si>
  <si>
    <t>Revenue</t>
  </si>
  <si>
    <t>Expenditure</t>
  </si>
  <si>
    <t>Appropraition by vote</t>
  </si>
  <si>
    <t>Direct charges against National Revenue Fund</t>
  </si>
  <si>
    <t>State Debt Costs</t>
  </si>
  <si>
    <t>Provincial Equitable Share</t>
  </si>
  <si>
    <t>General Fuel Levy sharing with Metros</t>
  </si>
  <si>
    <t>Contingency Reserve</t>
  </si>
  <si>
    <t>Budget Deficit/Surplus</t>
  </si>
  <si>
    <t>Extraordinary Receipts</t>
  </si>
  <si>
    <t>Extraordinary Payments</t>
  </si>
  <si>
    <t>Net Borrowing Requirement</t>
  </si>
  <si>
    <t>Financing of the Net Borrowing Requirement</t>
  </si>
  <si>
    <t>Domestic Short Term Loans (net)</t>
  </si>
  <si>
    <t>Domestic Long Terms Loans (net)</t>
  </si>
  <si>
    <t>Foreign Loans (net)</t>
  </si>
  <si>
    <t>Change in cash and other balances ( - increase)</t>
  </si>
  <si>
    <t>Total Financing (net)</t>
  </si>
  <si>
    <t>Budget estimate</t>
  </si>
  <si>
    <t>April</t>
  </si>
  <si>
    <t>Prelimanary outcome</t>
  </si>
  <si>
    <t>2009/10.</t>
  </si>
  <si>
    <t>2008/09.</t>
  </si>
  <si>
    <t>Cumulative Revenue</t>
  </si>
  <si>
    <t>Cumulative Revenue Shortage</t>
  </si>
  <si>
    <t>Cumulative Equitable Share</t>
  </si>
  <si>
    <t>Cumulative Equitable Shortage</t>
  </si>
  <si>
    <t>Decrease in Revenue</t>
  </si>
  <si>
    <t>Increase in April Defecit</t>
  </si>
  <si>
    <t>April as a % of Total Budgeted</t>
  </si>
  <si>
    <t xml:space="preserve">Cumulative Borrowing </t>
  </si>
  <si>
    <t>Cumulative Borrowing Shortage</t>
  </si>
  <si>
    <t>Jun-09</t>
  </si>
  <si>
    <t>Trade balance</t>
  </si>
  <si>
    <t>Imports</t>
  </si>
  <si>
    <t>Exports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</si>
  <si>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</si>
  <si>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</si>
  <si>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</si>
  <si>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</si>
  <si>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</si>
  <si>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</si>
  <si>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</si>
  <si>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</si>
  <si>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</si>
  <si>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</si>
  <si>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</si>
  <si>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</si>
  <si>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</si>
  <si>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ON YEAR TRADE BALANCE IN RANDS MILLION   2004-2009</t>
  </si>
  <si>
    <t>Trade Satstics</t>
  </si>
</sst>
</file>

<file path=xl/styles.xml><?xml version="1.0" encoding="utf-8"?>
<styleSheet xmlns="http://schemas.openxmlformats.org/spreadsheetml/2006/main">
  <numFmts count="5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1C09]dd\ mmmm\ yyyy"/>
    <numFmt numFmtId="170" formatCode="[$-409]hh:mm:ss\ AM/PM"/>
    <numFmt numFmtId="171" formatCode="0.000000"/>
    <numFmt numFmtId="172" formatCode="0.00000"/>
    <numFmt numFmtId="173" formatCode="0.0000"/>
    <numFmt numFmtId="174" formatCode="0.000"/>
    <numFmt numFmtId="175" formatCode="0.0000000"/>
    <numFmt numFmtId="176" formatCode="&quot;R&quot;\ #,##0"/>
    <numFmt numFmtId="177" formatCode="0.0"/>
    <numFmt numFmtId="178" formatCode="#,##0.0"/>
    <numFmt numFmtId="179" formatCode="#,##0.00_ ;\-#,##0.00\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 * #,##0.0_ ;_ * \-#,##0.0_ ;_ * &quot;-&quot;??_ ;_ @_ "/>
    <numFmt numFmtId="189" formatCode="_ * #,##0_ ;_ * \-#,##0_ ;_ * &quot;-&quot;??_ ;_ @_ "/>
    <numFmt numFmtId="190" formatCode="_ * #,##0.000_ ;_ * \-#,##0.000_ ;_ * &quot;-&quot;??_ ;_ @_ "/>
    <numFmt numFmtId="191" formatCode="_ * #,##0.0000_ ;_ * \-#,##0.0000_ ;_ * &quot;-&quot;??_ ;_ @_ "/>
    <numFmt numFmtId="192" formatCode="#,##0_ ;[Red]\-#,##0\ "/>
    <numFmt numFmtId="193" formatCode="#,##0.0_ ;\-#,##0.0\ "/>
    <numFmt numFmtId="194" formatCode="#,##0.0_ ;[Red]\-#,##0.0\ "/>
    <numFmt numFmtId="195" formatCode="&quot;R&quot;\ #,##0.0"/>
    <numFmt numFmtId="196" formatCode="[$$-409]#,##0.0_ ;[Red]\-[$$-409]#,##0.0\ "/>
    <numFmt numFmtId="197" formatCode="[$$-409]#,##0.0_ ;\-[$$-409]#,##0.0\ "/>
    <numFmt numFmtId="198" formatCode="#,##0.00_ ;[Red]\-#,##0.00\ "/>
    <numFmt numFmtId="199" formatCode="#,##0.000_ ;[Red]\-#,##0.000\ "/>
    <numFmt numFmtId="200" formatCode="#,##0.0000_ ;[Red]\-#,##0.0000\ "/>
    <numFmt numFmtId="201" formatCode=";;;"/>
    <numFmt numFmtId="202" formatCode="[$$-1409]#,##0.0"/>
    <numFmt numFmtId="203" formatCode="[$$-409]#,##0.0"/>
    <numFmt numFmtId="204" formatCode="&quot;R&quot;\ #,##0.0;[Red]&quot;R&quot;\ \-#,##0.0"/>
    <numFmt numFmtId="205" formatCode="_ * #,##0.0_ ;_ * \-#,##0.0_ ;_ * &quot;-&quot;?_ ;_ @_ "/>
    <numFmt numFmtId="206" formatCode="#,##0.00000_ ;[Red]\-#,##0.00000\ "/>
    <numFmt numFmtId="207" formatCode="&quot;R&quot;\ #,##0.00"/>
    <numFmt numFmtId="208" formatCode="[$$-409]#,##0.00"/>
  </numFmts>
  <fonts count="57">
    <font>
      <sz val="10"/>
      <name val="Arial"/>
      <family val="0"/>
    </font>
    <font>
      <sz val="8"/>
      <color indexed="8"/>
      <name val="Verdana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9.75"/>
      <name val="Arial"/>
      <family val="2"/>
    </font>
    <font>
      <b/>
      <sz val="10"/>
      <name val="Arial"/>
      <family val="0"/>
    </font>
    <font>
      <sz val="10.75"/>
      <name val="Arial"/>
      <family val="2"/>
    </font>
    <font>
      <sz val="2.5"/>
      <name val="Arial"/>
      <family val="0"/>
    </font>
    <font>
      <sz val="1.25"/>
      <name val="Arial"/>
      <family val="2"/>
    </font>
    <font>
      <sz val="2"/>
      <name val="Arial"/>
      <family val="2"/>
    </font>
    <font>
      <b/>
      <sz val="10"/>
      <color indexed="8"/>
      <name val="Verdana"/>
      <family val="2"/>
    </font>
    <font>
      <b/>
      <u val="single"/>
      <sz val="10"/>
      <name val="Arial"/>
      <family val="2"/>
    </font>
    <font>
      <sz val="14.75"/>
      <name val="Arial"/>
      <family val="0"/>
    </font>
    <font>
      <sz val="16.75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2"/>
    </font>
    <font>
      <sz val="16"/>
      <color indexed="8"/>
      <name val="Arial"/>
      <family val="0"/>
    </font>
    <font>
      <sz val="24"/>
      <color indexed="8"/>
      <name val="Arial"/>
      <family val="0"/>
    </font>
    <font>
      <sz val="8.5"/>
      <name val="Arial"/>
      <family val="2"/>
    </font>
    <font>
      <sz val="17"/>
      <name val="Arial"/>
      <family val="0"/>
    </font>
    <font>
      <b/>
      <sz val="12"/>
      <name val="Arial"/>
      <family val="2"/>
    </font>
    <font>
      <sz val="5.75"/>
      <name val="Arial"/>
      <family val="2"/>
    </font>
    <font>
      <sz val="9"/>
      <name val="Arial"/>
      <family val="2"/>
    </font>
    <font>
      <sz val="24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8"/>
      <color indexed="9"/>
      <name val="Futura Lt BT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0"/>
    </font>
    <font>
      <u val="single"/>
      <sz val="14"/>
      <color indexed="8"/>
      <name val="Arial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0"/>
    </font>
    <font>
      <sz val="8.75"/>
      <name val="Arial"/>
      <family val="2"/>
    </font>
    <font>
      <sz val="16.5"/>
      <name val="Arial"/>
      <family val="0"/>
    </font>
    <font>
      <sz val="15.75"/>
      <name val="Arial"/>
      <family val="0"/>
    </font>
    <font>
      <sz val="9.25"/>
      <name val="Arial"/>
      <family val="2"/>
    </font>
    <font>
      <sz val="20"/>
      <name val="Arial"/>
      <family val="0"/>
    </font>
    <font>
      <b/>
      <sz val="16"/>
      <name val="Arial"/>
      <family val="2"/>
    </font>
    <font>
      <sz val="10.25"/>
      <name val="Arial"/>
      <family val="2"/>
    </font>
    <font>
      <sz val="17.25"/>
      <name val="Arial"/>
      <family val="0"/>
    </font>
    <font>
      <sz val="18.25"/>
      <name val="Arial"/>
      <family val="0"/>
    </font>
    <font>
      <b/>
      <sz val="10"/>
      <color indexed="10"/>
      <name val="Arial"/>
      <family val="2"/>
    </font>
    <font>
      <sz val="11.25"/>
      <name val="Arial"/>
      <family val="0"/>
    </font>
    <font>
      <sz val="8.25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1.75"/>
      <name val="Arial"/>
      <family val="0"/>
    </font>
    <font>
      <sz val="6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lightUp"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wrapText="1"/>
    </xf>
    <xf numFmtId="17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>
      <alignment horizontal="center" wrapText="1"/>
    </xf>
    <xf numFmtId="1" fontId="11" fillId="2" borderId="1" xfId="0" applyNumberFormat="1" applyFont="1" applyFill="1" applyBorder="1" applyAlignment="1">
      <alignment horizontal="center" wrapText="1"/>
    </xf>
    <xf numFmtId="1" fontId="11" fillId="2" borderId="2" xfId="0" applyNumberFormat="1" applyFont="1" applyFill="1" applyBorder="1" applyAlignment="1">
      <alignment horizontal="center" wrapText="1"/>
    </xf>
    <xf numFmtId="17" fontId="6" fillId="0" borderId="0" xfId="0" applyNumberFormat="1" applyFont="1" applyFill="1" applyBorder="1" applyAlignment="1">
      <alignment horizontal="left"/>
    </xf>
    <xf numFmtId="0" fontId="0" fillId="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3" fontId="0" fillId="5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7" borderId="0" xfId="0" applyFill="1" applyAlignment="1">
      <alignment horizontal="center" wrapText="1"/>
    </xf>
    <xf numFmtId="0" fontId="15" fillId="5" borderId="0" xfId="0" applyFont="1" applyFill="1" applyBorder="1" applyAlignment="1">
      <alignment horizontal="center" vertical="center"/>
    </xf>
    <xf numFmtId="17" fontId="15" fillId="5" borderId="0" xfId="0" applyNumberFormat="1" applyFont="1" applyFill="1" applyBorder="1" applyAlignment="1">
      <alignment horizontal="center" vertical="center"/>
    </xf>
    <xf numFmtId="3" fontId="16" fillId="5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3" fontId="1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2" fontId="15" fillId="5" borderId="0" xfId="0" applyNumberFormat="1" applyFont="1" applyFill="1" applyBorder="1" applyAlignment="1">
      <alignment horizontal="center" vertical="center"/>
    </xf>
    <xf numFmtId="0" fontId="28" fillId="5" borderId="0" xfId="0" applyFont="1" applyFill="1" applyAlignment="1">
      <alignment/>
    </xf>
    <xf numFmtId="17" fontId="30" fillId="5" borderId="0" xfId="0" applyNumberFormat="1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 wrapText="1"/>
    </xf>
    <xf numFmtId="0" fontId="28" fillId="5" borderId="0" xfId="0" applyFont="1" applyFill="1" applyBorder="1" applyAlignment="1">
      <alignment/>
    </xf>
    <xf numFmtId="2" fontId="28" fillId="5" borderId="0" xfId="0" applyNumberFormat="1" applyFont="1" applyFill="1" applyBorder="1" applyAlignment="1">
      <alignment horizontal="center"/>
    </xf>
    <xf numFmtId="0" fontId="0" fillId="11" borderId="4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5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8" xfId="0" applyFill="1" applyBorder="1" applyAlignment="1">
      <alignment/>
    </xf>
    <xf numFmtId="0" fontId="35" fillId="3" borderId="0" xfId="0" applyFont="1" applyFill="1" applyBorder="1" applyAlignment="1">
      <alignment/>
    </xf>
    <xf numFmtId="0" fontId="35" fillId="3" borderId="9" xfId="0" applyFont="1" applyFill="1" applyBorder="1" applyAlignment="1">
      <alignment/>
    </xf>
    <xf numFmtId="0" fontId="35" fillId="3" borderId="4" xfId="0" applyFont="1" applyFill="1" applyBorder="1" applyAlignment="1">
      <alignment/>
    </xf>
    <xf numFmtId="0" fontId="35" fillId="3" borderId="5" xfId="0" applyFont="1" applyFill="1" applyBorder="1" applyAlignment="1">
      <alignment/>
    </xf>
    <xf numFmtId="0" fontId="35" fillId="3" borderId="6" xfId="0" applyFont="1" applyFill="1" applyBorder="1" applyAlignment="1">
      <alignment/>
    </xf>
    <xf numFmtId="0" fontId="35" fillId="3" borderId="7" xfId="0" applyFont="1" applyFill="1" applyBorder="1" applyAlignment="1">
      <alignment/>
    </xf>
    <xf numFmtId="0" fontId="35" fillId="3" borderId="8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16" fillId="5" borderId="0" xfId="0" applyFont="1" applyFill="1" applyBorder="1" applyAlignment="1">
      <alignment horizontal="center" vertical="center" wrapText="1"/>
    </xf>
    <xf numFmtId="3" fontId="16" fillId="5" borderId="0" xfId="0" applyNumberFormat="1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/>
    </xf>
    <xf numFmtId="17" fontId="15" fillId="5" borderId="0" xfId="0" applyNumberFormat="1" applyFont="1" applyFill="1" applyBorder="1" applyAlignment="1">
      <alignment horizontal="center"/>
    </xf>
    <xf numFmtId="3" fontId="1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/>
    </xf>
    <xf numFmtId="2" fontId="0" fillId="5" borderId="0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2" fontId="15" fillId="5" borderId="0" xfId="0" applyNumberFormat="1" applyFont="1" applyFill="1" applyBorder="1" applyAlignment="1">
      <alignment horizontal="center"/>
    </xf>
    <xf numFmtId="0" fontId="37" fillId="5" borderId="0" xfId="0" applyFont="1" applyFill="1" applyBorder="1" applyAlignment="1">
      <alignment horizontal="left"/>
    </xf>
    <xf numFmtId="0" fontId="39" fillId="7" borderId="0" xfId="0" applyFont="1" applyFill="1" applyBorder="1" applyAlignment="1">
      <alignment horizontal="center" vertical="center" wrapText="1"/>
    </xf>
    <xf numFmtId="2" fontId="37" fillId="2" borderId="10" xfId="0" applyNumberFormat="1" applyFont="1" applyFill="1" applyBorder="1" applyAlignment="1">
      <alignment horizontal="center"/>
    </xf>
    <xf numFmtId="3" fontId="0" fillId="9" borderId="0" xfId="0" applyNumberFormat="1" applyFill="1" applyBorder="1" applyAlignment="1">
      <alignment horizontal="center"/>
    </xf>
    <xf numFmtId="2" fontId="15" fillId="9" borderId="0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5" borderId="4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7" borderId="0" xfId="0" applyFill="1" applyAlignment="1">
      <alignment horizontal="center" vertical="center" wrapText="1"/>
    </xf>
    <xf numFmtId="2" fontId="6" fillId="12" borderId="10" xfId="0" applyNumberFormat="1" applyFont="1" applyFill="1" applyBorder="1" applyAlignment="1">
      <alignment horizontal="center" wrapText="1"/>
    </xf>
    <xf numFmtId="2" fontId="6" fillId="1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17" fontId="0" fillId="5" borderId="0" xfId="0" applyNumberFormat="1" applyFill="1" applyAlignment="1">
      <alignment horizontal="center"/>
    </xf>
    <xf numFmtId="0" fontId="0" fillId="13" borderId="0" xfId="0" applyFill="1" applyAlignment="1">
      <alignment horizontal="center" vertical="center"/>
    </xf>
    <xf numFmtId="4" fontId="0" fillId="5" borderId="0" xfId="0" applyNumberFormat="1" applyFill="1" applyBorder="1" applyAlignment="1">
      <alignment horizontal="center"/>
    </xf>
    <xf numFmtId="2" fontId="49" fillId="12" borderId="0" xfId="0" applyNumberFormat="1" applyFont="1" applyFill="1" applyAlignment="1">
      <alignment horizontal="center" vertical="center"/>
    </xf>
    <xf numFmtId="0" fontId="0" fillId="5" borderId="9" xfId="0" applyFill="1" applyBorder="1" applyAlignment="1">
      <alignment/>
    </xf>
    <xf numFmtId="0" fontId="36" fillId="3" borderId="5" xfId="20" applyFont="1" applyFill="1" applyBorder="1" applyAlignment="1">
      <alignment/>
    </xf>
    <xf numFmtId="5" fontId="0" fillId="0" borderId="0" xfId="0" applyNumberFormat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6" xfId="0" applyFont="1" applyFill="1" applyBorder="1" applyAlignment="1" quotePrefix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0" fillId="14" borderId="13" xfId="0" applyFill="1" applyBorder="1" applyAlignment="1">
      <alignment/>
    </xf>
    <xf numFmtId="0" fontId="0" fillId="14" borderId="14" xfId="0" applyFill="1" applyBorder="1" applyAlignment="1">
      <alignment/>
    </xf>
    <xf numFmtId="0" fontId="0" fillId="14" borderId="15" xfId="0" applyFill="1" applyBorder="1" applyAlignment="1">
      <alignment/>
    </xf>
    <xf numFmtId="16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5" borderId="12" xfId="0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" fontId="53" fillId="5" borderId="0" xfId="0" applyNumberFormat="1" applyFont="1" applyFill="1" applyAlignment="1" quotePrefix="1">
      <alignment horizontal="center"/>
    </xf>
    <xf numFmtId="17" fontId="0" fillId="0" borderId="0" xfId="0" applyNumberFormat="1" applyAlignment="1">
      <alignment horizontal="left"/>
    </xf>
    <xf numFmtId="0" fontId="0" fillId="4" borderId="9" xfId="0" applyFill="1" applyBorder="1" applyAlignment="1">
      <alignment/>
    </xf>
    <xf numFmtId="0" fontId="0" fillId="4" borderId="12" xfId="0" applyFill="1" applyBorder="1" applyAlignment="1">
      <alignment/>
    </xf>
    <xf numFmtId="0" fontId="2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15" applyFont="1" applyBorder="1" applyAlignment="1">
      <alignment/>
    </xf>
    <xf numFmtId="43" fontId="54" fillId="0" borderId="0" xfId="15" applyFont="1" applyBorder="1" applyAlignment="1">
      <alignment horizontal="right" wrapText="1" shrinkToFit="1"/>
    </xf>
    <xf numFmtId="0" fontId="6" fillId="12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15" borderId="16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3" fontId="0" fillId="0" borderId="0" xfId="15" applyFont="1" applyBorder="1" applyAlignment="1">
      <alignment horizontal="center"/>
    </xf>
    <xf numFmtId="43" fontId="6" fillId="0" borderId="0" xfId="15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/>
    </xf>
    <xf numFmtId="43" fontId="0" fillId="0" borderId="12" xfId="15" applyFont="1" applyFill="1" applyBorder="1" applyAlignment="1">
      <alignment horizontal="center"/>
    </xf>
    <xf numFmtId="43" fontId="0" fillId="0" borderId="12" xfId="15" applyFont="1" applyBorder="1" applyAlignment="1">
      <alignment horizontal="center"/>
    </xf>
    <xf numFmtId="43" fontId="49" fillId="0" borderId="12" xfId="15" applyFont="1" applyBorder="1" applyAlignment="1">
      <alignment horizontal="center" wrapText="1" shrinkToFit="1"/>
    </xf>
    <xf numFmtId="43" fontId="49" fillId="0" borderId="0" xfId="15" applyFont="1" applyBorder="1" applyAlignment="1">
      <alignment horizontal="center" wrapText="1" shrinkToFit="1"/>
    </xf>
    <xf numFmtId="43" fontId="49" fillId="0" borderId="0" xfId="15" applyFont="1" applyBorder="1" applyAlignment="1">
      <alignment horizontal="center" wrapText="1" shrinkToFit="1"/>
    </xf>
    <xf numFmtId="43" fontId="0" fillId="0" borderId="0" xfId="15" applyFont="1" applyFill="1" applyBorder="1" applyAlignment="1">
      <alignment horizontal="center"/>
    </xf>
    <xf numFmtId="0" fontId="49" fillId="0" borderId="0" xfId="15" applyNumberFormat="1" applyFont="1" applyBorder="1" applyAlignment="1">
      <alignment horizontal="center" wrapText="1" shrinkToFit="1"/>
    </xf>
    <xf numFmtId="2" fontId="49" fillId="0" borderId="0" xfId="15" applyNumberFormat="1" applyFont="1" applyBorder="1" applyAlignment="1">
      <alignment horizontal="center" wrapText="1" shrinkToFit="1"/>
    </xf>
    <xf numFmtId="0" fontId="49" fillId="0" borderId="12" xfId="15" applyNumberFormat="1" applyFont="1" applyBorder="1" applyAlignment="1">
      <alignment horizontal="center" wrapText="1" shrinkToFit="1"/>
    </xf>
    <xf numFmtId="0" fontId="44" fillId="12" borderId="9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4" xfId="0" applyFont="1" applyFill="1" applyBorder="1" applyAlignment="1">
      <alignment horizontal="center" vertical="center"/>
    </xf>
    <xf numFmtId="0" fontId="44" fillId="12" borderId="0" xfId="0" applyFont="1" applyFill="1" applyBorder="1" applyAlignment="1">
      <alignment horizontal="center" vertical="center"/>
    </xf>
    <xf numFmtId="0" fontId="44" fillId="12" borderId="5" xfId="0" applyFont="1" applyFill="1" applyBorder="1" applyAlignment="1">
      <alignment horizontal="center" vertical="center"/>
    </xf>
    <xf numFmtId="0" fontId="44" fillId="12" borderId="6" xfId="0" applyFont="1" applyFill="1" applyBorder="1" applyAlignment="1">
      <alignment horizontal="center" vertical="center"/>
    </xf>
    <xf numFmtId="0" fontId="44" fillId="12" borderId="7" xfId="0" applyFont="1" applyFill="1" applyBorder="1" applyAlignment="1">
      <alignment horizontal="center" vertical="center"/>
    </xf>
    <xf numFmtId="0" fontId="44" fillId="12" borderId="8" xfId="0" applyFont="1" applyFill="1" applyBorder="1" applyAlignment="1">
      <alignment horizontal="center" vertical="center"/>
    </xf>
    <xf numFmtId="0" fontId="36" fillId="3" borderId="0" xfId="20" applyFont="1" applyFill="1" applyBorder="1" applyAlignment="1">
      <alignment/>
    </xf>
    <xf numFmtId="0" fontId="36" fillId="0" borderId="0" xfId="20" applyFont="1" applyAlignment="1">
      <alignment/>
    </xf>
    <xf numFmtId="0" fontId="36" fillId="0" borderId="5" xfId="20" applyFont="1" applyBorder="1" applyAlignment="1">
      <alignment/>
    </xf>
    <xf numFmtId="0" fontId="36" fillId="3" borderId="0" xfId="20" applyFont="1" applyFill="1" applyBorder="1" applyAlignment="1">
      <alignment/>
    </xf>
    <xf numFmtId="0" fontId="36" fillId="0" borderId="0" xfId="20" applyFont="1" applyAlignment="1">
      <alignment/>
    </xf>
    <xf numFmtId="0" fontId="36" fillId="0" borderId="5" xfId="20" applyFont="1" applyBorder="1" applyAlignment="1">
      <alignment/>
    </xf>
    <xf numFmtId="0" fontId="36" fillId="3" borderId="5" xfId="20" applyFont="1" applyFill="1" applyBorder="1" applyAlignment="1">
      <alignment/>
    </xf>
    <xf numFmtId="0" fontId="36" fillId="3" borderId="12" xfId="20" applyFont="1" applyFill="1" applyBorder="1" applyAlignment="1">
      <alignment/>
    </xf>
    <xf numFmtId="0" fontId="36" fillId="3" borderId="11" xfId="2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2" fillId="16" borderId="3" xfId="0" applyFont="1" applyFill="1" applyBorder="1" applyAlignment="1">
      <alignment horizontal="center" vertical="center"/>
    </xf>
    <xf numFmtId="0" fontId="52" fillId="16" borderId="1" xfId="0" applyFont="1" applyFill="1" applyBorder="1" applyAlignment="1">
      <alignment horizontal="center" vertical="center"/>
    </xf>
    <xf numFmtId="0" fontId="52" fillId="16" borderId="2" xfId="0" applyFont="1" applyFill="1" applyBorder="1" applyAlignment="1">
      <alignment horizontal="center" vertical="center"/>
    </xf>
    <xf numFmtId="17" fontId="6" fillId="6" borderId="9" xfId="0" applyNumberFormat="1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wrapText="1"/>
    </xf>
    <xf numFmtId="0" fontId="22" fillId="17" borderId="9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/>
    </xf>
    <xf numFmtId="0" fontId="4" fillId="17" borderId="11" xfId="0" applyFont="1" applyFill="1" applyBorder="1" applyAlignment="1">
      <alignment/>
    </xf>
    <xf numFmtId="0" fontId="4" fillId="17" borderId="6" xfId="0" applyFont="1" applyFill="1" applyBorder="1" applyAlignment="1">
      <alignment/>
    </xf>
    <xf numFmtId="0" fontId="4" fillId="17" borderId="7" xfId="0" applyFont="1" applyFill="1" applyBorder="1" applyAlignment="1">
      <alignment/>
    </xf>
    <xf numFmtId="0" fontId="4" fillId="17" borderId="8" xfId="0" applyFont="1" applyFill="1" applyBorder="1" applyAlignment="1">
      <alignment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wrapText="1"/>
    </xf>
    <xf numFmtId="0" fontId="32" fillId="17" borderId="3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4" fillId="17" borderId="9" xfId="0" applyFont="1" applyFill="1" applyBorder="1" applyAlignment="1">
      <alignment horizontal="center" vertical="center"/>
    </xf>
    <xf numFmtId="0" fontId="34" fillId="17" borderId="12" xfId="0" applyFont="1" applyFill="1" applyBorder="1" applyAlignment="1">
      <alignment horizontal="center" vertical="center"/>
    </xf>
    <xf numFmtId="0" fontId="34" fillId="17" borderId="11" xfId="0" applyFont="1" applyFill="1" applyBorder="1" applyAlignment="1">
      <alignment horizontal="center" vertical="center"/>
    </xf>
    <xf numFmtId="0" fontId="34" fillId="17" borderId="6" xfId="0" applyFont="1" applyFill="1" applyBorder="1" applyAlignment="1">
      <alignment horizontal="center" vertical="center"/>
    </xf>
    <xf numFmtId="0" fontId="34" fillId="17" borderId="7" xfId="0" applyFont="1" applyFill="1" applyBorder="1" applyAlignment="1">
      <alignment horizontal="center" vertical="center"/>
    </xf>
    <xf numFmtId="0" fontId="34" fillId="17" borderId="8" xfId="0" applyFont="1" applyFill="1" applyBorder="1" applyAlignment="1">
      <alignment horizontal="center" vertical="center"/>
    </xf>
    <xf numFmtId="0" fontId="38" fillId="12" borderId="3" xfId="0" applyFont="1" applyFill="1" applyBorder="1" applyAlignment="1">
      <alignment horizontal="center" vertical="top" wrapText="1"/>
    </xf>
    <xf numFmtId="0" fontId="38" fillId="12" borderId="1" xfId="0" applyFont="1" applyFill="1" applyBorder="1" applyAlignment="1">
      <alignment horizontal="center" vertical="top" wrapText="1"/>
    </xf>
    <xf numFmtId="0" fontId="38" fillId="12" borderId="2" xfId="0" applyFont="1" applyFill="1" applyBorder="1" applyAlignment="1">
      <alignment horizontal="center" vertical="top" wrapText="1"/>
    </xf>
    <xf numFmtId="0" fontId="38" fillId="2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45" fillId="18" borderId="3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0" fontId="45" fillId="18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Manufacturing!$A$144:$A$155</c:f>
              <c:strCache/>
            </c:strRef>
          </c:cat>
          <c:val>
            <c:numRef>
              <c:f>Manufacturing!$B$144:$B$155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8103794"/>
        <c:axId val="53172099"/>
      </c:line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037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25"/>
          <c:y val="0.0025"/>
          <c:w val="0.52575"/>
          <c:h val="0.1287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4"/>
          <c:w val="1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Employment!$B$16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Employment!$A$17:$A$21</c:f>
              <c:strCache/>
            </c:strRef>
          </c:cat>
          <c:val>
            <c:numRef>
              <c:f>Employment!$B$17:$B$21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shape val="box"/>
        <c:axId val="14381420"/>
        <c:axId val="62323917"/>
      </c:bar3D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8142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15"/>
          <c:w val="0.96125"/>
          <c:h val="0.978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Employment!$A$56</c:f>
              <c:strCache>
                <c:ptCount val="1"/>
                <c:pt idx="0">
                  <c:v>Q1 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Employment!$B$55:$K$55</c:f>
              <c:strCache/>
            </c:strRef>
          </c:cat>
          <c:val>
            <c:numRef>
              <c:f>Employment!$B$56:$K$56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Employment!$A$57</c:f>
              <c:strCache>
                <c:ptCount val="1"/>
                <c:pt idx="0">
                  <c:v>Q2 2008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Employment!$B$55:$K$55</c:f>
              <c:strCache/>
            </c:strRef>
          </c:cat>
          <c:val>
            <c:numRef>
              <c:f>Employment!$B$57:$K$57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Employment!$A$58</c:f>
              <c:strCache>
                <c:ptCount val="1"/>
                <c:pt idx="0">
                  <c:v>Q3 2008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Employment!$B$55:$K$55</c:f>
              <c:strCache/>
            </c:strRef>
          </c:cat>
          <c:val>
            <c:numRef>
              <c:f>Employment!$B$58:$K$58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Employment!$A$59</c:f>
              <c:strCache>
                <c:ptCount val="1"/>
                <c:pt idx="0">
                  <c:v>Q4 2008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Employment!$B$55:$K$55</c:f>
              <c:strCache/>
            </c:strRef>
          </c:cat>
          <c:val>
            <c:numRef>
              <c:f>Employment!$B$59:$K$59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Employment!$A$60</c:f>
              <c:strCache>
                <c:ptCount val="1"/>
                <c:pt idx="0">
                  <c:v>Q1 2009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Employment!$B$55:$K$55</c:f>
              <c:strCache/>
            </c:strRef>
          </c:cat>
          <c:val>
            <c:numRef>
              <c:f>Employment!$B$60:$K$60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hape val="cylinder"/>
        </c:ser>
        <c:overlap val="100"/>
        <c:shape val="cylinder"/>
        <c:axId val="24044342"/>
        <c:axId val="15072487"/>
      </c:bar3D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25"/>
          <c:y val="0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/>
            </c:strRef>
          </c:cat>
          <c:val>
            <c:numRef>
              <c:f>PSCE!$B$241:$B$260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3465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792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/>
            </c:strRef>
          </c:cat>
          <c:val>
            <c:numRef>
              <c:f>PSCE!$C$241:$C$260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9098282"/>
        <c:axId val="39231355"/>
      </c:line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5"/>
          <c:y val="0.0447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/>
            </c:strRef>
          </c:cat>
          <c:val>
            <c:numRef>
              <c:f>PSCE!$E$241:$E$260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7537876"/>
        <c:axId val="23623157"/>
      </c:line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623157"/>
        <c:crosses val="autoZero"/>
        <c:auto val="1"/>
        <c:lblOffset val="100"/>
        <c:noMultiLvlLbl val="0"/>
      </c:catAx>
      <c:valAx>
        <c:axId val="23623157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53787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044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/>
            </c:strRef>
          </c:cat>
          <c:val>
            <c:numRef>
              <c:f>PSCE!$F$241:$F$260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1281822"/>
        <c:axId val="34427535"/>
      </c:line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75"/>
          <c:y val="0.044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/>
            </c:strRef>
          </c:cat>
          <c:val>
            <c:numRef>
              <c:f>PSCE!$G$241:$G$260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1412360"/>
        <c:axId val="37166921"/>
      </c:line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1236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5"/>
          <c:y val="0.044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/>
            </c:strRef>
          </c:cat>
          <c:val>
            <c:numRef>
              <c:f>PSCE!$H$241:$H$260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66066834"/>
        <c:axId val="57730595"/>
      </c:line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6683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25"/>
          <c:y val="0.05475"/>
          <c:w val="0.359"/>
          <c:h val="0.12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/>
            </c:strRef>
          </c:cat>
          <c:val>
            <c:numRef>
              <c:f>PSCE!$D$241:$D$260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9813308"/>
        <c:axId val="45666589"/>
      </c:line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1330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25"/>
          <c:y val="0.0545"/>
          <c:w val="0.3585"/>
          <c:h val="0.1247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/>
            </c:strRef>
          </c:cat>
          <c:val>
            <c:numRef>
              <c:f>'PSCE Yearly'!$B$228:$B$246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8346118"/>
        <c:axId val="8006199"/>
      </c:line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34611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"/>
          <c:y val="0.0797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Sales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Manufacturing!$A$144:$A$155</c:f>
              <c:strCache/>
            </c:strRef>
          </c:cat>
          <c:val>
            <c:numRef>
              <c:f>Manufacturing!$C$144:$C$155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8786844"/>
        <c:axId val="11972733"/>
      </c:line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  <c:min val="3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8684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75"/>
          <c:y val="0.01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Yearly'!$E$228:$E$246</c:f>
              <c:numCache>
                <c:ptCount val="19"/>
                <c:pt idx="0">
                  <c:v>10.755051705789683</c:v>
                </c:pt>
                <c:pt idx="1">
                  <c:v>1.8334355808412839</c:v>
                </c:pt>
                <c:pt idx="2">
                  <c:v>11.590147049116894</c:v>
                </c:pt>
                <c:pt idx="3">
                  <c:v>23.69202514411761</c:v>
                </c:pt>
                <c:pt idx="4">
                  <c:v>27.178108185437424</c:v>
                </c:pt>
                <c:pt idx="5">
                  <c:v>26.0227888904501</c:v>
                </c:pt>
                <c:pt idx="6">
                  <c:v>14.500783154311206</c:v>
                </c:pt>
                <c:pt idx="7">
                  <c:v>7.8210235020205365</c:v>
                </c:pt>
                <c:pt idx="8">
                  <c:v>1.1806688062072868</c:v>
                </c:pt>
                <c:pt idx="9">
                  <c:v>5.002799274467788</c:v>
                </c:pt>
                <c:pt idx="10">
                  <c:v>12.716870468711386</c:v>
                </c:pt>
                <c:pt idx="11">
                  <c:v>15.393543633255875</c:v>
                </c:pt>
                <c:pt idx="12">
                  <c:v>18.388381553890337</c:v>
                </c:pt>
                <c:pt idx="13">
                  <c:v>18.230595144380004</c:v>
                </c:pt>
                <c:pt idx="14">
                  <c:v>20.51865573606695</c:v>
                </c:pt>
                <c:pt idx="15">
                  <c:v>16.848018582262252</c:v>
                </c:pt>
                <c:pt idx="16">
                  <c:v>14.907246284448318</c:v>
                </c:pt>
                <c:pt idx="17">
                  <c:v>21.99279348416945</c:v>
                </c:pt>
                <c:pt idx="18">
                  <c:v>8.276161781573991</c:v>
                </c:pt>
              </c:numCache>
            </c:numRef>
          </c:val>
          <c:smooth val="0"/>
        </c:ser>
        <c:axId val="4946928"/>
        <c:axId val="44522353"/>
      </c:line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94692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PSCE!$F$241:$F$260</c:f>
              <c:numCache>
                <c:ptCount val="20"/>
                <c:pt idx="0">
                  <c:v>10041.25</c:v>
                </c:pt>
                <c:pt idx="1">
                  <c:v>11864.166666666666</c:v>
                </c:pt>
                <c:pt idx="2">
                  <c:v>14102.916666666666</c:v>
                </c:pt>
                <c:pt idx="3">
                  <c:v>14963.416666666666</c:v>
                </c:pt>
                <c:pt idx="4">
                  <c:v>15962.75</c:v>
                </c:pt>
                <c:pt idx="5">
                  <c:v>18006.5</c:v>
                </c:pt>
                <c:pt idx="6">
                  <c:v>21168.583333333332</c:v>
                </c:pt>
                <c:pt idx="7">
                  <c:v>22602</c:v>
                </c:pt>
                <c:pt idx="8">
                  <c:v>21876.916666666668</c:v>
                </c:pt>
                <c:pt idx="9">
                  <c:v>21836.18181818182</c:v>
                </c:pt>
                <c:pt idx="10">
                  <c:v>22905</c:v>
                </c:pt>
                <c:pt idx="11">
                  <c:v>26862.363636363636</c:v>
                </c:pt>
                <c:pt idx="12">
                  <c:v>31100.833333333332</c:v>
                </c:pt>
                <c:pt idx="13">
                  <c:v>33815.25</c:v>
                </c:pt>
                <c:pt idx="14">
                  <c:v>40236.666666666664</c:v>
                </c:pt>
                <c:pt idx="15">
                  <c:v>45549.583333333336</c:v>
                </c:pt>
                <c:pt idx="16">
                  <c:v>54815.083333333336</c:v>
                </c:pt>
                <c:pt idx="17">
                  <c:v>61720.916666666664</c:v>
                </c:pt>
                <c:pt idx="18">
                  <c:v>52315</c:v>
                </c:pt>
                <c:pt idx="19">
                  <c:v>44378.6</c:v>
                </c:pt>
              </c:numCache>
            </c:numRef>
          </c:val>
          <c:smooth val="0"/>
        </c:ser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515685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PSCE!$G$241:$G$260</c:f>
              <c:numCache>
                <c:ptCount val="20"/>
                <c:pt idx="0">
                  <c:v>55774.333333333336</c:v>
                </c:pt>
                <c:pt idx="1">
                  <c:v>65278.083333333336</c:v>
                </c:pt>
                <c:pt idx="2">
                  <c:v>76558.16666666667</c:v>
                </c:pt>
                <c:pt idx="3">
                  <c:v>90123.41666666667</c:v>
                </c:pt>
                <c:pt idx="4">
                  <c:v>105359.33333333333</c:v>
                </c:pt>
                <c:pt idx="5">
                  <c:v>125662.16666666667</c:v>
                </c:pt>
                <c:pt idx="6">
                  <c:v>148595</c:v>
                </c:pt>
                <c:pt idx="7">
                  <c:v>169484.83333333334</c:v>
                </c:pt>
                <c:pt idx="8">
                  <c:v>188294.75</c:v>
                </c:pt>
                <c:pt idx="9">
                  <c:v>198923.81818181818</c:v>
                </c:pt>
                <c:pt idx="10">
                  <c:v>213769.58333333334</c:v>
                </c:pt>
                <c:pt idx="11">
                  <c:v>244476.63636363635</c:v>
                </c:pt>
                <c:pt idx="12">
                  <c:v>274873.3333333333</c:v>
                </c:pt>
                <c:pt idx="13">
                  <c:v>309819.3333333333</c:v>
                </c:pt>
                <c:pt idx="14">
                  <c:v>368591.9166666667</c:v>
                </c:pt>
                <c:pt idx="15">
                  <c:v>467276.5833333333</c:v>
                </c:pt>
                <c:pt idx="16">
                  <c:v>606976.5833333334</c:v>
                </c:pt>
                <c:pt idx="17">
                  <c:v>769995.9166666666</c:v>
                </c:pt>
                <c:pt idx="18">
                  <c:v>916337.3333333334</c:v>
                </c:pt>
                <c:pt idx="19">
                  <c:v>977524.8</c:v>
                </c:pt>
              </c:numCache>
            </c:numRef>
          </c:val>
          <c:smooth val="0"/>
        </c:ser>
        <c:axId val="43214116"/>
        <c:axId val="53382725"/>
      </c:line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321411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PSCE!$H$241:$H$260</c:f>
              <c:numCache>
                <c:ptCount val="20"/>
                <c:pt idx="0">
                  <c:v>60359.25</c:v>
                </c:pt>
                <c:pt idx="1">
                  <c:v>71693.66666666667</c:v>
                </c:pt>
                <c:pt idx="2">
                  <c:v>73763.08333333333</c:v>
                </c:pt>
                <c:pt idx="3">
                  <c:v>75123.5</c:v>
                </c:pt>
                <c:pt idx="4">
                  <c:v>83583.16666666667</c:v>
                </c:pt>
                <c:pt idx="5">
                  <c:v>96156.25</c:v>
                </c:pt>
                <c:pt idx="6">
                  <c:v>112671.5</c:v>
                </c:pt>
                <c:pt idx="7">
                  <c:v>137051.33333333334</c:v>
                </c:pt>
                <c:pt idx="8">
                  <c:v>174201.33333333334</c:v>
                </c:pt>
                <c:pt idx="9">
                  <c:v>210321.9090909091</c:v>
                </c:pt>
                <c:pt idx="10">
                  <c:v>231208.33333333334</c:v>
                </c:pt>
                <c:pt idx="11">
                  <c:v>238603.45454545456</c:v>
                </c:pt>
                <c:pt idx="12">
                  <c:v>260087.58333333334</c:v>
                </c:pt>
                <c:pt idx="13">
                  <c:v>283225.3333333333</c:v>
                </c:pt>
                <c:pt idx="14">
                  <c:v>290516.6666666667</c:v>
                </c:pt>
                <c:pt idx="15">
                  <c:v>331649.8333333333</c:v>
                </c:pt>
                <c:pt idx="16">
                  <c:v>399517.5833333333</c:v>
                </c:pt>
                <c:pt idx="17">
                  <c:v>517626.5</c:v>
                </c:pt>
                <c:pt idx="18">
                  <c:v>642976.0833333334</c:v>
                </c:pt>
                <c:pt idx="19">
                  <c:v>650974.6</c:v>
                </c:pt>
              </c:numCache>
            </c:numRef>
          </c:val>
          <c:smooth val="0"/>
        </c:ser>
        <c:axId val="10682478"/>
        <c:axId val="29033439"/>
      </c:line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068247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PSCE!$A$241:$A$260</c:f>
              <c:strCache>
                <c:ptCount val="20"/>
                <c:pt idx="0">
                  <c:v>Average 1990</c:v>
                </c:pt>
                <c:pt idx="1">
                  <c:v>Average 1991</c:v>
                </c:pt>
                <c:pt idx="2">
                  <c:v>Average 1992</c:v>
                </c:pt>
                <c:pt idx="3">
                  <c:v>Average 1993</c:v>
                </c:pt>
                <c:pt idx="4">
                  <c:v>Average 1994</c:v>
                </c:pt>
                <c:pt idx="5">
                  <c:v>Average 1995</c:v>
                </c:pt>
                <c:pt idx="6">
                  <c:v>Average 1996</c:v>
                </c:pt>
                <c:pt idx="7">
                  <c:v>Average 1997</c:v>
                </c:pt>
                <c:pt idx="8">
                  <c:v>Average 1998</c:v>
                </c:pt>
                <c:pt idx="9">
                  <c:v>Average 1999</c:v>
                </c:pt>
                <c:pt idx="10">
                  <c:v>Average 2000</c:v>
                </c:pt>
                <c:pt idx="11">
                  <c:v>Average 2001</c:v>
                </c:pt>
                <c:pt idx="12">
                  <c:v>Average 2002</c:v>
                </c:pt>
                <c:pt idx="13">
                  <c:v>Average 2003</c:v>
                </c:pt>
                <c:pt idx="14">
                  <c:v>Average 2004</c:v>
                </c:pt>
                <c:pt idx="15">
                  <c:v>Average 2005</c:v>
                </c:pt>
                <c:pt idx="16">
                  <c:v>Average 2006</c:v>
                </c:pt>
                <c:pt idx="17">
                  <c:v>Average 2007</c:v>
                </c:pt>
                <c:pt idx="18">
                  <c:v>Average 2008</c:v>
                </c:pt>
                <c:pt idx="19">
                  <c:v>Average 2009</c:v>
                </c:pt>
              </c:strCache>
            </c:strRef>
          </c:cat>
          <c:val>
            <c:numRef>
              <c:f>PSCE!$D$241:$D$260</c:f>
              <c:numCache>
                <c:ptCount val="20"/>
                <c:pt idx="0">
                  <c:v>142836.91666666666</c:v>
                </c:pt>
                <c:pt idx="1">
                  <c:v>167269</c:v>
                </c:pt>
                <c:pt idx="2">
                  <c:v>183192.66666666666</c:v>
                </c:pt>
                <c:pt idx="3">
                  <c:v>201169.41666666666</c:v>
                </c:pt>
                <c:pt idx="4">
                  <c:v>230859.25</c:v>
                </c:pt>
                <c:pt idx="5">
                  <c:v>272838.3333333333</c:v>
                </c:pt>
                <c:pt idx="6">
                  <c:v>323967.4166666667</c:v>
                </c:pt>
                <c:pt idx="7">
                  <c:v>376592</c:v>
                </c:pt>
                <c:pt idx="8">
                  <c:v>435516.5</c:v>
                </c:pt>
                <c:pt idx="9">
                  <c:v>482961</c:v>
                </c:pt>
                <c:pt idx="10">
                  <c:v>522371.5833333333</c:v>
                </c:pt>
                <c:pt idx="11">
                  <c:v>571103.8181818182</c:v>
                </c:pt>
                <c:pt idx="12">
                  <c:v>637028.0833333334</c:v>
                </c:pt>
                <c:pt idx="13">
                  <c:v>710867.0833333334</c:v>
                </c:pt>
                <c:pt idx="14">
                  <c:v>798733.25</c:v>
                </c:pt>
                <c:pt idx="15">
                  <c:v>964176.6666666666</c:v>
                </c:pt>
                <c:pt idx="16">
                  <c:v>1201030.9166666667</c:v>
                </c:pt>
                <c:pt idx="17">
                  <c:v>1509941.1666666667</c:v>
                </c:pt>
                <c:pt idx="18">
                  <c:v>1807369.5</c:v>
                </c:pt>
                <c:pt idx="19">
                  <c:v>1876544.4</c:v>
                </c:pt>
              </c:numCache>
            </c:numRef>
          </c:val>
          <c:smooth val="0"/>
        </c:ser>
        <c:axId val="59974360"/>
        <c:axId val="2898329"/>
      </c:line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  <c:min val="4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997436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Yearly'!$C$228:$C$246</c:f>
              <c:numCache>
                <c:ptCount val="19"/>
                <c:pt idx="0">
                  <c:v>10.041891744069295</c:v>
                </c:pt>
                <c:pt idx="1">
                  <c:v>17.29547109541308</c:v>
                </c:pt>
                <c:pt idx="2">
                  <c:v>-25.925457506407156</c:v>
                </c:pt>
                <c:pt idx="3">
                  <c:v>-25.171897093144754</c:v>
                </c:pt>
                <c:pt idx="4">
                  <c:v>4.880150010900282</c:v>
                </c:pt>
                <c:pt idx="5">
                  <c:v>-6.836046313507322</c:v>
                </c:pt>
                <c:pt idx="6">
                  <c:v>-2.084899783172452</c:v>
                </c:pt>
                <c:pt idx="7">
                  <c:v>16.05467373476218</c:v>
                </c:pt>
                <c:pt idx="8">
                  <c:v>-6.066689155708306</c:v>
                </c:pt>
                <c:pt idx="9">
                  <c:v>-13.89555632323569</c:v>
                </c:pt>
                <c:pt idx="10">
                  <c:v>56.49388535754945</c:v>
                </c:pt>
                <c:pt idx="11">
                  <c:v>3.8000480246284742</c:v>
                </c:pt>
                <c:pt idx="12">
                  <c:v>-23.373048732836725</c:v>
                </c:pt>
                <c:pt idx="13">
                  <c:v>-9.691375411954986</c:v>
                </c:pt>
                <c:pt idx="14">
                  <c:v>-12.63533167060649</c:v>
                </c:pt>
                <c:pt idx="15">
                  <c:v>-6.813840732040773</c:v>
                </c:pt>
                <c:pt idx="16">
                  <c:v>6.032988495984344</c:v>
                </c:pt>
                <c:pt idx="17">
                  <c:v>12.425922834386014</c:v>
                </c:pt>
                <c:pt idx="18">
                  <c:v>25.9742235055631</c:v>
                </c:pt>
              </c:numCache>
            </c:numRef>
          </c:val>
          <c:smooth val="0"/>
        </c:ser>
        <c:axId val="26084962"/>
        <c:axId val="33438067"/>
      </c:line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608496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082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Yearly'!$E$228:$E$246</c:f>
              <c:numCache>
                <c:ptCount val="19"/>
                <c:pt idx="0">
                  <c:v>10.755051705789683</c:v>
                </c:pt>
                <c:pt idx="1">
                  <c:v>1.8334355808412839</c:v>
                </c:pt>
                <c:pt idx="2">
                  <c:v>11.590147049116894</c:v>
                </c:pt>
                <c:pt idx="3">
                  <c:v>23.69202514411761</c:v>
                </c:pt>
                <c:pt idx="4">
                  <c:v>27.178108185437424</c:v>
                </c:pt>
                <c:pt idx="5">
                  <c:v>26.0227888904501</c:v>
                </c:pt>
                <c:pt idx="6">
                  <c:v>14.500783154311206</c:v>
                </c:pt>
                <c:pt idx="7">
                  <c:v>7.8210235020205365</c:v>
                </c:pt>
                <c:pt idx="8">
                  <c:v>1.1806688062072868</c:v>
                </c:pt>
                <c:pt idx="9">
                  <c:v>5.002799274467788</c:v>
                </c:pt>
                <c:pt idx="10">
                  <c:v>12.716870468711386</c:v>
                </c:pt>
                <c:pt idx="11">
                  <c:v>15.393543633255875</c:v>
                </c:pt>
                <c:pt idx="12">
                  <c:v>18.388381553890337</c:v>
                </c:pt>
                <c:pt idx="13">
                  <c:v>18.230595144380004</c:v>
                </c:pt>
                <c:pt idx="14">
                  <c:v>20.51865573606695</c:v>
                </c:pt>
                <c:pt idx="15">
                  <c:v>16.848018582262252</c:v>
                </c:pt>
                <c:pt idx="16">
                  <c:v>14.907246284448318</c:v>
                </c:pt>
                <c:pt idx="17">
                  <c:v>21.99279348416945</c:v>
                </c:pt>
                <c:pt idx="18">
                  <c:v>8.276161781573991</c:v>
                </c:pt>
              </c:numCache>
            </c:numRef>
          </c:val>
          <c:smooth val="0"/>
        </c:ser>
        <c:axId val="32507148"/>
        <c:axId val="24128877"/>
      </c:line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50714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077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Yearly'!$F$228:$F$246</c:f>
              <c:numCache>
                <c:ptCount val="19"/>
                <c:pt idx="0">
                  <c:v>18.097187951122468</c:v>
                </c:pt>
                <c:pt idx="1">
                  <c:v>19.266990099182248</c:v>
                </c:pt>
                <c:pt idx="2">
                  <c:v>6.12219400620556</c:v>
                </c:pt>
                <c:pt idx="3">
                  <c:v>6.6909267888629635</c:v>
                </c:pt>
                <c:pt idx="4">
                  <c:v>12.753719303033046</c:v>
                </c:pt>
                <c:pt idx="5">
                  <c:v>17.569337896054655</c:v>
                </c:pt>
                <c:pt idx="6">
                  <c:v>7.149490521548226</c:v>
                </c:pt>
                <c:pt idx="7">
                  <c:v>-3.1845915637717384</c:v>
                </c:pt>
                <c:pt idx="8">
                  <c:v>-0.21004067059227272</c:v>
                </c:pt>
                <c:pt idx="9">
                  <c:v>5.003813231793823</c:v>
                </c:pt>
                <c:pt idx="10">
                  <c:v>17.724715881095495</c:v>
                </c:pt>
                <c:pt idx="11">
                  <c:v>15.274110296014086</c:v>
                </c:pt>
                <c:pt idx="12">
                  <c:v>8.693331444584178</c:v>
                </c:pt>
                <c:pt idx="13">
                  <c:v>19.00247880995836</c:v>
                </c:pt>
                <c:pt idx="14">
                  <c:v>13.186372955757115</c:v>
                </c:pt>
                <c:pt idx="15">
                  <c:v>20.352957395746426</c:v>
                </c:pt>
                <c:pt idx="16">
                  <c:v>13.027279546235036</c:v>
                </c:pt>
                <c:pt idx="17">
                  <c:v>-15.238985082868318</c:v>
                </c:pt>
                <c:pt idx="18">
                  <c:v>-20.347870209163524</c:v>
                </c:pt>
              </c:numCache>
            </c:numRef>
          </c:val>
          <c:smooth val="0"/>
        </c:ser>
        <c:axId val="15833302"/>
        <c:axId val="8281991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583330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85"/>
          <c:y val="0.082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Yearly'!$G$228:$G$246</c:f>
              <c:numCache>
                <c:ptCount val="19"/>
                <c:pt idx="0">
                  <c:v>17.007951567768703</c:v>
                </c:pt>
                <c:pt idx="1">
                  <c:v>17.288035745780807</c:v>
                </c:pt>
                <c:pt idx="2">
                  <c:v>17.71544205999569</c:v>
                </c:pt>
                <c:pt idx="3">
                  <c:v>16.88695351934545</c:v>
                </c:pt>
                <c:pt idx="4">
                  <c:v>19.283370987096934</c:v>
                </c:pt>
                <c:pt idx="5">
                  <c:v>18.263515835858204</c:v>
                </c:pt>
                <c:pt idx="6">
                  <c:v>14.145014539089422</c:v>
                </c:pt>
                <c:pt idx="7">
                  <c:v>11.109482254360636</c:v>
                </c:pt>
                <c:pt idx="8">
                  <c:v>5.237595801283997</c:v>
                </c:pt>
                <c:pt idx="9">
                  <c:v>7.564352375998955</c:v>
                </c:pt>
                <c:pt idx="10">
                  <c:v>14.98410612628468</c:v>
                </c:pt>
                <c:pt idx="11">
                  <c:v>11.887515097388508</c:v>
                </c:pt>
                <c:pt idx="12">
                  <c:v>12.668402889705057</c:v>
                </c:pt>
                <c:pt idx="13">
                  <c:v>18.853834797857377</c:v>
                </c:pt>
                <c:pt idx="14">
                  <c:v>26.698939179277115</c:v>
                </c:pt>
                <c:pt idx="15">
                  <c:v>29.862549786634915</c:v>
                </c:pt>
                <c:pt idx="16">
                  <c:v>26.982370728249915</c:v>
                </c:pt>
                <c:pt idx="17">
                  <c:v>19.233846199060185</c:v>
                </c:pt>
                <c:pt idx="18">
                  <c:v>11.418316464352964</c:v>
                </c:pt>
              </c:numCache>
            </c:numRef>
          </c:val>
          <c:smooth val="0"/>
        </c:ser>
        <c:axId val="7429056"/>
        <c:axId val="66861505"/>
      </c:line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42905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74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Yearly'!$H$228:$H$246</c:f>
              <c:numCache>
                <c:ptCount val="19"/>
                <c:pt idx="0">
                  <c:v>18.787678111204198</c:v>
                </c:pt>
                <c:pt idx="1">
                  <c:v>3.058589538779513</c:v>
                </c:pt>
                <c:pt idx="2">
                  <c:v>1.8771306273851316</c:v>
                </c:pt>
                <c:pt idx="3">
                  <c:v>11.257462582406907</c:v>
                </c:pt>
                <c:pt idx="4">
                  <c:v>15.07674286647793</c:v>
                </c:pt>
                <c:pt idx="5">
                  <c:v>17.130449769187383</c:v>
                </c:pt>
                <c:pt idx="6">
                  <c:v>21.60822386856557</c:v>
                </c:pt>
                <c:pt idx="7">
                  <c:v>26.928809320564355</c:v>
                </c:pt>
                <c:pt idx="8">
                  <c:v>19.36966192780667</c:v>
                </c:pt>
                <c:pt idx="9">
                  <c:v>10.80777168647927</c:v>
                </c:pt>
                <c:pt idx="10">
                  <c:v>3.389808724061157</c:v>
                </c:pt>
                <c:pt idx="11">
                  <c:v>8.252420647709956</c:v>
                </c:pt>
                <c:pt idx="12">
                  <c:v>8.920832605416392</c:v>
                </c:pt>
                <c:pt idx="13">
                  <c:v>2.620533187304553</c:v>
                </c:pt>
                <c:pt idx="14">
                  <c:v>14.254367484969947</c:v>
                </c:pt>
                <c:pt idx="15">
                  <c:v>20.338023774629903</c:v>
                </c:pt>
                <c:pt idx="16">
                  <c:v>29.762961634564746</c:v>
                </c:pt>
                <c:pt idx="17">
                  <c:v>24.33332666723733</c:v>
                </c:pt>
                <c:pt idx="18">
                  <c:v>6.683508950862231</c:v>
                </c:pt>
              </c:numCache>
            </c:numRef>
          </c:val>
          <c:smooth val="0"/>
        </c:ser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488263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0185"/>
          <c:w val="0.266"/>
          <c:h val="0.1762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98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Manufacturing!$C$3</c:f>
              <c:strCache>
                <c:ptCount val="1"/>
                <c:pt idx="0">
                  <c:v>Value of Sales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Manufacturing!$A$157:$A$167</c:f>
              <c:strCache/>
            </c:strRef>
          </c:cat>
          <c:val>
            <c:numRef>
              <c:f>Manufacturing!$C$157:$C$167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Manufacturing!$B$3</c:f>
              <c:strCache>
                <c:ptCount val="1"/>
                <c:pt idx="0">
                  <c:v>Indices of Physical Volume Production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Manufacturing!$A$157:$A$167</c:f>
              <c:strCache/>
            </c:strRef>
          </c:cat>
          <c:val>
            <c:numRef>
              <c:f>Manufacturing!$B$157:$B$167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0645734"/>
        <c:axId val="30267287"/>
      </c:line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67287"/>
        <c:crossesAt val="5"/>
        <c:auto val="1"/>
        <c:lblOffset val="100"/>
        <c:noMultiLvlLbl val="0"/>
      </c:catAx>
      <c:valAx>
        <c:axId val="30267287"/>
        <c:scaling>
          <c:orientation val="minMax"/>
          <c:max val="27"/>
          <c:min val="-2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45734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"/>
          <c:y val="0"/>
          <c:w val="0.45675"/>
          <c:h val="0.098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Yearly'!$A$228:$A$246</c:f>
              <c:strCache>
                <c:ptCount val="19"/>
                <c:pt idx="0">
                  <c:v>Average 1991</c:v>
                </c:pt>
                <c:pt idx="1">
                  <c:v>Average 1992</c:v>
                </c:pt>
                <c:pt idx="2">
                  <c:v>Average 1993</c:v>
                </c:pt>
                <c:pt idx="3">
                  <c:v>Average 1994</c:v>
                </c:pt>
                <c:pt idx="4">
                  <c:v>Average 1995</c:v>
                </c:pt>
                <c:pt idx="5">
                  <c:v>Average 1996</c:v>
                </c:pt>
                <c:pt idx="6">
                  <c:v>Average 1997</c:v>
                </c:pt>
                <c:pt idx="7">
                  <c:v>Average 1998</c:v>
                </c:pt>
                <c:pt idx="8">
                  <c:v>Average 1999</c:v>
                </c:pt>
                <c:pt idx="9">
                  <c:v>Average 2000</c:v>
                </c:pt>
                <c:pt idx="10">
                  <c:v>Average 2001</c:v>
                </c:pt>
                <c:pt idx="11">
                  <c:v>Average 2002</c:v>
                </c:pt>
                <c:pt idx="12">
                  <c:v>Average 2003</c:v>
                </c:pt>
                <c:pt idx="13">
                  <c:v>Average 2004</c:v>
                </c:pt>
                <c:pt idx="14">
                  <c:v>Average 2005</c:v>
                </c:pt>
                <c:pt idx="15">
                  <c:v>Average 2006</c:v>
                </c:pt>
                <c:pt idx="16">
                  <c:v>Average 2007</c:v>
                </c:pt>
                <c:pt idx="17">
                  <c:v>Average 2008</c:v>
                </c:pt>
                <c:pt idx="18">
                  <c:v>Average 2009</c:v>
                </c:pt>
              </c:strCache>
            </c:strRef>
          </c:cat>
          <c:val>
            <c:numRef>
              <c:f>'PSCE Yearly'!$D$228:$D$246</c:f>
              <c:numCache>
                <c:ptCount val="19"/>
                <c:pt idx="0">
                  <c:v>17.098828277595185</c:v>
                </c:pt>
                <c:pt idx="1">
                  <c:v>9.613633499204958</c:v>
                </c:pt>
                <c:pt idx="2">
                  <c:v>9.771255685384245</c:v>
                </c:pt>
                <c:pt idx="3">
                  <c:v>14.737452325204416</c:v>
                </c:pt>
                <c:pt idx="4">
                  <c:v>18.176481630335903</c:v>
                </c:pt>
                <c:pt idx="5">
                  <c:v>18.729020057258605</c:v>
                </c:pt>
                <c:pt idx="6">
                  <c:v>16.321723467460583</c:v>
                </c:pt>
                <c:pt idx="7">
                  <c:v>15.607806689450726</c:v>
                </c:pt>
                <c:pt idx="8">
                  <c:v>10.142988422799563</c:v>
                </c:pt>
                <c:pt idx="9">
                  <c:v>8.513892547116953</c:v>
                </c:pt>
                <c:pt idx="10">
                  <c:v>9.72138244795835</c:v>
                </c:pt>
                <c:pt idx="11">
                  <c:v>10.883518083398231</c:v>
                </c:pt>
                <c:pt idx="12">
                  <c:v>11.568576198373522</c:v>
                </c:pt>
                <c:pt idx="13">
                  <c:v>12.319083417989745</c:v>
                </c:pt>
                <c:pt idx="14">
                  <c:v>20.69764649915244</c:v>
                </c:pt>
                <c:pt idx="15">
                  <c:v>24.459163216341413</c:v>
                </c:pt>
                <c:pt idx="16">
                  <c:v>25.833265513790153</c:v>
                </c:pt>
                <c:pt idx="17">
                  <c:v>19.851759325302243</c:v>
                </c:pt>
                <c:pt idx="18">
                  <c:v>8.43094296114173</c:v>
                </c:pt>
              </c:numCache>
            </c:numRef>
          </c:val>
          <c:smooth val="0"/>
        </c:ser>
        <c:axId val="21001972"/>
        <c:axId val="54800021"/>
      </c:line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00197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021"/>
          <c:w val="0.26575"/>
          <c:h val="0.1757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PSCE!$B$4</c:f>
              <c:strCache>
                <c:ptCount val="1"/>
                <c:pt idx="0">
                  <c:v>Investments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Monthly'!$A$239:$A$258</c:f>
              <c:strCache/>
            </c:strRef>
          </c:cat>
          <c:val>
            <c:numRef>
              <c:f>'PSCE Monthly'!$B$239:$B$258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23438142"/>
        <c:axId val="9616687"/>
      </c:line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43814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0822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PSCE!$C$4</c:f>
              <c:strCache>
                <c:ptCount val="1"/>
                <c:pt idx="0">
                  <c:v>Bills discounted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Monthly'!$A$239:$A$258</c:f>
              <c:strCache/>
            </c:strRef>
          </c:cat>
          <c:val>
            <c:numRef>
              <c:f>'PSCE Monthly'!$C$239:$C$258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19441320"/>
        <c:axId val="40754153"/>
      </c:line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44132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082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PSCE!$E$4</c:f>
              <c:strCache>
                <c:ptCount val="1"/>
                <c:pt idx="0">
                  <c:v>Instalment sales credit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Monthly'!$A$239:$A$258</c:f>
              <c:strCache/>
            </c:strRef>
          </c:cat>
          <c:val>
            <c:numRef>
              <c:f>'PSCE Monthly'!$E$239:$E$258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0817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PSCE!$F$4</c:f>
              <c:strCache>
                <c:ptCount val="1"/>
                <c:pt idx="0">
                  <c:v> Leasing finance 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Monthly'!$A$239:$A$258</c:f>
              <c:strCache/>
            </c:strRef>
          </c:cat>
          <c:val>
            <c:numRef>
              <c:f>'PSCE Monthly'!$F$239:$F$258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7659740"/>
        <c:axId val="26284477"/>
      </c:line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765974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081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PSCE!$G$4</c:f>
              <c:strCache>
                <c:ptCount val="1"/>
                <c:pt idx="0">
                  <c:v>Mortgage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Monthly'!$A$239:$A$258</c:f>
              <c:strCache/>
            </c:strRef>
          </c:cat>
          <c:val>
            <c:numRef>
              <c:f>'PSCE Monthly'!$G$239:$G$258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233702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0812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PSCE!$H$4</c:f>
              <c:strCache>
                <c:ptCount val="1"/>
                <c:pt idx="0">
                  <c:v>Other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Monthly'!$A$239:$A$258</c:f>
              <c:strCache/>
            </c:strRef>
          </c:cat>
          <c:val>
            <c:numRef>
              <c:f>'PSCE Monthly'!$H$239:$H$258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5357584"/>
        <c:axId val="49782801"/>
      </c:line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35758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75"/>
          <c:y val="0.081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PSCE!$D$4</c:f>
              <c:strCache>
                <c:ptCount val="1"/>
                <c:pt idx="0">
                  <c:v>Total loans and advances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'PSCE Monthly'!$A$239:$A$258</c:f>
              <c:strCache/>
            </c:strRef>
          </c:cat>
          <c:val>
            <c:numRef>
              <c:f>'PSCE Monthly'!$D$239:$D$258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39202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08075"/>
        </c:manualLayout>
      </c:layout>
      <c:overlay val="0"/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1"/>
          <c:h val="0.992"/>
        </c:manualLayout>
      </c:layout>
      <c:lineChart>
        <c:grouping val="standard"/>
        <c:varyColors val="0"/>
        <c:ser>
          <c:idx val="0"/>
          <c:order val="0"/>
          <c:tx>
            <c:strRef>
              <c:f>'Survey Results'!$B$4</c:f>
              <c:strCache>
                <c:ptCount val="1"/>
                <c:pt idx="0">
                  <c:v>RMB/BER Business Confidence Index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'Survey Results'!$A$5:$A$82</c:f>
              <c:strCache/>
            </c:strRef>
          </c:cat>
          <c:val>
            <c:numRef>
              <c:f>'Survey Results'!$B$5:$B$82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52875460"/>
        <c:axId val="6117093"/>
      </c:line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6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75"/>
          <c:y val="0.0395"/>
          <c:w val="0.412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9"/>
        </c:manualLayout>
      </c:layout>
      <c:lineChart>
        <c:grouping val="standard"/>
        <c:varyColors val="0"/>
        <c:ser>
          <c:idx val="0"/>
          <c:order val="0"/>
          <c:tx>
            <c:strRef>
              <c:f>'Survey Results'!$C$4</c:f>
              <c:strCache>
                <c:ptCount val="1"/>
                <c:pt idx="0">
                  <c:v>FNB/BER Consumer Confidence Inde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'Survey Results'!$A$5:$A$82</c:f>
              <c:strCache>
                <c:ptCount val="78"/>
                <c:pt idx="0">
                  <c:v>Mar-90</c:v>
                </c:pt>
                <c:pt idx="1">
                  <c:v>Jun-90</c:v>
                </c:pt>
                <c:pt idx="2">
                  <c:v>Sep-90</c:v>
                </c:pt>
                <c:pt idx="3">
                  <c:v>Dec-90</c:v>
                </c:pt>
                <c:pt idx="4">
                  <c:v>Mar-91</c:v>
                </c:pt>
                <c:pt idx="5">
                  <c:v>Jun-91</c:v>
                </c:pt>
                <c:pt idx="6">
                  <c:v>Sep-91</c:v>
                </c:pt>
                <c:pt idx="7">
                  <c:v>Dec-91</c:v>
                </c:pt>
                <c:pt idx="8">
                  <c:v>Mar-92</c:v>
                </c:pt>
                <c:pt idx="9">
                  <c:v>Jun-92</c:v>
                </c:pt>
                <c:pt idx="10">
                  <c:v>Sep-92</c:v>
                </c:pt>
                <c:pt idx="11">
                  <c:v>Dec-92</c:v>
                </c:pt>
                <c:pt idx="12">
                  <c:v>Mar-93</c:v>
                </c:pt>
                <c:pt idx="13">
                  <c:v>Jun-93</c:v>
                </c:pt>
                <c:pt idx="14">
                  <c:v>Sep-93</c:v>
                </c:pt>
                <c:pt idx="15">
                  <c:v>Dec-93</c:v>
                </c:pt>
                <c:pt idx="16">
                  <c:v>Mar-94</c:v>
                </c:pt>
                <c:pt idx="17">
                  <c:v>Jun-94</c:v>
                </c:pt>
                <c:pt idx="18">
                  <c:v>Sep-94</c:v>
                </c:pt>
                <c:pt idx="19">
                  <c:v>Dec-94</c:v>
                </c:pt>
                <c:pt idx="20">
                  <c:v>Mar-95</c:v>
                </c:pt>
                <c:pt idx="21">
                  <c:v>Jun-95</c:v>
                </c:pt>
                <c:pt idx="22">
                  <c:v>Sep-95</c:v>
                </c:pt>
                <c:pt idx="23">
                  <c:v>Dec-95</c:v>
                </c:pt>
                <c:pt idx="24">
                  <c:v>Mar-96</c:v>
                </c:pt>
                <c:pt idx="25">
                  <c:v>Jun-96</c:v>
                </c:pt>
                <c:pt idx="26">
                  <c:v>Sep-96</c:v>
                </c:pt>
                <c:pt idx="27">
                  <c:v>Dec-96</c:v>
                </c:pt>
                <c:pt idx="28">
                  <c:v>Mar-97</c:v>
                </c:pt>
                <c:pt idx="29">
                  <c:v>Jun-97</c:v>
                </c:pt>
                <c:pt idx="30">
                  <c:v>Sep-97</c:v>
                </c:pt>
                <c:pt idx="31">
                  <c:v>Dec-97</c:v>
                </c:pt>
                <c:pt idx="32">
                  <c:v>Mar-98</c:v>
                </c:pt>
                <c:pt idx="33">
                  <c:v>Jun-98</c:v>
                </c:pt>
                <c:pt idx="34">
                  <c:v>Sep-98</c:v>
                </c:pt>
                <c:pt idx="35">
                  <c:v>Dec-98</c:v>
                </c:pt>
                <c:pt idx="36">
                  <c:v>Mar-99</c:v>
                </c:pt>
                <c:pt idx="37">
                  <c:v>Jun-99</c:v>
                </c:pt>
                <c:pt idx="38">
                  <c:v>Sep-99</c:v>
                </c:pt>
                <c:pt idx="39">
                  <c:v>Dec-99</c:v>
                </c:pt>
                <c:pt idx="40">
                  <c:v>Mar-00</c:v>
                </c:pt>
                <c:pt idx="41">
                  <c:v>Jun-00</c:v>
                </c:pt>
                <c:pt idx="42">
                  <c:v>Sep-00</c:v>
                </c:pt>
                <c:pt idx="43">
                  <c:v>Dec-00</c:v>
                </c:pt>
                <c:pt idx="44">
                  <c:v>Mar-01</c:v>
                </c:pt>
                <c:pt idx="45">
                  <c:v>Jun-01</c:v>
                </c:pt>
                <c:pt idx="46">
                  <c:v>Sep-01</c:v>
                </c:pt>
                <c:pt idx="47">
                  <c:v>Dec-01</c:v>
                </c:pt>
                <c:pt idx="48">
                  <c:v>Mar-02</c:v>
                </c:pt>
                <c:pt idx="49">
                  <c:v>Jun-02</c:v>
                </c:pt>
                <c:pt idx="50">
                  <c:v>Sep-02</c:v>
                </c:pt>
                <c:pt idx="51">
                  <c:v>Dec-02</c:v>
                </c:pt>
                <c:pt idx="52">
                  <c:v>Mar-03</c:v>
                </c:pt>
                <c:pt idx="53">
                  <c:v>Jun-03</c:v>
                </c:pt>
                <c:pt idx="54">
                  <c:v>Sep-03</c:v>
                </c:pt>
                <c:pt idx="55">
                  <c:v>Dec-03</c:v>
                </c:pt>
                <c:pt idx="56">
                  <c:v>Mar-04</c:v>
                </c:pt>
                <c:pt idx="57">
                  <c:v>Jun-04</c:v>
                </c:pt>
                <c:pt idx="58">
                  <c:v>Sep-04</c:v>
                </c:pt>
                <c:pt idx="59">
                  <c:v>Dec-04</c:v>
                </c:pt>
                <c:pt idx="60">
                  <c:v>Mar-05</c:v>
                </c:pt>
                <c:pt idx="61">
                  <c:v>Jun-05</c:v>
                </c:pt>
                <c:pt idx="62">
                  <c:v>Sep-05</c:v>
                </c:pt>
                <c:pt idx="63">
                  <c:v>Dec-05</c:v>
                </c:pt>
                <c:pt idx="64">
                  <c:v>Mar-06</c:v>
                </c:pt>
                <c:pt idx="65">
                  <c:v>Jun-06</c:v>
                </c:pt>
                <c:pt idx="66">
                  <c:v>Sep-06</c:v>
                </c:pt>
                <c:pt idx="67">
                  <c:v>Dec-06</c:v>
                </c:pt>
                <c:pt idx="68">
                  <c:v>Mar-07</c:v>
                </c:pt>
                <c:pt idx="69">
                  <c:v>Jun-07</c:v>
                </c:pt>
                <c:pt idx="70">
                  <c:v>Sep-07</c:v>
                </c:pt>
                <c:pt idx="71">
                  <c:v>Dec-07</c:v>
                </c:pt>
                <c:pt idx="72">
                  <c:v>Mar-08</c:v>
                </c:pt>
                <c:pt idx="73">
                  <c:v>Jun-08</c:v>
                </c:pt>
                <c:pt idx="74">
                  <c:v>Sep-08</c:v>
                </c:pt>
                <c:pt idx="75">
                  <c:v>Dec-08</c:v>
                </c:pt>
                <c:pt idx="76">
                  <c:v>Mar-09</c:v>
                </c:pt>
                <c:pt idx="77">
                  <c:v>Jun-09</c:v>
                </c:pt>
              </c:strCache>
            </c:strRef>
          </c:cat>
          <c:val>
            <c:numRef>
              <c:f>'Survey Results'!$C$5:$C$82</c:f>
              <c:numCache>
                <c:ptCount val="78"/>
                <c:pt idx="0">
                  <c:v>4</c:v>
                </c:pt>
                <c:pt idx="1">
                  <c:v>-6</c:v>
                </c:pt>
                <c:pt idx="2">
                  <c:v>4</c:v>
                </c:pt>
                <c:pt idx="3">
                  <c:v>-4</c:v>
                </c:pt>
                <c:pt idx="4">
                  <c:v>-1</c:v>
                </c:pt>
                <c:pt idx="5">
                  <c:v>-5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-4</c:v>
                </c:pt>
                <c:pt idx="10">
                  <c:v>-11</c:v>
                </c:pt>
                <c:pt idx="11">
                  <c:v>-8</c:v>
                </c:pt>
                <c:pt idx="12">
                  <c:v>-21</c:v>
                </c:pt>
                <c:pt idx="13">
                  <c:v>-9</c:v>
                </c:pt>
                <c:pt idx="14">
                  <c:v>-12</c:v>
                </c:pt>
                <c:pt idx="15">
                  <c:v>4</c:v>
                </c:pt>
                <c:pt idx="16">
                  <c:v>6</c:v>
                </c:pt>
                <c:pt idx="17">
                  <c:v>1</c:v>
                </c:pt>
                <c:pt idx="18">
                  <c:v>18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16</c:v>
                </c:pt>
                <c:pt idx="24">
                  <c:v>12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6</c:v>
                </c:pt>
                <c:pt idx="29">
                  <c:v>9</c:v>
                </c:pt>
                <c:pt idx="30">
                  <c:v>2</c:v>
                </c:pt>
                <c:pt idx="31">
                  <c:v>8</c:v>
                </c:pt>
                <c:pt idx="32">
                  <c:v>-4</c:v>
                </c:pt>
                <c:pt idx="33">
                  <c:v>4</c:v>
                </c:pt>
                <c:pt idx="34">
                  <c:v>-5</c:v>
                </c:pt>
                <c:pt idx="35">
                  <c:v>-6</c:v>
                </c:pt>
                <c:pt idx="36">
                  <c:v>-3</c:v>
                </c:pt>
                <c:pt idx="37">
                  <c:v>-1</c:v>
                </c:pt>
                <c:pt idx="38">
                  <c:v>-1</c:v>
                </c:pt>
                <c:pt idx="39">
                  <c:v>10</c:v>
                </c:pt>
                <c:pt idx="40">
                  <c:v>6</c:v>
                </c:pt>
                <c:pt idx="41">
                  <c:v>-10</c:v>
                </c:pt>
                <c:pt idx="42">
                  <c:v>-9</c:v>
                </c:pt>
                <c:pt idx="43">
                  <c:v>-17</c:v>
                </c:pt>
                <c:pt idx="44">
                  <c:v>3</c:v>
                </c:pt>
                <c:pt idx="45">
                  <c:v>-7</c:v>
                </c:pt>
                <c:pt idx="46">
                  <c:v>-9</c:v>
                </c:pt>
                <c:pt idx="47">
                  <c:v>-9</c:v>
                </c:pt>
                <c:pt idx="48">
                  <c:v>-2</c:v>
                </c:pt>
                <c:pt idx="49">
                  <c:v>1</c:v>
                </c:pt>
                <c:pt idx="50">
                  <c:v>-1</c:v>
                </c:pt>
                <c:pt idx="51">
                  <c:v>-12</c:v>
                </c:pt>
                <c:pt idx="52">
                  <c:v>0</c:v>
                </c:pt>
                <c:pt idx="53">
                  <c:v>1</c:v>
                </c:pt>
                <c:pt idx="54">
                  <c:v>-9</c:v>
                </c:pt>
                <c:pt idx="55">
                  <c:v>4</c:v>
                </c:pt>
                <c:pt idx="56">
                  <c:v>-7</c:v>
                </c:pt>
                <c:pt idx="57">
                  <c:v>20</c:v>
                </c:pt>
                <c:pt idx="58">
                  <c:v>6</c:v>
                </c:pt>
                <c:pt idx="59">
                  <c:v>4</c:v>
                </c:pt>
                <c:pt idx="60">
                  <c:v>19</c:v>
                </c:pt>
                <c:pt idx="61">
                  <c:v>17</c:v>
                </c:pt>
                <c:pt idx="62">
                  <c:v>17</c:v>
                </c:pt>
                <c:pt idx="63">
                  <c:v>20</c:v>
                </c:pt>
                <c:pt idx="64">
                  <c:v>21</c:v>
                </c:pt>
                <c:pt idx="65">
                  <c:v>20</c:v>
                </c:pt>
                <c:pt idx="66">
                  <c:v>17</c:v>
                </c:pt>
                <c:pt idx="67">
                  <c:v>18</c:v>
                </c:pt>
                <c:pt idx="68">
                  <c:v>23</c:v>
                </c:pt>
                <c:pt idx="69">
                  <c:v>21</c:v>
                </c:pt>
                <c:pt idx="70">
                  <c:v>18</c:v>
                </c:pt>
                <c:pt idx="71">
                  <c:v>22</c:v>
                </c:pt>
                <c:pt idx="72">
                  <c:v>12</c:v>
                </c:pt>
                <c:pt idx="73">
                  <c:v>-6</c:v>
                </c:pt>
                <c:pt idx="74">
                  <c:v>-1</c:v>
                </c:pt>
                <c:pt idx="75">
                  <c:v>-4</c:v>
                </c:pt>
                <c:pt idx="76">
                  <c:v>1</c:v>
                </c:pt>
                <c:pt idx="77">
                  <c:v>4</c:v>
                </c:pt>
              </c:numCache>
            </c:numRef>
          </c:val>
          <c:smooth val="0"/>
        </c:ser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6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053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02525"/>
          <c:w val="0.41275"/>
          <c:h val="0.09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Manufacturing!$A$144:$A$155</c:f>
              <c:strCache>
                <c:ptCount val="12"/>
                <c:pt idx="0">
                  <c:v>Average 1998</c:v>
                </c:pt>
                <c:pt idx="1">
                  <c:v>Average 1999</c:v>
                </c:pt>
                <c:pt idx="2">
                  <c:v>Average 2000</c:v>
                </c:pt>
                <c:pt idx="3">
                  <c:v>Average 2001</c:v>
                </c:pt>
                <c:pt idx="4">
                  <c:v>Average 2002</c:v>
                </c:pt>
                <c:pt idx="5">
                  <c:v>Average 2003</c:v>
                </c:pt>
                <c:pt idx="6">
                  <c:v>Average 2004</c:v>
                </c:pt>
                <c:pt idx="7">
                  <c:v>Average 2005</c:v>
                </c:pt>
                <c:pt idx="8">
                  <c:v>Average 2006</c:v>
                </c:pt>
                <c:pt idx="9">
                  <c:v>Average 2007</c:v>
                </c:pt>
                <c:pt idx="10">
                  <c:v>Average 2008</c:v>
                </c:pt>
                <c:pt idx="11">
                  <c:v>Average 2009</c:v>
                </c:pt>
              </c:strCache>
            </c:strRef>
          </c:cat>
          <c:val>
            <c:numRef>
              <c:f>Retail!$B$144:$B$155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Retail!$C$144:$C$155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Retail!$D$144:$D$155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7012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25"/>
          <c:y val="0.01"/>
          <c:w val="0.292"/>
          <c:h val="0.1642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175"/>
        </c:manualLayout>
      </c:layout>
      <c:lineChart>
        <c:grouping val="standard"/>
        <c:varyColors val="0"/>
        <c:ser>
          <c:idx val="0"/>
          <c:order val="0"/>
          <c:tx>
            <c:strRef>
              <c:f>'Survey Results'!$E$4</c:f>
              <c:strCache>
                <c:ptCount val="1"/>
                <c:pt idx="0">
                  <c:v>Investec PMI Survey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strRef>
              <c:f>'Survey Results'!$D$5:$D$121</c:f>
              <c:strCache>
                <c:ptCount val="117"/>
                <c:pt idx="0">
                  <c:v>36404</c:v>
                </c:pt>
                <c:pt idx="1">
                  <c:v>36434</c:v>
                </c:pt>
                <c:pt idx="2">
                  <c:v>36465</c:v>
                </c:pt>
                <c:pt idx="3">
                  <c:v>36495</c:v>
                </c:pt>
                <c:pt idx="4">
                  <c:v>36526</c:v>
                </c:pt>
                <c:pt idx="5">
                  <c:v>36557</c:v>
                </c:pt>
                <c:pt idx="6">
                  <c:v>36586</c:v>
                </c:pt>
                <c:pt idx="7">
                  <c:v>36617</c:v>
                </c:pt>
                <c:pt idx="8">
                  <c:v>36647</c:v>
                </c:pt>
                <c:pt idx="9">
                  <c:v>36678</c:v>
                </c:pt>
                <c:pt idx="10">
                  <c:v>36708</c:v>
                </c:pt>
                <c:pt idx="11">
                  <c:v>36739</c:v>
                </c:pt>
                <c:pt idx="12">
                  <c:v>36770</c:v>
                </c:pt>
                <c:pt idx="13">
                  <c:v>36800</c:v>
                </c:pt>
                <c:pt idx="14">
                  <c:v>36831</c:v>
                </c:pt>
                <c:pt idx="15">
                  <c:v>36861</c:v>
                </c:pt>
                <c:pt idx="16">
                  <c:v>36892</c:v>
                </c:pt>
                <c:pt idx="17">
                  <c:v>36923</c:v>
                </c:pt>
                <c:pt idx="18">
                  <c:v>36951</c:v>
                </c:pt>
                <c:pt idx="19">
                  <c:v>36982</c:v>
                </c:pt>
                <c:pt idx="20">
                  <c:v>37012</c:v>
                </c:pt>
                <c:pt idx="21">
                  <c:v>37043</c:v>
                </c:pt>
                <c:pt idx="22">
                  <c:v>37073</c:v>
                </c:pt>
                <c:pt idx="23">
                  <c:v>37104</c:v>
                </c:pt>
                <c:pt idx="24">
                  <c:v>37135</c:v>
                </c:pt>
                <c:pt idx="25">
                  <c:v>37165</c:v>
                </c:pt>
                <c:pt idx="26">
                  <c:v>37196</c:v>
                </c:pt>
                <c:pt idx="27">
                  <c:v>37226</c:v>
                </c:pt>
                <c:pt idx="28">
                  <c:v>37257</c:v>
                </c:pt>
                <c:pt idx="29">
                  <c:v>37288</c:v>
                </c:pt>
                <c:pt idx="30">
                  <c:v>37316</c:v>
                </c:pt>
                <c:pt idx="31">
                  <c:v>37347</c:v>
                </c:pt>
                <c:pt idx="32">
                  <c:v>37377</c:v>
                </c:pt>
                <c:pt idx="33">
                  <c:v>37408</c:v>
                </c:pt>
                <c:pt idx="34">
                  <c:v>37438</c:v>
                </c:pt>
                <c:pt idx="35">
                  <c:v>37469</c:v>
                </c:pt>
                <c:pt idx="36">
                  <c:v>37500</c:v>
                </c:pt>
                <c:pt idx="37">
                  <c:v>37530</c:v>
                </c:pt>
                <c:pt idx="38">
                  <c:v>37561</c:v>
                </c:pt>
                <c:pt idx="39">
                  <c:v>37591</c:v>
                </c:pt>
                <c:pt idx="40">
                  <c:v>37622</c:v>
                </c:pt>
                <c:pt idx="41">
                  <c:v>37653</c:v>
                </c:pt>
                <c:pt idx="42">
                  <c:v>37681</c:v>
                </c:pt>
                <c:pt idx="43">
                  <c:v>37712</c:v>
                </c:pt>
                <c:pt idx="44">
                  <c:v>37742</c:v>
                </c:pt>
                <c:pt idx="45">
                  <c:v>37773</c:v>
                </c:pt>
                <c:pt idx="46">
                  <c:v>37803</c:v>
                </c:pt>
                <c:pt idx="47">
                  <c:v>37834</c:v>
                </c:pt>
                <c:pt idx="48">
                  <c:v>37865</c:v>
                </c:pt>
                <c:pt idx="49">
                  <c:v>37895</c:v>
                </c:pt>
                <c:pt idx="50">
                  <c:v>37926</c:v>
                </c:pt>
                <c:pt idx="51">
                  <c:v>37956</c:v>
                </c:pt>
                <c:pt idx="52">
                  <c:v>37987</c:v>
                </c:pt>
                <c:pt idx="53">
                  <c:v>38021</c:v>
                </c:pt>
                <c:pt idx="54">
                  <c:v>38055</c:v>
                </c:pt>
                <c:pt idx="55">
                  <c:v>38089</c:v>
                </c:pt>
                <c:pt idx="56">
                  <c:v>38123</c:v>
                </c:pt>
                <c:pt idx="57">
                  <c:v>38157</c:v>
                </c:pt>
                <c:pt idx="58">
                  <c:v>38191</c:v>
                </c:pt>
                <c:pt idx="59">
                  <c:v>38225</c:v>
                </c:pt>
                <c:pt idx="60">
                  <c:v>38259</c:v>
                </c:pt>
                <c:pt idx="61">
                  <c:v>38262</c:v>
                </c:pt>
                <c:pt idx="62">
                  <c:v>38296</c:v>
                </c:pt>
                <c:pt idx="63">
                  <c:v>38330</c:v>
                </c:pt>
                <c:pt idx="64">
                  <c:v>38364</c:v>
                </c:pt>
                <c:pt idx="65">
                  <c:v>38398</c:v>
                </c:pt>
                <c:pt idx="66">
                  <c:v>38432</c:v>
                </c:pt>
                <c:pt idx="67">
                  <c:v>38466</c:v>
                </c:pt>
                <c:pt idx="68">
                  <c:v>38500</c:v>
                </c:pt>
                <c:pt idx="69">
                  <c:v>38504</c:v>
                </c:pt>
                <c:pt idx="70">
                  <c:v>38537</c:v>
                </c:pt>
                <c:pt idx="71">
                  <c:v>38570</c:v>
                </c:pt>
                <c:pt idx="72">
                  <c:v>38603</c:v>
                </c:pt>
                <c:pt idx="73">
                  <c:v>38636</c:v>
                </c:pt>
                <c:pt idx="74">
                  <c:v>38669</c:v>
                </c:pt>
                <c:pt idx="75">
                  <c:v>38702</c:v>
                </c:pt>
                <c:pt idx="76">
                  <c:v>38735</c:v>
                </c:pt>
                <c:pt idx="77">
                  <c:v>38768</c:v>
                </c:pt>
                <c:pt idx="78">
                  <c:v>38801</c:v>
                </c:pt>
                <c:pt idx="79">
                  <c:v>38832</c:v>
                </c:pt>
                <c:pt idx="80">
                  <c:v>38862</c:v>
                </c:pt>
                <c:pt idx="81">
                  <c:v>38893</c:v>
                </c:pt>
                <c:pt idx="82">
                  <c:v>38923</c:v>
                </c:pt>
                <c:pt idx="83">
                  <c:v>38930</c:v>
                </c:pt>
                <c:pt idx="84">
                  <c:v>38968</c:v>
                </c:pt>
                <c:pt idx="85">
                  <c:v>38991</c:v>
                </c:pt>
                <c:pt idx="86">
                  <c:v>39022</c:v>
                </c:pt>
                <c:pt idx="87">
                  <c:v>39052</c:v>
                </c:pt>
                <c:pt idx="88">
                  <c:v>39083</c:v>
                </c:pt>
                <c:pt idx="89">
                  <c:v>39114</c:v>
                </c:pt>
                <c:pt idx="90">
                  <c:v>39148</c:v>
                </c:pt>
                <c:pt idx="91">
                  <c:v>39179</c:v>
                </c:pt>
                <c:pt idx="92">
                  <c:v>39209</c:v>
                </c:pt>
                <c:pt idx="93">
                  <c:v>39240</c:v>
                </c:pt>
                <c:pt idx="94">
                  <c:v>39270</c:v>
                </c:pt>
                <c:pt idx="95">
                  <c:v>39301</c:v>
                </c:pt>
                <c:pt idx="96">
                  <c:v>39332</c:v>
                </c:pt>
                <c:pt idx="97">
                  <c:v>39362</c:v>
                </c:pt>
                <c:pt idx="98">
                  <c:v>39393</c:v>
                </c:pt>
                <c:pt idx="99">
                  <c:v>39423</c:v>
                </c:pt>
                <c:pt idx="100">
                  <c:v>39454</c:v>
                </c:pt>
                <c:pt idx="101">
                  <c:v>39485</c:v>
                </c:pt>
                <c:pt idx="102">
                  <c:v>39514</c:v>
                </c:pt>
                <c:pt idx="103">
                  <c:v>39545</c:v>
                </c:pt>
                <c:pt idx="104">
                  <c:v>39575</c:v>
                </c:pt>
                <c:pt idx="105">
                  <c:v>39606</c:v>
                </c:pt>
                <c:pt idx="106">
                  <c:v>39636</c:v>
                </c:pt>
                <c:pt idx="107">
                  <c:v>39667</c:v>
                </c:pt>
                <c:pt idx="108">
                  <c:v>39698</c:v>
                </c:pt>
                <c:pt idx="109">
                  <c:v>39728</c:v>
                </c:pt>
                <c:pt idx="110">
                  <c:v>39759</c:v>
                </c:pt>
                <c:pt idx="111">
                  <c:v>39789</c:v>
                </c:pt>
                <c:pt idx="112">
                  <c:v>39820</c:v>
                </c:pt>
                <c:pt idx="113">
                  <c:v>39851</c:v>
                </c:pt>
                <c:pt idx="114">
                  <c:v>39879</c:v>
                </c:pt>
                <c:pt idx="115">
                  <c:v>39910</c:v>
                </c:pt>
                <c:pt idx="116">
                  <c:v>39940</c:v>
                </c:pt>
              </c:strCache>
            </c:strRef>
          </c:cat>
          <c:val>
            <c:numRef>
              <c:f>'Survey Results'!$E$5:$E$121</c:f>
              <c:numCache>
                <c:ptCount val="117"/>
                <c:pt idx="0">
                  <c:v>52.784688106730684</c:v>
                </c:pt>
                <c:pt idx="1">
                  <c:v>54.4689893191845</c:v>
                </c:pt>
                <c:pt idx="2">
                  <c:v>57.48569294880043</c:v>
                </c:pt>
                <c:pt idx="3">
                  <c:v>54.84533622607047</c:v>
                </c:pt>
                <c:pt idx="4">
                  <c:v>59.723994088852464</c:v>
                </c:pt>
                <c:pt idx="5">
                  <c:v>61.1415888338621</c:v>
                </c:pt>
                <c:pt idx="6">
                  <c:v>49.02098289835681</c:v>
                </c:pt>
                <c:pt idx="7">
                  <c:v>53.36875288297233</c:v>
                </c:pt>
                <c:pt idx="8">
                  <c:v>49.62122578721742</c:v>
                </c:pt>
                <c:pt idx="9">
                  <c:v>47.75462217694142</c:v>
                </c:pt>
                <c:pt idx="10">
                  <c:v>44.94661992983392</c:v>
                </c:pt>
                <c:pt idx="11">
                  <c:v>49.00302351941133</c:v>
                </c:pt>
                <c:pt idx="12">
                  <c:v>54.533629969227995</c:v>
                </c:pt>
                <c:pt idx="13">
                  <c:v>55.76152549765001</c:v>
                </c:pt>
                <c:pt idx="14">
                  <c:v>54.327122506509426</c:v>
                </c:pt>
                <c:pt idx="15">
                  <c:v>51.201633388813136</c:v>
                </c:pt>
                <c:pt idx="16">
                  <c:v>51.82627596987838</c:v>
                </c:pt>
                <c:pt idx="17">
                  <c:v>56.760193231283665</c:v>
                </c:pt>
                <c:pt idx="18">
                  <c:v>52.8816129622334</c:v>
                </c:pt>
                <c:pt idx="19">
                  <c:v>52.951264702016964</c:v>
                </c:pt>
                <c:pt idx="20">
                  <c:v>54.43087497371377</c:v>
                </c:pt>
                <c:pt idx="21">
                  <c:v>54.09286932337176</c:v>
                </c:pt>
                <c:pt idx="22">
                  <c:v>47.180520653745035</c:v>
                </c:pt>
                <c:pt idx="23">
                  <c:v>49.10001356253306</c:v>
                </c:pt>
                <c:pt idx="24">
                  <c:v>49.43541327686405</c:v>
                </c:pt>
                <c:pt idx="25">
                  <c:v>49.677519028113785</c:v>
                </c:pt>
                <c:pt idx="26">
                  <c:v>56.91090274284408</c:v>
                </c:pt>
                <c:pt idx="27">
                  <c:v>56.16074594141725</c:v>
                </c:pt>
                <c:pt idx="28">
                  <c:v>58.101502194663404</c:v>
                </c:pt>
                <c:pt idx="29">
                  <c:v>56.85192901358209</c:v>
                </c:pt>
                <c:pt idx="30">
                  <c:v>53.08144670572216</c:v>
                </c:pt>
                <c:pt idx="31">
                  <c:v>61.376090651713525</c:v>
                </c:pt>
                <c:pt idx="32">
                  <c:v>58.05551682442576</c:v>
                </c:pt>
                <c:pt idx="33">
                  <c:v>54.55305572698221</c:v>
                </c:pt>
                <c:pt idx="34">
                  <c:v>50.91512646082583</c:v>
                </c:pt>
                <c:pt idx="35">
                  <c:v>53.60782078960914</c:v>
                </c:pt>
                <c:pt idx="36">
                  <c:v>58.456327705236056</c:v>
                </c:pt>
                <c:pt idx="37">
                  <c:v>55.60355499113277</c:v>
                </c:pt>
                <c:pt idx="38">
                  <c:v>56.859294606092575</c:v>
                </c:pt>
                <c:pt idx="39">
                  <c:v>56.05836678811103</c:v>
                </c:pt>
                <c:pt idx="40">
                  <c:v>59.20475651555088</c:v>
                </c:pt>
                <c:pt idx="41">
                  <c:v>54.69144285555383</c:v>
                </c:pt>
                <c:pt idx="42">
                  <c:v>49.00675965394514</c:v>
                </c:pt>
                <c:pt idx="43">
                  <c:v>49.32840163195158</c:v>
                </c:pt>
                <c:pt idx="44">
                  <c:v>45.52639722921958</c:v>
                </c:pt>
                <c:pt idx="45">
                  <c:v>43.8264779260609</c:v>
                </c:pt>
                <c:pt idx="46">
                  <c:v>45.150080582283934</c:v>
                </c:pt>
                <c:pt idx="47">
                  <c:v>47.09718624022227</c:v>
                </c:pt>
                <c:pt idx="48">
                  <c:v>46.08908176019548</c:v>
                </c:pt>
                <c:pt idx="49">
                  <c:v>47.20008282309877</c:v>
                </c:pt>
                <c:pt idx="50">
                  <c:v>54.89514655714664</c:v>
                </c:pt>
                <c:pt idx="51">
                  <c:v>52.126850981389865</c:v>
                </c:pt>
                <c:pt idx="52">
                  <c:v>56.46833760649581</c:v>
                </c:pt>
                <c:pt idx="53">
                  <c:v>56.215936717464274</c:v>
                </c:pt>
                <c:pt idx="54">
                  <c:v>55.803837931023544</c:v>
                </c:pt>
                <c:pt idx="55">
                  <c:v>57.22204688971347</c:v>
                </c:pt>
                <c:pt idx="56">
                  <c:v>55.75946261699211</c:v>
                </c:pt>
                <c:pt idx="57">
                  <c:v>55.542471869396486</c:v>
                </c:pt>
                <c:pt idx="58">
                  <c:v>53.06749357076465</c:v>
                </c:pt>
                <c:pt idx="59">
                  <c:v>56.18649541257711</c:v>
                </c:pt>
                <c:pt idx="60">
                  <c:v>58.25860468510237</c:v>
                </c:pt>
                <c:pt idx="61">
                  <c:v>54.9419440119372</c:v>
                </c:pt>
                <c:pt idx="62">
                  <c:v>55.478209445443326</c:v>
                </c:pt>
                <c:pt idx="63">
                  <c:v>54.82303179647517</c:v>
                </c:pt>
                <c:pt idx="64">
                  <c:v>52.939780059284296</c:v>
                </c:pt>
                <c:pt idx="65">
                  <c:v>57.04093580994852</c:v>
                </c:pt>
                <c:pt idx="66">
                  <c:v>57.57874196548914</c:v>
                </c:pt>
                <c:pt idx="67">
                  <c:v>54.7654869334624</c:v>
                </c:pt>
                <c:pt idx="68">
                  <c:v>52.89252914118088</c:v>
                </c:pt>
                <c:pt idx="69">
                  <c:v>56.69271948561212</c:v>
                </c:pt>
                <c:pt idx="70">
                  <c:v>55.333270593770365</c:v>
                </c:pt>
                <c:pt idx="71">
                  <c:v>54.27888577204383</c:v>
                </c:pt>
                <c:pt idx="72">
                  <c:v>55.72934848839848</c:v>
                </c:pt>
                <c:pt idx="73">
                  <c:v>52.920085645171085</c:v>
                </c:pt>
                <c:pt idx="74">
                  <c:v>52.81113789131938</c:v>
                </c:pt>
                <c:pt idx="75">
                  <c:v>53.560012459189174</c:v>
                </c:pt>
                <c:pt idx="76">
                  <c:v>50.775713856720216</c:v>
                </c:pt>
                <c:pt idx="77">
                  <c:v>51.34571766200619</c:v>
                </c:pt>
                <c:pt idx="78">
                  <c:v>52.10897331567019</c:v>
                </c:pt>
                <c:pt idx="79">
                  <c:v>54.688136451637455</c:v>
                </c:pt>
                <c:pt idx="80">
                  <c:v>56.061132536457436</c:v>
                </c:pt>
                <c:pt idx="81">
                  <c:v>57.87250038038473</c:v>
                </c:pt>
                <c:pt idx="82">
                  <c:v>58.31039444935587</c:v>
                </c:pt>
                <c:pt idx="83">
                  <c:v>57.57818992490922</c:v>
                </c:pt>
                <c:pt idx="84">
                  <c:v>57.425108148230315</c:v>
                </c:pt>
                <c:pt idx="85">
                  <c:v>57.443411302332905</c:v>
                </c:pt>
                <c:pt idx="86">
                  <c:v>56.95575768239431</c:v>
                </c:pt>
                <c:pt idx="87">
                  <c:v>55.690347335868374</c:v>
                </c:pt>
                <c:pt idx="88">
                  <c:v>58.727988197734234</c:v>
                </c:pt>
                <c:pt idx="89">
                  <c:v>61.812051080098996</c:v>
                </c:pt>
                <c:pt idx="90">
                  <c:v>60.23160760260937</c:v>
                </c:pt>
                <c:pt idx="91">
                  <c:v>58.04761650945915</c:v>
                </c:pt>
                <c:pt idx="92">
                  <c:v>56.165609387460066</c:v>
                </c:pt>
                <c:pt idx="93">
                  <c:v>55.139431774344445</c:v>
                </c:pt>
                <c:pt idx="94">
                  <c:v>55.44849288068206</c:v>
                </c:pt>
                <c:pt idx="95">
                  <c:v>53.11705840216399</c:v>
                </c:pt>
                <c:pt idx="96">
                  <c:v>52.40014023359813</c:v>
                </c:pt>
                <c:pt idx="97">
                  <c:v>55.16185534162838</c:v>
                </c:pt>
                <c:pt idx="98">
                  <c:v>54.36272232100946</c:v>
                </c:pt>
                <c:pt idx="99">
                  <c:v>53.264551430406755</c:v>
                </c:pt>
                <c:pt idx="100">
                  <c:v>52.104584796934816</c:v>
                </c:pt>
                <c:pt idx="101">
                  <c:v>47.37690165141028</c:v>
                </c:pt>
                <c:pt idx="102">
                  <c:v>44.248635199096874</c:v>
                </c:pt>
                <c:pt idx="103">
                  <c:v>54.01217321143635</c:v>
                </c:pt>
                <c:pt idx="104">
                  <c:v>48.278457762284276</c:v>
                </c:pt>
                <c:pt idx="105">
                  <c:v>44.00995493220561</c:v>
                </c:pt>
                <c:pt idx="106">
                  <c:v>42.99577142802803</c:v>
                </c:pt>
                <c:pt idx="107">
                  <c:v>46.83000954866847</c:v>
                </c:pt>
                <c:pt idx="108">
                  <c:v>47.69332957170101</c:v>
                </c:pt>
                <c:pt idx="109">
                  <c:v>46.2</c:v>
                </c:pt>
                <c:pt idx="110">
                  <c:v>39.5</c:v>
                </c:pt>
                <c:pt idx="111">
                  <c:v>40.1</c:v>
                </c:pt>
                <c:pt idx="112">
                  <c:v>40.7</c:v>
                </c:pt>
                <c:pt idx="113">
                  <c:v>39.2</c:v>
                </c:pt>
                <c:pt idx="114">
                  <c:v>36</c:v>
                </c:pt>
                <c:pt idx="115">
                  <c:v>35.6</c:v>
                </c:pt>
                <c:pt idx="116">
                  <c:v>37.3</c:v>
                </c:pt>
              </c:numCache>
            </c:numRef>
          </c:val>
          <c:smooth val="0"/>
        </c:ser>
        <c:axId val="30175864"/>
        <c:axId val="3147321"/>
      </c:lineChart>
      <c:dateAx>
        <c:axId val="30175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246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7321"/>
        <c:crosses val="autoZero"/>
        <c:auto val="0"/>
        <c:noMultiLvlLbl val="0"/>
      </c:dateAx>
      <c:valAx>
        <c:axId val="3147321"/>
        <c:scaling>
          <c:orientation val="minMax"/>
          <c:min val="3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55"/>
          <c:y val="0.02925"/>
          <c:w val="0.4097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'Civil Cases for Debt'!$C$2</c:f>
              <c:strCache>
                <c:ptCount val="1"/>
                <c:pt idx="0">
                  <c:v>Business enterprises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'Civil Cases for Debt'!$A$261:$A$279</c:f>
              <c:strCache/>
            </c:strRef>
          </c:cat>
          <c:val>
            <c:numRef>
              <c:f>'Civil Cases for Debt'!$C$261:$C$279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'Civil Cases for Debt'!$D$2</c:f>
              <c:strCache>
                <c:ptCount val="1"/>
                <c:pt idx="0">
                  <c:v>Private persons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'Civil Cases for Debt'!$A$261:$A$279</c:f>
              <c:strCache/>
            </c:strRef>
          </c:cat>
          <c:val>
            <c:numRef>
              <c:f>'Civil Cases for Debt'!$D$261:$D$279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28325890"/>
        <c:axId val="53606419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2275"/>
          <c:y val="0.04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26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2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05375"/>
          <c:y val="0.0065"/>
          <c:w val="0.90925"/>
          <c:h val="0.797"/>
        </c:manualLayout>
      </c:layout>
      <c:pie3DChart>
        <c:varyColors val="1"/>
        <c:ser>
          <c:idx val="0"/>
          <c:order val="0"/>
          <c:tx>
            <c:strRef>
              <c:f>'Civil Cases for Debt'!$A$238</c:f>
              <c:strCache>
                <c:ptCount val="1"/>
                <c:pt idx="0">
                  <c:v>Average 1990</c:v>
                </c:pt>
              </c:strCache>
            </c:strRef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33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'Civil Cases for Debt'!$E$2:$P$2</c:f>
              <c:strCache/>
            </c:strRef>
          </c:cat>
          <c:val>
            <c:numRef>
              <c:f>'Civil Cases for Debt'!$E$238:$P$238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81675"/>
          <c:w val="0.99175"/>
          <c:h val="0.18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26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2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0515"/>
          <c:y val="0.00625"/>
          <c:w val="0.913"/>
          <c:h val="0.80025"/>
        </c:manualLayout>
      </c:layout>
      <c:pie3DChart>
        <c:varyColors val="1"/>
        <c:ser>
          <c:idx val="0"/>
          <c:order val="0"/>
          <c:tx>
            <c:strRef>
              <c:f>'Civil Cases for Debt'!$A$248</c:f>
              <c:strCache>
                <c:ptCount val="1"/>
                <c:pt idx="0">
                  <c:v>Average 2000</c:v>
                </c:pt>
              </c:strCache>
            </c:strRef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33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'Civil Cases for Debt'!$E$2:$P$2</c:f>
              <c:strCache/>
            </c:strRef>
          </c:cat>
          <c:val>
            <c:numRef>
              <c:f>'Civil Cases for Debt'!$E$248:$P$248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5"/>
          <c:y val="0.81975"/>
          <c:w val="0.9905"/>
          <c:h val="0.1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26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2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64"/>
          <c:y val="0"/>
          <c:w val="0.68225"/>
          <c:h val="0.80375"/>
        </c:manualLayout>
      </c:layout>
      <c:pie3DChart>
        <c:varyColors val="1"/>
        <c:ser>
          <c:idx val="0"/>
          <c:order val="0"/>
          <c:tx>
            <c:strRef>
              <c:f>'Civil Cases for Debt'!$A$256</c:f>
              <c:strCache>
                <c:ptCount val="1"/>
                <c:pt idx="0">
                  <c:v>Average 2008</c:v>
                </c:pt>
              </c:strCache>
            </c:strRef>
          </c:tx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Pt>
            <c:idx val="7"/>
            <c:spPr>
              <a:solidFill>
                <a:srgbClr val="99CCFF"/>
              </a:solidFill>
            </c:spPr>
          </c:dPt>
          <c:dPt>
            <c:idx val="8"/>
            <c:spPr>
              <a:solidFill>
                <a:srgbClr val="3333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'Civil Cases for Debt'!$E$2:$P$2</c:f>
              <c:strCache/>
            </c:strRef>
          </c:cat>
          <c:val>
            <c:numRef>
              <c:f>'Civil Cases for Debt'!$E$256:$P$256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823"/>
          <c:w val="0.98925"/>
          <c:h val="0.1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'Civil Cases for Debt'!$I$2</c:f>
              <c:strCache>
                <c:ptCount val="1"/>
                <c:pt idx="0">
                  <c:v>Pietermaritzburg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'Civil Cases for Debt'!$A$261:$A$279</c:f>
              <c:strCache/>
            </c:strRef>
          </c:cat>
          <c:val>
            <c:numRef>
              <c:f>'Civil Cases for Debt'!$I$261:$I$279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'Civil Cases for Debt'!$J$2</c:f>
              <c:strCache>
                <c:ptCount val="1"/>
                <c:pt idx="0">
                  <c:v>Durban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'Civil Cases for Debt'!$A$261:$A$279</c:f>
              <c:strCache/>
            </c:strRef>
          </c:cat>
          <c:val>
            <c:numRef>
              <c:f>'Civil Cases for Debt'!$J$261:$J$279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269572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5975"/>
          <c:y val="0.04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CPI</a:t>
            </a:r>
          </a:p>
        </c:rich>
      </c:tx>
      <c:layout>
        <c:manualLayout>
          <c:xMode val="factor"/>
          <c:yMode val="factor"/>
          <c:x val="0.39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Inflation!$A$21</c:f>
              <c:strCache>
                <c:ptCount val="1"/>
                <c:pt idx="0">
                  <c:v>March Inflation Rate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cat>
            <c:strRef>
              <c:f>Inflation!$B$2:$BF$2</c:f>
              <c:strCache/>
            </c:strRef>
          </c:cat>
          <c:val>
            <c:numRef>
              <c:f>Inflation!$B$23:$BF$23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2069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path path="rect">
            <a:fillToRect r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Electricity!$E$3</c:f>
              <c:strCache>
                <c:ptCount val="1"/>
                <c:pt idx="0">
                  <c:v>KwaZulu-Natal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Electricity!$A$103:$A$109</c:f>
              <c:strCache/>
            </c:strRef>
          </c:cat>
          <c:val>
            <c:numRef>
              <c:f>Electricity!$E$103:$E$109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Electricity!$K$3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Electricity!$A$103:$A$109</c:f>
              <c:strCache/>
            </c:strRef>
          </c:cat>
          <c:val>
            <c:numRef>
              <c:f>Electricity!$K$103:$K$109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4545760"/>
        <c:axId val="63802977"/>
      </c:line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54576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28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25"/>
          <c:y val="0"/>
          <c:w val="0.93625"/>
          <c:h val="0.80475"/>
        </c:manualLayout>
      </c:layout>
      <c:pie3DChart>
        <c:varyColors val="1"/>
        <c:ser>
          <c:idx val="0"/>
          <c:order val="0"/>
          <c:tx>
            <c:strRef>
              <c:f>Electricity!$A$94</c:f>
              <c:strCache>
                <c:ptCount val="1"/>
                <c:pt idx="0">
                  <c:v>Average 2002</c:v>
                </c:pt>
              </c:strCache>
            </c:strRef>
          </c:tx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Electricity!$B$3:$J$3</c:f>
              <c:strCache/>
            </c:strRef>
          </c:cat>
          <c:val>
            <c:numRef>
              <c:f>Electricity!$B$94:$J$94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6"/>
          <c:w val="1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2575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25"/>
          <c:y val="0"/>
          <c:w val="0.94025"/>
          <c:h val="0.817"/>
        </c:manualLayout>
      </c:layout>
      <c:pie3DChart>
        <c:varyColors val="1"/>
        <c:ser>
          <c:idx val="0"/>
          <c:order val="0"/>
          <c:tx>
            <c:strRef>
              <c:f>Electricity!$A$100</c:f>
              <c:strCache>
                <c:ptCount val="1"/>
                <c:pt idx="0">
                  <c:v>Average 2008</c:v>
                </c:pt>
              </c:strCache>
            </c:strRef>
          </c:tx>
          <c:explosion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Electricity!$B$3:$J$3</c:f>
              <c:strCache/>
            </c:strRef>
          </c:cat>
          <c:val>
            <c:numRef>
              <c:f>Electricity!$B$100:$J$100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25"/>
          <c:y val="0.86175"/>
          <c:w val="0.99875"/>
          <c:h val="0.1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8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Retail!$B$3</c:f>
              <c:strCache>
                <c:ptCount val="1"/>
                <c:pt idx="0">
                  <c:v>Retail Sales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Manufacturing!$A$157:$A$167</c:f>
              <c:strCache>
                <c:ptCount val="11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</c:strCache>
            </c:strRef>
          </c:cat>
          <c:val>
            <c:numRef>
              <c:f>Retail!$B$157:$B$167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Retail!$C$3</c:f>
              <c:strCache>
                <c:ptCount val="1"/>
                <c:pt idx="0">
                  <c:v>Motor Trade Sales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Manufacturing!$A$157:$A$167</c:f>
              <c:strCache>
                <c:ptCount val="11"/>
                <c:pt idx="0">
                  <c:v>Year-on-Year 1999</c:v>
                </c:pt>
                <c:pt idx="1">
                  <c:v>Year-on-Year 2000</c:v>
                </c:pt>
                <c:pt idx="2">
                  <c:v>Year-on-Year 2001</c:v>
                </c:pt>
                <c:pt idx="3">
                  <c:v>Year-on-Year 2002</c:v>
                </c:pt>
                <c:pt idx="4">
                  <c:v>Year-on-Year 2003</c:v>
                </c:pt>
                <c:pt idx="5">
                  <c:v>Year-on-Year 2004</c:v>
                </c:pt>
                <c:pt idx="6">
                  <c:v>Year-on-Year 2005</c:v>
                </c:pt>
                <c:pt idx="7">
                  <c:v>Year-on-Year 2006</c:v>
                </c:pt>
                <c:pt idx="8">
                  <c:v>Year-on-Year 2007</c:v>
                </c:pt>
                <c:pt idx="9">
                  <c:v>Year-on-Year 2008</c:v>
                </c:pt>
                <c:pt idx="10">
                  <c:v>Year-on-Year 2009</c:v>
                </c:pt>
              </c:strCache>
            </c:strRef>
          </c:cat>
          <c:val>
            <c:numRef>
              <c:f>Retail!$C$157:$C$167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Retail!$D$3</c:f>
              <c:strCache>
                <c:ptCount val="1"/>
                <c:pt idx="0">
                  <c:v>Wholesale Trade Sales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Retail!$D$157:$D$167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3144922"/>
        <c:axId val="854225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42251"/>
        <c:crossesAt val="5"/>
        <c:auto val="1"/>
        <c:lblOffset val="100"/>
        <c:noMultiLvlLbl val="0"/>
      </c:catAx>
      <c:valAx>
        <c:axId val="8542251"/>
        <c:scaling>
          <c:orientation val="minMax"/>
          <c:max val="40"/>
          <c:min val="-18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026"/>
          <c:w val="0.30825"/>
          <c:h val="0.157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Approved'!$C$204:$C$220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Approved'!$F$204:$F$220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Approved'!$I$204:$I$220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Approved'!$K$204:$K$220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7355882"/>
        <c:axId val="658619"/>
      </c:line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75"/>
          <c:y val="0.009"/>
          <c:w val="0.39325"/>
          <c:h val="0.2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'Building Plans Approved'!$B$2:$D$2</c:f>
              <c:strCache>
                <c:ptCount val="1"/>
                <c:pt idx="0">
                  <c:v>Dwelling-houses &lt; 80 square metres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Approved'!$D$204:$D$220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'Building Plans Approved'!$E$2:$G$2</c:f>
              <c:strCache>
                <c:ptCount val="1"/>
                <c:pt idx="0">
                  <c:v>Dwelling-houses &gt;= 80 square metres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Approved'!$G$204:$G$220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'Building Plans Approved'!$H$2:$J$2</c:f>
              <c:strCache>
                <c:ptCount val="1"/>
                <c:pt idx="0">
                  <c:v>Flats and townhouses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Approved'!$J$204:$J$220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'Building Plans Approved'!$K$2:$L$2</c:f>
              <c:strCache>
                <c:ptCount val="1"/>
                <c:pt idx="0">
                  <c:v>Other residential buildings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>
                <c:ptCount val="17"/>
                <c:pt idx="0">
                  <c:v>Average 1993</c:v>
                </c:pt>
                <c:pt idx="1">
                  <c:v>Average 1994</c:v>
                </c:pt>
                <c:pt idx="2">
                  <c:v>Average 1995</c:v>
                </c:pt>
                <c:pt idx="3">
                  <c:v>Average 1996</c:v>
                </c:pt>
                <c:pt idx="4">
                  <c:v>Average 1997</c:v>
                </c:pt>
                <c:pt idx="5">
                  <c:v>Average 1998</c:v>
                </c:pt>
                <c:pt idx="6">
                  <c:v>Average 1999</c:v>
                </c:pt>
                <c:pt idx="7">
                  <c:v>Average 2000</c:v>
                </c:pt>
                <c:pt idx="8">
                  <c:v>Average 2001</c:v>
                </c:pt>
                <c:pt idx="9">
                  <c:v>Average 2002</c:v>
                </c:pt>
                <c:pt idx="10">
                  <c:v>Average 2003</c:v>
                </c:pt>
                <c:pt idx="11">
                  <c:v>Average 2004</c:v>
                </c:pt>
                <c:pt idx="12">
                  <c:v>Average 2005</c:v>
                </c:pt>
                <c:pt idx="13">
                  <c:v>Average 2006</c:v>
                </c:pt>
                <c:pt idx="14">
                  <c:v>Average 2007</c:v>
                </c:pt>
                <c:pt idx="15">
                  <c:v>Average 2008</c:v>
                </c:pt>
                <c:pt idx="16">
                  <c:v>Average 2009</c:v>
                </c:pt>
              </c:strCache>
            </c:strRef>
          </c:cat>
          <c:val>
            <c:numRef>
              <c:f>'Building Plans Approved'!$L$204:$L$220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5927572"/>
        <c:axId val="53348149"/>
      </c:line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275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8"/>
          <c:y val="0.011"/>
          <c:w val="0.39275"/>
          <c:h val="0.21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Approved1'!$B$204:$B$220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Approved1'!$D$204:$D$220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Approved1'!$F$204:$F$220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Approved1'!$H$204:$H$220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10371294"/>
        <c:axId val="26232783"/>
      </c:line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71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7"/>
          <c:y val="0.01325"/>
          <c:w val="0.39375"/>
          <c:h val="0.22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'Building Plans Approved1'!$B$2:$C$2</c:f>
              <c:strCache>
                <c:ptCount val="1"/>
                <c:pt idx="0">
                  <c:v>Office and banking space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Approved1'!$C$204:$C$220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'Building Plans Approved1'!$D$2:$E$2</c:f>
              <c:strCache>
                <c:ptCount val="1"/>
                <c:pt idx="0">
                  <c:v>Shopping space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Approved1'!$E$204:$E$220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'Building Plans Approved1'!$F$2:$G$2</c:f>
              <c:strCache>
                <c:ptCount val="1"/>
                <c:pt idx="0">
                  <c:v>Industrial and warehouse space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Approved1'!$G$204:$G$220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'Building Plans Approved1'!$H$2:$I$2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8000"/>
                </a:solidFill>
              </a:ln>
            </c:spPr>
            <c:trendlineType val="poly"/>
            <c:order val="6"/>
            <c:dispEq val="0"/>
            <c:dispRSqr val="0"/>
          </c:trendline>
          <c:cat>
            <c:strRef>
              <c:f>'Building Plans Approved1'!$A$204:$A$220</c:f>
              <c:strCache/>
            </c:strRef>
          </c:cat>
          <c:val>
            <c:numRef>
              <c:f>'Building Plans Approved1'!$I$204:$I$220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75"/>
          <c:y val="0.0155"/>
          <c:w val="0.39325"/>
          <c:h val="0.2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Monetary!$A$145:$A$156</c:f>
              <c:strCache/>
            </c:strRef>
          </c:cat>
          <c:val>
            <c:numRef>
              <c:f>Monetary!$B$145:$B$156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Monetary!$A$145:$A$156</c:f>
              <c:strCache/>
            </c:strRef>
          </c:cat>
          <c:val>
            <c:numRef>
              <c:f>Monetary!$C$145:$C$156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Monetary!$A$145:$A$156</c:f>
              <c:strCache/>
            </c:strRef>
          </c:cat>
          <c:val>
            <c:numRef>
              <c:f>Monetary!$D$145:$D$156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9771396"/>
        <c:axId val="20833701"/>
      </c:line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833701"/>
        <c:crossesAt val="3"/>
        <c:auto val="1"/>
        <c:lblOffset val="100"/>
        <c:noMultiLvlLbl val="0"/>
      </c:catAx>
      <c:valAx>
        <c:axId val="20833701"/>
        <c:scaling>
          <c:orientation val="minMax"/>
          <c:max val="18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At val="1"/>
        <c:crossBetween val="between"/>
        <c:dispUnits/>
        <c:majorUnit val="3"/>
        <c:min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01775"/>
          <c:w val="0.292"/>
          <c:h val="0.1642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8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Monetary!$E$3</c:f>
              <c:strCache>
                <c:ptCount val="1"/>
                <c:pt idx="0">
                  <c:v>Rand Dollar Exchange Rate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Monetary!$A$145:$A$156</c:f>
              <c:strCache/>
            </c:strRef>
          </c:cat>
          <c:val>
            <c:numRef>
              <c:f>Monetary!$E$145:$E$156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Monetary!$D$145:$D$156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3285582"/>
        <c:axId val="9808191"/>
      </c:line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08191"/>
        <c:crossesAt val="2"/>
        <c:auto val="1"/>
        <c:lblOffset val="100"/>
        <c:noMultiLvlLbl val="0"/>
      </c:catAx>
      <c:valAx>
        <c:axId val="9808191"/>
        <c:scaling>
          <c:orientation val="minMax"/>
          <c:max val="15"/>
          <c:min val="-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5582"/>
        <c:crossesAt val="1"/>
        <c:crossBetween val="between"/>
        <c:dispUnits/>
        <c:majorUnit val="2"/>
        <c:min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75"/>
          <c:y val="0.026"/>
          <c:w val="0.30825"/>
          <c:h val="0.157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8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Monetary!$B$3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Monetary!$A$158:$A$168</c:f>
              <c:strCache/>
            </c:strRef>
          </c:cat>
          <c:val>
            <c:numRef>
              <c:f>Monetary!$B$158:$B$168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Monetary!$C$3</c:f>
              <c:strCache>
                <c:ptCount val="1"/>
                <c:pt idx="0">
                  <c:v>Long Term Interest Rates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Monetary!$A$158:$A$168</c:f>
              <c:strCache/>
            </c:strRef>
          </c:cat>
          <c:val>
            <c:numRef>
              <c:f>Monetary!$C$158:$C$168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Monetary!$D$3</c:f>
              <c:strCache>
                <c:ptCount val="1"/>
                <c:pt idx="0">
                  <c:v>Real Interest Rates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Monetary!$A$158:$A$168</c:f>
              <c:strCache/>
            </c:strRef>
          </c:cat>
          <c:val>
            <c:numRef>
              <c:f>Monetary!$D$158:$D$168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Monetary!$E$3</c:f>
              <c:strCache>
                <c:ptCount val="1"/>
                <c:pt idx="0">
                  <c:v>Rand Dollar Exchange Rate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Monetary!$E$158:$E$168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1164856"/>
        <c:axId val="56265977"/>
      </c:line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65977"/>
        <c:crossesAt val="20"/>
        <c:auto val="1"/>
        <c:lblOffset val="100"/>
        <c:noMultiLvlLbl val="0"/>
      </c:catAx>
      <c:valAx>
        <c:axId val="56265977"/>
        <c:scaling>
          <c:orientation val="minMax"/>
          <c:max val="160"/>
          <c:min val="-1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164856"/>
        <c:crossesAt val="1"/>
        <c:crossBetween val="between"/>
        <c:dispUnits/>
        <c:majorUnit val="40"/>
        <c:minorUnit val="4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5"/>
          <c:y val="0.02375"/>
          <c:w val="0.2915"/>
          <c:h val="0.15475"/>
        </c:manualLayout>
      </c:layout>
      <c:overlay val="0"/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2225"/>
          <c:w val="1"/>
          <c:h val="0.9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Trade!$I$4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Trade!$B$22:$B$33</c:f>
              <c:strCache/>
            </c:strRef>
          </c:cat>
          <c:val>
            <c:numRef>
              <c:f>Trade!$K$6:$K$17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Trade!$C$20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Trade!$B$22:$B$33</c:f>
              <c:strCache/>
            </c:strRef>
          </c:cat>
          <c:val>
            <c:numRef>
              <c:f>Trade!$E$22:$E$33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Trade!$F$20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Trade!$B$22:$B$33</c:f>
              <c:strCache/>
            </c:strRef>
          </c:cat>
          <c:val>
            <c:numRef>
              <c:f>Trade!$H$23:$H$33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Trade!$I$20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Trade!$B$22:$B$33</c:f>
              <c:strCache/>
            </c:strRef>
          </c:cat>
          <c:val>
            <c:numRef>
              <c:f>Trade!$K$22:$K$26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shape val="box"/>
        <c:axId val="36631746"/>
        <c:axId val="61250259"/>
      </c:bar3D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31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"/>
          <c:w val="0.31225"/>
          <c:h val="0.06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00808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hyperlink" Target="#'Cover Page 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hyperlink" Target="#'Cover Page 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Cover Page '!A1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hyperlink" Target="#'Cover Page 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Cover Page '!A1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hyperlink" Target="#'Cover Page 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Cover Page 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hyperlink" Target="#'Cover Page 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#'Cover Page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hyperlink" Target="#'Cover Page 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hyperlink" Target="#'Cover Page '!A1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Cover Page '!A1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hyperlink" Target="#'Cover Page 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hyperlink" Target="#'Cover Page 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Relationship Id="rId13" Type="http://schemas.openxmlformats.org/officeDocument/2006/relationships/hyperlink" Target="#'Cover Page 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29</xdr:row>
      <xdr:rowOff>47625</xdr:rowOff>
    </xdr:from>
    <xdr:to>
      <xdr:col>9</xdr:col>
      <xdr:colOff>95250</xdr:colOff>
      <xdr:row>32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6229350" y="4667250"/>
          <a:ext cx="457200" cy="49530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260</xdr:row>
      <xdr:rowOff>0</xdr:rowOff>
    </xdr:from>
    <xdr:to>
      <xdr:col>8</xdr:col>
      <xdr:colOff>9525</xdr:colOff>
      <xdr:row>282</xdr:row>
      <xdr:rowOff>0</xdr:rowOff>
    </xdr:to>
    <xdr:graphicFrame>
      <xdr:nvGraphicFramePr>
        <xdr:cNvPr id="1" name="Chart 1"/>
        <xdr:cNvGraphicFramePr/>
      </xdr:nvGraphicFramePr>
      <xdr:xfrm>
        <a:off x="0" y="4800600"/>
        <a:ext cx="81057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283</xdr:row>
      <xdr:rowOff>0</xdr:rowOff>
    </xdr:from>
    <xdr:to>
      <xdr:col>8</xdr:col>
      <xdr:colOff>19050</xdr:colOff>
      <xdr:row>305</xdr:row>
      <xdr:rowOff>9525</xdr:rowOff>
    </xdr:to>
    <xdr:graphicFrame>
      <xdr:nvGraphicFramePr>
        <xdr:cNvPr id="2" name="Chart 2"/>
        <xdr:cNvGraphicFramePr/>
      </xdr:nvGraphicFramePr>
      <xdr:xfrm>
        <a:off x="0" y="8524875"/>
        <a:ext cx="81153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8</xdr:col>
      <xdr:colOff>28575</xdr:colOff>
      <xdr:row>328</xdr:row>
      <xdr:rowOff>19050</xdr:rowOff>
    </xdr:to>
    <xdr:graphicFrame>
      <xdr:nvGraphicFramePr>
        <xdr:cNvPr id="3" name="Chart 3"/>
        <xdr:cNvGraphicFramePr/>
      </xdr:nvGraphicFramePr>
      <xdr:xfrm>
        <a:off x="0" y="12249150"/>
        <a:ext cx="812482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329</xdr:row>
      <xdr:rowOff>0</xdr:rowOff>
    </xdr:from>
    <xdr:to>
      <xdr:col>8</xdr:col>
      <xdr:colOff>38100</xdr:colOff>
      <xdr:row>351</xdr:row>
      <xdr:rowOff>28575</xdr:rowOff>
    </xdr:to>
    <xdr:graphicFrame>
      <xdr:nvGraphicFramePr>
        <xdr:cNvPr id="4" name="Chart 4"/>
        <xdr:cNvGraphicFramePr/>
      </xdr:nvGraphicFramePr>
      <xdr:xfrm>
        <a:off x="0" y="15973425"/>
        <a:ext cx="81343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8</xdr:col>
      <xdr:colOff>47625</xdr:colOff>
      <xdr:row>374</xdr:row>
      <xdr:rowOff>38100</xdr:rowOff>
    </xdr:to>
    <xdr:graphicFrame>
      <xdr:nvGraphicFramePr>
        <xdr:cNvPr id="5" name="Chart 5"/>
        <xdr:cNvGraphicFramePr/>
      </xdr:nvGraphicFramePr>
      <xdr:xfrm>
        <a:off x="0" y="19697700"/>
        <a:ext cx="814387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375</xdr:row>
      <xdr:rowOff>0</xdr:rowOff>
    </xdr:from>
    <xdr:to>
      <xdr:col>8</xdr:col>
      <xdr:colOff>57150</xdr:colOff>
      <xdr:row>397</xdr:row>
      <xdr:rowOff>47625</xdr:rowOff>
    </xdr:to>
    <xdr:graphicFrame>
      <xdr:nvGraphicFramePr>
        <xdr:cNvPr id="6" name="Chart 6"/>
        <xdr:cNvGraphicFramePr/>
      </xdr:nvGraphicFramePr>
      <xdr:xfrm>
        <a:off x="0" y="23421975"/>
        <a:ext cx="8153400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398</xdr:row>
      <xdr:rowOff>0</xdr:rowOff>
    </xdr:from>
    <xdr:to>
      <xdr:col>8</xdr:col>
      <xdr:colOff>66675</xdr:colOff>
      <xdr:row>420</xdr:row>
      <xdr:rowOff>57150</xdr:rowOff>
    </xdr:to>
    <xdr:graphicFrame>
      <xdr:nvGraphicFramePr>
        <xdr:cNvPr id="7" name="Chart 7"/>
        <xdr:cNvGraphicFramePr/>
      </xdr:nvGraphicFramePr>
      <xdr:xfrm>
        <a:off x="0" y="27146250"/>
        <a:ext cx="8162925" cy="3619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0</xdr:row>
      <xdr:rowOff>85725</xdr:rowOff>
    </xdr:from>
    <xdr:to>
      <xdr:col>0</xdr:col>
      <xdr:colOff>1104900</xdr:colOff>
      <xdr:row>3</xdr:row>
      <xdr:rowOff>123825</xdr:rowOff>
    </xdr:to>
    <xdr:sp>
      <xdr:nvSpPr>
        <xdr:cNvPr id="8" name="AutoShape 8">
          <a:hlinkClick r:id="rId8"/>
        </xdr:cNvPr>
        <xdr:cNvSpPr>
          <a:spLocks/>
        </xdr:cNvSpPr>
      </xdr:nvSpPr>
      <xdr:spPr>
        <a:xfrm>
          <a:off x="161925" y="85725"/>
          <a:ext cx="942975" cy="619125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0</xdr:rowOff>
    </xdr:from>
    <xdr:to>
      <xdr:col>8</xdr:col>
      <xdr:colOff>485775</xdr:colOff>
      <xdr:row>32</xdr:row>
      <xdr:rowOff>47625</xdr:rowOff>
    </xdr:to>
    <xdr:graphicFrame>
      <xdr:nvGraphicFramePr>
        <xdr:cNvPr id="1" name="Chart 5"/>
        <xdr:cNvGraphicFramePr/>
      </xdr:nvGraphicFramePr>
      <xdr:xfrm>
        <a:off x="47625" y="685800"/>
        <a:ext cx="77343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33</xdr:row>
      <xdr:rowOff>47625</xdr:rowOff>
    </xdr:from>
    <xdr:to>
      <xdr:col>8</xdr:col>
      <xdr:colOff>504825</xdr:colOff>
      <xdr:row>61</xdr:row>
      <xdr:rowOff>142875</xdr:rowOff>
    </xdr:to>
    <xdr:graphicFrame>
      <xdr:nvGraphicFramePr>
        <xdr:cNvPr id="2" name="Chart 6"/>
        <xdr:cNvGraphicFramePr/>
      </xdr:nvGraphicFramePr>
      <xdr:xfrm>
        <a:off x="76200" y="5762625"/>
        <a:ext cx="77247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62</xdr:row>
      <xdr:rowOff>123825</xdr:rowOff>
    </xdr:from>
    <xdr:to>
      <xdr:col>8</xdr:col>
      <xdr:colOff>561975</xdr:colOff>
      <xdr:row>95</xdr:row>
      <xdr:rowOff>85725</xdr:rowOff>
    </xdr:to>
    <xdr:graphicFrame>
      <xdr:nvGraphicFramePr>
        <xdr:cNvPr id="3" name="Chart 7"/>
        <xdr:cNvGraphicFramePr/>
      </xdr:nvGraphicFramePr>
      <xdr:xfrm>
        <a:off x="76200" y="10534650"/>
        <a:ext cx="7781925" cy="530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0</xdr:row>
      <xdr:rowOff>57150</xdr:rowOff>
    </xdr:from>
    <xdr:to>
      <xdr:col>1</xdr:col>
      <xdr:colOff>409575</xdr:colOff>
      <xdr:row>2</xdr:row>
      <xdr:rowOff>9525</xdr:rowOff>
    </xdr:to>
    <xdr:sp>
      <xdr:nvSpPr>
        <xdr:cNvPr id="4" name="AutoShape 8">
          <a:hlinkClick r:id="rId4"/>
        </xdr:cNvPr>
        <xdr:cNvSpPr>
          <a:spLocks/>
        </xdr:cNvSpPr>
      </xdr:nvSpPr>
      <xdr:spPr>
        <a:xfrm>
          <a:off x="180975" y="57150"/>
          <a:ext cx="838200" cy="4762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247650</xdr:rowOff>
    </xdr:from>
    <xdr:to>
      <xdr:col>0</xdr:col>
      <xdr:colOff>962025</xdr:colOff>
      <xdr:row>1</xdr:row>
      <xdr:rowOff>457200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23825" y="247650"/>
          <a:ext cx="838200" cy="4762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280</xdr:row>
      <xdr:rowOff>38100</xdr:rowOff>
    </xdr:from>
    <xdr:to>
      <xdr:col>11</xdr:col>
      <xdr:colOff>9525</xdr:colOff>
      <xdr:row>306</xdr:row>
      <xdr:rowOff>123825</xdr:rowOff>
    </xdr:to>
    <xdr:graphicFrame>
      <xdr:nvGraphicFramePr>
        <xdr:cNvPr id="2" name="Chart 2"/>
        <xdr:cNvGraphicFramePr/>
      </xdr:nvGraphicFramePr>
      <xdr:xfrm>
        <a:off x="28575" y="8315325"/>
        <a:ext cx="81248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335</xdr:row>
      <xdr:rowOff>9525</xdr:rowOff>
    </xdr:from>
    <xdr:to>
      <xdr:col>11</xdr:col>
      <xdr:colOff>28575</xdr:colOff>
      <xdr:row>358</xdr:row>
      <xdr:rowOff>95250</xdr:rowOff>
    </xdr:to>
    <xdr:graphicFrame>
      <xdr:nvGraphicFramePr>
        <xdr:cNvPr id="3" name="Chart 3"/>
        <xdr:cNvGraphicFramePr/>
      </xdr:nvGraphicFramePr>
      <xdr:xfrm>
        <a:off x="57150" y="17192625"/>
        <a:ext cx="81153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359</xdr:row>
      <xdr:rowOff>66675</xdr:rowOff>
    </xdr:from>
    <xdr:to>
      <xdr:col>11</xdr:col>
      <xdr:colOff>47625</xdr:colOff>
      <xdr:row>383</xdr:row>
      <xdr:rowOff>0</xdr:rowOff>
    </xdr:to>
    <xdr:graphicFrame>
      <xdr:nvGraphicFramePr>
        <xdr:cNvPr id="4" name="Chart 4"/>
        <xdr:cNvGraphicFramePr/>
      </xdr:nvGraphicFramePr>
      <xdr:xfrm>
        <a:off x="66675" y="21155025"/>
        <a:ext cx="8124825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383</xdr:row>
      <xdr:rowOff>133350</xdr:rowOff>
    </xdr:from>
    <xdr:to>
      <xdr:col>11</xdr:col>
      <xdr:colOff>66675</xdr:colOff>
      <xdr:row>407</xdr:row>
      <xdr:rowOff>133350</xdr:rowOff>
    </xdr:to>
    <xdr:graphicFrame>
      <xdr:nvGraphicFramePr>
        <xdr:cNvPr id="5" name="Chart 5"/>
        <xdr:cNvGraphicFramePr/>
      </xdr:nvGraphicFramePr>
      <xdr:xfrm>
        <a:off x="76200" y="25126950"/>
        <a:ext cx="8134350" cy="3905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307</xdr:row>
      <xdr:rowOff>152400</xdr:rowOff>
    </xdr:from>
    <xdr:to>
      <xdr:col>11</xdr:col>
      <xdr:colOff>38100</xdr:colOff>
      <xdr:row>334</xdr:row>
      <xdr:rowOff>85725</xdr:rowOff>
    </xdr:to>
    <xdr:graphicFrame>
      <xdr:nvGraphicFramePr>
        <xdr:cNvPr id="6" name="Chart 6"/>
        <xdr:cNvGraphicFramePr/>
      </xdr:nvGraphicFramePr>
      <xdr:xfrm>
        <a:off x="47625" y="12801600"/>
        <a:ext cx="8134350" cy="4305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0</xdr:rowOff>
    </xdr:from>
    <xdr:to>
      <xdr:col>12</xdr:col>
      <xdr:colOff>323850</xdr:colOff>
      <xdr:row>63</xdr:row>
      <xdr:rowOff>66675</xdr:rowOff>
    </xdr:to>
    <xdr:graphicFrame>
      <xdr:nvGraphicFramePr>
        <xdr:cNvPr id="1" name="Chart 1"/>
        <xdr:cNvGraphicFramePr/>
      </xdr:nvGraphicFramePr>
      <xdr:xfrm>
        <a:off x="95250" y="3124200"/>
        <a:ext cx="77057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342900</xdr:rowOff>
    </xdr:from>
    <xdr:to>
      <xdr:col>1</xdr:col>
      <xdr:colOff>133350</xdr:colOff>
      <xdr:row>1</xdr:row>
      <xdr:rowOff>333375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0" y="342900"/>
          <a:ext cx="838200" cy="4762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0</xdr:col>
      <xdr:colOff>990600</xdr:colOff>
      <xdr:row>1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52400" y="95250"/>
          <a:ext cx="838200" cy="4762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109</xdr:row>
      <xdr:rowOff>85725</xdr:rowOff>
    </xdr:from>
    <xdr:to>
      <xdr:col>9</xdr:col>
      <xdr:colOff>285750</xdr:colOff>
      <xdr:row>136</xdr:row>
      <xdr:rowOff>152400</xdr:rowOff>
    </xdr:to>
    <xdr:graphicFrame>
      <xdr:nvGraphicFramePr>
        <xdr:cNvPr id="2" name="Chart 2"/>
        <xdr:cNvGraphicFramePr/>
      </xdr:nvGraphicFramePr>
      <xdr:xfrm>
        <a:off x="57150" y="3686175"/>
        <a:ext cx="813435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137</xdr:row>
      <xdr:rowOff>152400</xdr:rowOff>
    </xdr:from>
    <xdr:to>
      <xdr:col>9</xdr:col>
      <xdr:colOff>304800</xdr:colOff>
      <xdr:row>161</xdr:row>
      <xdr:rowOff>57150</xdr:rowOff>
    </xdr:to>
    <xdr:graphicFrame>
      <xdr:nvGraphicFramePr>
        <xdr:cNvPr id="3" name="Chart 3"/>
        <xdr:cNvGraphicFramePr/>
      </xdr:nvGraphicFramePr>
      <xdr:xfrm>
        <a:off x="57150" y="8286750"/>
        <a:ext cx="81534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161</xdr:row>
      <xdr:rowOff>142875</xdr:rowOff>
    </xdr:from>
    <xdr:to>
      <xdr:col>9</xdr:col>
      <xdr:colOff>314325</xdr:colOff>
      <xdr:row>186</xdr:row>
      <xdr:rowOff>38100</xdr:rowOff>
    </xdr:to>
    <xdr:graphicFrame>
      <xdr:nvGraphicFramePr>
        <xdr:cNvPr id="4" name="Chart 4"/>
        <xdr:cNvGraphicFramePr/>
      </xdr:nvGraphicFramePr>
      <xdr:xfrm>
        <a:off x="57150" y="12163425"/>
        <a:ext cx="81629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0.02975</cdr:y>
    </cdr:from>
    <cdr:to>
      <cdr:x>0.20875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23825"/>
          <a:ext cx="1352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Square metres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0.03</cdr:y>
    </cdr:from>
    <cdr:to>
      <cdr:x>0.20875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23825"/>
          <a:ext cx="1352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R'000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237</xdr:row>
      <xdr:rowOff>152400</xdr:rowOff>
    </xdr:from>
    <xdr:to>
      <xdr:col>8</xdr:col>
      <xdr:colOff>57150</xdr:colOff>
      <xdr:row>264</xdr:row>
      <xdr:rowOff>152400</xdr:rowOff>
    </xdr:to>
    <xdr:graphicFrame>
      <xdr:nvGraphicFramePr>
        <xdr:cNvPr id="1" name="Chart 1"/>
        <xdr:cNvGraphicFramePr/>
      </xdr:nvGraphicFramePr>
      <xdr:xfrm>
        <a:off x="114300" y="7486650"/>
        <a:ext cx="75438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266</xdr:row>
      <xdr:rowOff>9525</xdr:rowOff>
    </xdr:from>
    <xdr:to>
      <xdr:col>8</xdr:col>
      <xdr:colOff>76200</xdr:colOff>
      <xdr:row>293</xdr:row>
      <xdr:rowOff>19050</xdr:rowOff>
    </xdr:to>
    <xdr:graphicFrame>
      <xdr:nvGraphicFramePr>
        <xdr:cNvPr id="2" name="Chart 3"/>
        <xdr:cNvGraphicFramePr/>
      </xdr:nvGraphicFramePr>
      <xdr:xfrm>
        <a:off x="123825" y="12039600"/>
        <a:ext cx="75533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400050</xdr:colOff>
      <xdr:row>0</xdr:row>
      <xdr:rowOff>161925</xdr:rowOff>
    </xdr:from>
    <xdr:to>
      <xdr:col>0</xdr:col>
      <xdr:colOff>1343025</xdr:colOff>
      <xdr:row>1</xdr:row>
      <xdr:rowOff>371475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00050" y="161925"/>
          <a:ext cx="942975" cy="619125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0.03025</cdr:y>
    </cdr:from>
    <cdr:to>
      <cdr:x>0.20875</cdr:x>
      <cdr:y>0.09175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23825"/>
          <a:ext cx="1352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Square metres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0.03025</cdr:y>
    </cdr:from>
    <cdr:to>
      <cdr:x>0.20875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23825"/>
          <a:ext cx="1352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R'000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28575</xdr:rowOff>
    </xdr:from>
    <xdr:to>
      <xdr:col>1</xdr:col>
      <xdr:colOff>1285875</xdr:colOff>
      <xdr:row>1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19125" y="28575"/>
          <a:ext cx="914400" cy="5143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238125</xdr:colOff>
      <xdr:row>5</xdr:row>
      <xdr:rowOff>66675</xdr:rowOff>
    </xdr:to>
    <xdr:sp>
      <xdr:nvSpPr>
        <xdr:cNvPr id="2" name="Line 2"/>
        <xdr:cNvSpPr>
          <a:spLocks/>
        </xdr:cNvSpPr>
      </xdr:nvSpPr>
      <xdr:spPr>
        <a:xfrm flipH="1">
          <a:off x="7934325" y="1362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57150</xdr:rowOff>
    </xdr:from>
    <xdr:to>
      <xdr:col>7</xdr:col>
      <xdr:colOff>228600</xdr:colOff>
      <xdr:row>14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7915275" y="2809875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238</xdr:row>
      <xdr:rowOff>114300</xdr:rowOff>
    </xdr:from>
    <xdr:to>
      <xdr:col>6</xdr:col>
      <xdr:colOff>200025</xdr:colOff>
      <xdr:row>265</xdr:row>
      <xdr:rowOff>104775</xdr:rowOff>
    </xdr:to>
    <xdr:graphicFrame>
      <xdr:nvGraphicFramePr>
        <xdr:cNvPr id="1" name="Chart 1"/>
        <xdr:cNvGraphicFramePr/>
      </xdr:nvGraphicFramePr>
      <xdr:xfrm>
        <a:off x="95250" y="8067675"/>
        <a:ext cx="7534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266</xdr:row>
      <xdr:rowOff>95250</xdr:rowOff>
    </xdr:from>
    <xdr:to>
      <xdr:col>6</xdr:col>
      <xdr:colOff>219075</xdr:colOff>
      <xdr:row>293</xdr:row>
      <xdr:rowOff>95250</xdr:rowOff>
    </xdr:to>
    <xdr:graphicFrame>
      <xdr:nvGraphicFramePr>
        <xdr:cNvPr id="2" name="Chart 2"/>
        <xdr:cNvGraphicFramePr/>
      </xdr:nvGraphicFramePr>
      <xdr:xfrm>
        <a:off x="104775" y="12582525"/>
        <a:ext cx="754380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171450</xdr:rowOff>
    </xdr:from>
    <xdr:to>
      <xdr:col>0</xdr:col>
      <xdr:colOff>1304925</xdr:colOff>
      <xdr:row>1</xdr:row>
      <xdr:rowOff>381000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61950" y="171450"/>
          <a:ext cx="942975" cy="619125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167</xdr:row>
      <xdr:rowOff>66675</xdr:rowOff>
    </xdr:from>
    <xdr:to>
      <xdr:col>4</xdr:col>
      <xdr:colOff>9525</xdr:colOff>
      <xdr:row>191</xdr:row>
      <xdr:rowOff>38100</xdr:rowOff>
    </xdr:to>
    <xdr:graphicFrame>
      <xdr:nvGraphicFramePr>
        <xdr:cNvPr id="1" name="Chart 1"/>
        <xdr:cNvGraphicFramePr/>
      </xdr:nvGraphicFramePr>
      <xdr:xfrm>
        <a:off x="152400" y="5133975"/>
        <a:ext cx="6553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192</xdr:row>
      <xdr:rowOff>9525</xdr:rowOff>
    </xdr:from>
    <xdr:to>
      <xdr:col>3</xdr:col>
      <xdr:colOff>571500</xdr:colOff>
      <xdr:row>215</xdr:row>
      <xdr:rowOff>152400</xdr:rowOff>
    </xdr:to>
    <xdr:graphicFrame>
      <xdr:nvGraphicFramePr>
        <xdr:cNvPr id="2" name="Chart 2"/>
        <xdr:cNvGraphicFramePr/>
      </xdr:nvGraphicFramePr>
      <xdr:xfrm>
        <a:off x="95250" y="9124950"/>
        <a:ext cx="656272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217</xdr:row>
      <xdr:rowOff>0</xdr:rowOff>
    </xdr:from>
    <xdr:to>
      <xdr:col>3</xdr:col>
      <xdr:colOff>600075</xdr:colOff>
      <xdr:row>240</xdr:row>
      <xdr:rowOff>152400</xdr:rowOff>
    </xdr:to>
    <xdr:graphicFrame>
      <xdr:nvGraphicFramePr>
        <xdr:cNvPr id="3" name="Chart 3"/>
        <xdr:cNvGraphicFramePr/>
      </xdr:nvGraphicFramePr>
      <xdr:xfrm>
        <a:off x="114300" y="13163550"/>
        <a:ext cx="65722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371475</xdr:colOff>
      <xdr:row>0</xdr:row>
      <xdr:rowOff>104775</xdr:rowOff>
    </xdr:from>
    <xdr:to>
      <xdr:col>0</xdr:col>
      <xdr:colOff>1285875</xdr:colOff>
      <xdr:row>1</xdr:row>
      <xdr:rowOff>104775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371475" y="104775"/>
          <a:ext cx="914400" cy="5143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167</xdr:row>
      <xdr:rowOff>66675</xdr:rowOff>
    </xdr:from>
    <xdr:to>
      <xdr:col>4</xdr:col>
      <xdr:colOff>9525</xdr:colOff>
      <xdr:row>191</xdr:row>
      <xdr:rowOff>38100</xdr:rowOff>
    </xdr:to>
    <xdr:graphicFrame>
      <xdr:nvGraphicFramePr>
        <xdr:cNvPr id="1" name="Chart 1"/>
        <xdr:cNvGraphicFramePr/>
      </xdr:nvGraphicFramePr>
      <xdr:xfrm>
        <a:off x="152400" y="5257800"/>
        <a:ext cx="81438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192</xdr:row>
      <xdr:rowOff>95250</xdr:rowOff>
    </xdr:from>
    <xdr:to>
      <xdr:col>4</xdr:col>
      <xdr:colOff>9525</xdr:colOff>
      <xdr:row>218</xdr:row>
      <xdr:rowOff>19050</xdr:rowOff>
    </xdr:to>
    <xdr:graphicFrame>
      <xdr:nvGraphicFramePr>
        <xdr:cNvPr id="2" name="Chart 3"/>
        <xdr:cNvGraphicFramePr/>
      </xdr:nvGraphicFramePr>
      <xdr:xfrm>
        <a:off x="209550" y="9334500"/>
        <a:ext cx="80867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1257300</xdr:colOff>
      <xdr:row>1</xdr:row>
      <xdr:rowOff>76200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342900" y="38100"/>
          <a:ext cx="914400" cy="5143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168</xdr:row>
      <xdr:rowOff>66675</xdr:rowOff>
    </xdr:from>
    <xdr:to>
      <xdr:col>4</xdr:col>
      <xdr:colOff>9525</xdr:colOff>
      <xdr:row>192</xdr:row>
      <xdr:rowOff>38100</xdr:rowOff>
    </xdr:to>
    <xdr:graphicFrame>
      <xdr:nvGraphicFramePr>
        <xdr:cNvPr id="1" name="Chart 1"/>
        <xdr:cNvGraphicFramePr/>
      </xdr:nvGraphicFramePr>
      <xdr:xfrm>
        <a:off x="152400" y="5095875"/>
        <a:ext cx="81438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193</xdr:row>
      <xdr:rowOff>19050</xdr:rowOff>
    </xdr:from>
    <xdr:to>
      <xdr:col>3</xdr:col>
      <xdr:colOff>2171700</xdr:colOff>
      <xdr:row>218</xdr:row>
      <xdr:rowOff>104775</xdr:rowOff>
    </xdr:to>
    <xdr:graphicFrame>
      <xdr:nvGraphicFramePr>
        <xdr:cNvPr id="2" name="Chart 2"/>
        <xdr:cNvGraphicFramePr/>
      </xdr:nvGraphicFramePr>
      <xdr:xfrm>
        <a:off x="171450" y="9096375"/>
        <a:ext cx="808672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1257300</xdr:colOff>
      <xdr:row>1</xdr:row>
      <xdr:rowOff>76200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42900" y="38100"/>
          <a:ext cx="914400" cy="5143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220</xdr:row>
      <xdr:rowOff>9525</xdr:rowOff>
    </xdr:from>
    <xdr:to>
      <xdr:col>3</xdr:col>
      <xdr:colOff>2190750</xdr:colOff>
      <xdr:row>247</xdr:row>
      <xdr:rowOff>152400</xdr:rowOff>
    </xdr:to>
    <xdr:graphicFrame>
      <xdr:nvGraphicFramePr>
        <xdr:cNvPr id="4" name="Chart 4"/>
        <xdr:cNvGraphicFramePr/>
      </xdr:nvGraphicFramePr>
      <xdr:xfrm>
        <a:off x="123825" y="13458825"/>
        <a:ext cx="8153400" cy="4514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28575</xdr:rowOff>
    </xdr:from>
    <xdr:to>
      <xdr:col>1</xdr:col>
      <xdr:colOff>676275</xdr:colOff>
      <xdr:row>2</xdr:row>
      <xdr:rowOff>47625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71475" y="28575"/>
          <a:ext cx="914400" cy="5143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34</xdr:row>
      <xdr:rowOff>0</xdr:rowOff>
    </xdr:from>
    <xdr:to>
      <xdr:col>11</xdr:col>
      <xdr:colOff>571500</xdr:colOff>
      <xdr:row>61</xdr:row>
      <xdr:rowOff>0</xdr:rowOff>
    </xdr:to>
    <xdr:graphicFrame>
      <xdr:nvGraphicFramePr>
        <xdr:cNvPr id="2" name="Chart 3"/>
        <xdr:cNvGraphicFramePr/>
      </xdr:nvGraphicFramePr>
      <xdr:xfrm>
        <a:off x="200025" y="5724525"/>
        <a:ext cx="81057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28575</xdr:rowOff>
    </xdr:from>
    <xdr:to>
      <xdr:col>10</xdr:col>
      <xdr:colOff>1057275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067675" y="1819275"/>
        <a:ext cx="3619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63</xdr:row>
      <xdr:rowOff>152400</xdr:rowOff>
    </xdr:from>
    <xdr:to>
      <xdr:col>7</xdr:col>
      <xdr:colOff>800100</xdr:colOff>
      <xdr:row>91</xdr:row>
      <xdr:rowOff>133350</xdr:rowOff>
    </xdr:to>
    <xdr:graphicFrame>
      <xdr:nvGraphicFramePr>
        <xdr:cNvPr id="2" name="Chart 2"/>
        <xdr:cNvGraphicFramePr/>
      </xdr:nvGraphicFramePr>
      <xdr:xfrm>
        <a:off x="114300" y="12068175"/>
        <a:ext cx="86582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0</xdr:row>
      <xdr:rowOff>104775</xdr:rowOff>
    </xdr:from>
    <xdr:to>
      <xdr:col>0</xdr:col>
      <xdr:colOff>1285875</xdr:colOff>
      <xdr:row>1</xdr:row>
      <xdr:rowOff>123825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71475" y="104775"/>
          <a:ext cx="914400" cy="514350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262</xdr:row>
      <xdr:rowOff>19050</xdr:rowOff>
    </xdr:from>
    <xdr:to>
      <xdr:col>6</xdr:col>
      <xdr:colOff>1066800</xdr:colOff>
      <xdr:row>284</xdr:row>
      <xdr:rowOff>152400</xdr:rowOff>
    </xdr:to>
    <xdr:graphicFrame>
      <xdr:nvGraphicFramePr>
        <xdr:cNvPr id="1" name="Chart 1"/>
        <xdr:cNvGraphicFramePr/>
      </xdr:nvGraphicFramePr>
      <xdr:xfrm>
        <a:off x="57150" y="4914900"/>
        <a:ext cx="72294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285</xdr:row>
      <xdr:rowOff>152400</xdr:rowOff>
    </xdr:from>
    <xdr:to>
      <xdr:col>7</xdr:col>
      <xdr:colOff>0</xdr:colOff>
      <xdr:row>308</xdr:row>
      <xdr:rowOff>133350</xdr:rowOff>
    </xdr:to>
    <xdr:graphicFrame>
      <xdr:nvGraphicFramePr>
        <xdr:cNvPr id="2" name="Chart 2"/>
        <xdr:cNvGraphicFramePr/>
      </xdr:nvGraphicFramePr>
      <xdr:xfrm>
        <a:off x="66675" y="8772525"/>
        <a:ext cx="72390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310</xdr:row>
      <xdr:rowOff>9525</xdr:rowOff>
    </xdr:from>
    <xdr:to>
      <xdr:col>7</xdr:col>
      <xdr:colOff>0</xdr:colOff>
      <xdr:row>333</xdr:row>
      <xdr:rowOff>0</xdr:rowOff>
    </xdr:to>
    <xdr:graphicFrame>
      <xdr:nvGraphicFramePr>
        <xdr:cNvPr id="3" name="Chart 3"/>
        <xdr:cNvGraphicFramePr/>
      </xdr:nvGraphicFramePr>
      <xdr:xfrm>
        <a:off x="57150" y="12677775"/>
        <a:ext cx="724852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334</xdr:row>
      <xdr:rowOff>0</xdr:rowOff>
    </xdr:from>
    <xdr:to>
      <xdr:col>7</xdr:col>
      <xdr:colOff>19050</xdr:colOff>
      <xdr:row>357</xdr:row>
      <xdr:rowOff>0</xdr:rowOff>
    </xdr:to>
    <xdr:graphicFrame>
      <xdr:nvGraphicFramePr>
        <xdr:cNvPr id="4" name="Chart 4"/>
        <xdr:cNvGraphicFramePr/>
      </xdr:nvGraphicFramePr>
      <xdr:xfrm>
        <a:off x="66675" y="16554450"/>
        <a:ext cx="7258050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358</xdr:row>
      <xdr:rowOff>0</xdr:rowOff>
    </xdr:from>
    <xdr:to>
      <xdr:col>7</xdr:col>
      <xdr:colOff>9525</xdr:colOff>
      <xdr:row>381</xdr:row>
      <xdr:rowOff>9525</xdr:rowOff>
    </xdr:to>
    <xdr:graphicFrame>
      <xdr:nvGraphicFramePr>
        <xdr:cNvPr id="5" name="Chart 5"/>
        <xdr:cNvGraphicFramePr/>
      </xdr:nvGraphicFramePr>
      <xdr:xfrm>
        <a:off x="47625" y="20440650"/>
        <a:ext cx="7267575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382</xdr:row>
      <xdr:rowOff>0</xdr:rowOff>
    </xdr:from>
    <xdr:to>
      <xdr:col>7</xdr:col>
      <xdr:colOff>9525</xdr:colOff>
      <xdr:row>405</xdr:row>
      <xdr:rowOff>19050</xdr:rowOff>
    </xdr:to>
    <xdr:graphicFrame>
      <xdr:nvGraphicFramePr>
        <xdr:cNvPr id="6" name="Chart 6"/>
        <xdr:cNvGraphicFramePr/>
      </xdr:nvGraphicFramePr>
      <xdr:xfrm>
        <a:off x="38100" y="24326850"/>
        <a:ext cx="7277100" cy="3743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405</xdr:row>
      <xdr:rowOff>152400</xdr:rowOff>
    </xdr:from>
    <xdr:to>
      <xdr:col>7</xdr:col>
      <xdr:colOff>0</xdr:colOff>
      <xdr:row>429</xdr:row>
      <xdr:rowOff>19050</xdr:rowOff>
    </xdr:to>
    <xdr:graphicFrame>
      <xdr:nvGraphicFramePr>
        <xdr:cNvPr id="7" name="Chart 7"/>
        <xdr:cNvGraphicFramePr/>
      </xdr:nvGraphicFramePr>
      <xdr:xfrm>
        <a:off x="19050" y="28203525"/>
        <a:ext cx="7286625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0</xdr:row>
      <xdr:rowOff>114300</xdr:rowOff>
    </xdr:from>
    <xdr:to>
      <xdr:col>0</xdr:col>
      <xdr:colOff>1000125</xdr:colOff>
      <xdr:row>3</xdr:row>
      <xdr:rowOff>266700</xdr:rowOff>
    </xdr:to>
    <xdr:sp>
      <xdr:nvSpPr>
        <xdr:cNvPr id="8" name="AutoShape 8">
          <a:hlinkClick r:id="rId8"/>
        </xdr:cNvPr>
        <xdr:cNvSpPr>
          <a:spLocks/>
        </xdr:cNvSpPr>
      </xdr:nvSpPr>
      <xdr:spPr>
        <a:xfrm>
          <a:off x="85725" y="114300"/>
          <a:ext cx="914400" cy="657225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249</xdr:row>
      <xdr:rowOff>28575</xdr:rowOff>
    </xdr:from>
    <xdr:to>
      <xdr:col>7</xdr:col>
      <xdr:colOff>1143000</xdr:colOff>
      <xdr:row>271</xdr:row>
      <xdr:rowOff>19050</xdr:rowOff>
    </xdr:to>
    <xdr:graphicFrame>
      <xdr:nvGraphicFramePr>
        <xdr:cNvPr id="1" name="Chart 9"/>
        <xdr:cNvGraphicFramePr/>
      </xdr:nvGraphicFramePr>
      <xdr:xfrm>
        <a:off x="0" y="4591050"/>
        <a:ext cx="7915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294</xdr:row>
      <xdr:rowOff>0</xdr:rowOff>
    </xdr:from>
    <xdr:to>
      <xdr:col>7</xdr:col>
      <xdr:colOff>1247775</xdr:colOff>
      <xdr:row>294</xdr:row>
      <xdr:rowOff>0</xdr:rowOff>
    </xdr:to>
    <xdr:graphicFrame>
      <xdr:nvGraphicFramePr>
        <xdr:cNvPr id="2" name="Chart 11"/>
        <xdr:cNvGraphicFramePr/>
      </xdr:nvGraphicFramePr>
      <xdr:xfrm>
        <a:off x="57150" y="11849100"/>
        <a:ext cx="7962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294</xdr:row>
      <xdr:rowOff>0</xdr:rowOff>
    </xdr:from>
    <xdr:to>
      <xdr:col>8</xdr:col>
      <xdr:colOff>9525</xdr:colOff>
      <xdr:row>294</xdr:row>
      <xdr:rowOff>0</xdr:rowOff>
    </xdr:to>
    <xdr:graphicFrame>
      <xdr:nvGraphicFramePr>
        <xdr:cNvPr id="3" name="Chart 12"/>
        <xdr:cNvGraphicFramePr/>
      </xdr:nvGraphicFramePr>
      <xdr:xfrm>
        <a:off x="66675" y="11849100"/>
        <a:ext cx="7981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294</xdr:row>
      <xdr:rowOff>0</xdr:rowOff>
    </xdr:from>
    <xdr:to>
      <xdr:col>7</xdr:col>
      <xdr:colOff>1238250</xdr:colOff>
      <xdr:row>294</xdr:row>
      <xdr:rowOff>0</xdr:rowOff>
    </xdr:to>
    <xdr:graphicFrame>
      <xdr:nvGraphicFramePr>
        <xdr:cNvPr id="4" name="Chart 13"/>
        <xdr:cNvGraphicFramePr/>
      </xdr:nvGraphicFramePr>
      <xdr:xfrm>
        <a:off x="47625" y="11849100"/>
        <a:ext cx="7962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294</xdr:row>
      <xdr:rowOff>0</xdr:rowOff>
    </xdr:from>
    <xdr:to>
      <xdr:col>7</xdr:col>
      <xdr:colOff>1257300</xdr:colOff>
      <xdr:row>294</xdr:row>
      <xdr:rowOff>0</xdr:rowOff>
    </xdr:to>
    <xdr:graphicFrame>
      <xdr:nvGraphicFramePr>
        <xdr:cNvPr id="5" name="Chart 14"/>
        <xdr:cNvGraphicFramePr/>
      </xdr:nvGraphicFramePr>
      <xdr:xfrm>
        <a:off x="38100" y="11849100"/>
        <a:ext cx="7991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294</xdr:row>
      <xdr:rowOff>0</xdr:rowOff>
    </xdr:from>
    <xdr:to>
      <xdr:col>7</xdr:col>
      <xdr:colOff>1247775</xdr:colOff>
      <xdr:row>294</xdr:row>
      <xdr:rowOff>0</xdr:rowOff>
    </xdr:to>
    <xdr:graphicFrame>
      <xdr:nvGraphicFramePr>
        <xdr:cNvPr id="6" name="Chart 15"/>
        <xdr:cNvGraphicFramePr/>
      </xdr:nvGraphicFramePr>
      <xdr:xfrm>
        <a:off x="19050" y="11849100"/>
        <a:ext cx="80010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271</xdr:row>
      <xdr:rowOff>76200</xdr:rowOff>
    </xdr:from>
    <xdr:to>
      <xdr:col>7</xdr:col>
      <xdr:colOff>1152525</xdr:colOff>
      <xdr:row>294</xdr:row>
      <xdr:rowOff>19050</xdr:rowOff>
    </xdr:to>
    <xdr:graphicFrame>
      <xdr:nvGraphicFramePr>
        <xdr:cNvPr id="7" name="Chart 16"/>
        <xdr:cNvGraphicFramePr/>
      </xdr:nvGraphicFramePr>
      <xdr:xfrm>
        <a:off x="0" y="8201025"/>
        <a:ext cx="7924800" cy="3667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295</xdr:row>
      <xdr:rowOff>0</xdr:rowOff>
    </xdr:from>
    <xdr:to>
      <xdr:col>7</xdr:col>
      <xdr:colOff>1162050</xdr:colOff>
      <xdr:row>317</xdr:row>
      <xdr:rowOff>114300</xdr:rowOff>
    </xdr:to>
    <xdr:graphicFrame>
      <xdr:nvGraphicFramePr>
        <xdr:cNvPr id="8" name="Chart 17"/>
        <xdr:cNvGraphicFramePr/>
      </xdr:nvGraphicFramePr>
      <xdr:xfrm>
        <a:off x="0" y="12011025"/>
        <a:ext cx="7934325" cy="3676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7</xdr:col>
      <xdr:colOff>1171575</xdr:colOff>
      <xdr:row>341</xdr:row>
      <xdr:rowOff>123825</xdr:rowOff>
    </xdr:to>
    <xdr:graphicFrame>
      <xdr:nvGraphicFramePr>
        <xdr:cNvPr id="9" name="Chart 18"/>
        <xdr:cNvGraphicFramePr/>
      </xdr:nvGraphicFramePr>
      <xdr:xfrm>
        <a:off x="0" y="15897225"/>
        <a:ext cx="7943850" cy="3686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343</xdr:row>
      <xdr:rowOff>0</xdr:rowOff>
    </xdr:from>
    <xdr:to>
      <xdr:col>7</xdr:col>
      <xdr:colOff>1181100</xdr:colOff>
      <xdr:row>365</xdr:row>
      <xdr:rowOff>133350</xdr:rowOff>
    </xdr:to>
    <xdr:graphicFrame>
      <xdr:nvGraphicFramePr>
        <xdr:cNvPr id="10" name="Chart 19"/>
        <xdr:cNvGraphicFramePr/>
      </xdr:nvGraphicFramePr>
      <xdr:xfrm>
        <a:off x="0" y="19783425"/>
        <a:ext cx="7953375" cy="3695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367</xdr:row>
      <xdr:rowOff>0</xdr:rowOff>
    </xdr:from>
    <xdr:to>
      <xdr:col>7</xdr:col>
      <xdr:colOff>1190625</xdr:colOff>
      <xdr:row>389</xdr:row>
      <xdr:rowOff>142875</xdr:rowOff>
    </xdr:to>
    <xdr:graphicFrame>
      <xdr:nvGraphicFramePr>
        <xdr:cNvPr id="11" name="Chart 20"/>
        <xdr:cNvGraphicFramePr/>
      </xdr:nvGraphicFramePr>
      <xdr:xfrm>
        <a:off x="0" y="23669625"/>
        <a:ext cx="7962900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391</xdr:row>
      <xdr:rowOff>0</xdr:rowOff>
    </xdr:from>
    <xdr:to>
      <xdr:col>7</xdr:col>
      <xdr:colOff>1200150</xdr:colOff>
      <xdr:row>413</xdr:row>
      <xdr:rowOff>152400</xdr:rowOff>
    </xdr:to>
    <xdr:graphicFrame>
      <xdr:nvGraphicFramePr>
        <xdr:cNvPr id="12" name="Chart 21"/>
        <xdr:cNvGraphicFramePr/>
      </xdr:nvGraphicFramePr>
      <xdr:xfrm>
        <a:off x="0" y="27555825"/>
        <a:ext cx="7972425" cy="3714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0</xdr:row>
      <xdr:rowOff>57150</xdr:rowOff>
    </xdr:from>
    <xdr:to>
      <xdr:col>0</xdr:col>
      <xdr:colOff>1009650</xdr:colOff>
      <xdr:row>3</xdr:row>
      <xdr:rowOff>95250</xdr:rowOff>
    </xdr:to>
    <xdr:sp>
      <xdr:nvSpPr>
        <xdr:cNvPr id="13" name="AutoShape 22">
          <a:hlinkClick r:id="rId13"/>
        </xdr:cNvPr>
        <xdr:cNvSpPr>
          <a:spLocks/>
        </xdr:cNvSpPr>
      </xdr:nvSpPr>
      <xdr:spPr>
        <a:xfrm>
          <a:off x="66675" y="57150"/>
          <a:ext cx="942975" cy="542925"/>
        </a:xfrm>
        <a:prstGeom prst="circular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1" sqref="A1:J4"/>
    </sheetView>
  </sheetViews>
  <sheetFormatPr defaultColWidth="9.140625" defaultRowHeight="12.75"/>
  <cols>
    <col min="5" max="5" width="9.421875" style="0" customWidth="1"/>
    <col min="6" max="6" width="11.8515625" style="0" customWidth="1"/>
    <col min="7" max="7" width="12.00390625" style="0" customWidth="1"/>
    <col min="8" max="8" width="14.57421875" style="0" customWidth="1"/>
    <col min="9" max="9" width="14.421875" style="0" customWidth="1"/>
    <col min="10" max="10" width="10.421875" style="0" customWidth="1"/>
    <col min="11" max="11" width="11.421875" style="0" customWidth="1"/>
    <col min="12" max="12" width="18.28125" style="0" customWidth="1"/>
    <col min="13" max="13" width="12.28125" style="0" customWidth="1"/>
  </cols>
  <sheetData>
    <row r="1" spans="1:20" ht="5.25" customHeight="1">
      <c r="A1" s="163" t="s">
        <v>107</v>
      </c>
      <c r="B1" s="164"/>
      <c r="C1" s="164"/>
      <c r="D1" s="164"/>
      <c r="E1" s="164"/>
      <c r="F1" s="164"/>
      <c r="G1" s="164"/>
      <c r="H1" s="164"/>
      <c r="I1" s="164"/>
      <c r="J1" s="165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ht="8.25" customHeight="1">
      <c r="A2" s="166"/>
      <c r="B2" s="167"/>
      <c r="C2" s="167"/>
      <c r="D2" s="167"/>
      <c r="E2" s="167"/>
      <c r="F2" s="167"/>
      <c r="G2" s="167"/>
      <c r="H2" s="167"/>
      <c r="I2" s="167"/>
      <c r="J2" s="168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6.75" customHeight="1">
      <c r="A3" s="166"/>
      <c r="B3" s="167"/>
      <c r="C3" s="167"/>
      <c r="D3" s="167"/>
      <c r="E3" s="167"/>
      <c r="F3" s="167"/>
      <c r="G3" s="167"/>
      <c r="H3" s="167"/>
      <c r="I3" s="167"/>
      <c r="J3" s="168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ht="7.5" customHeight="1" thickBot="1">
      <c r="A4" s="169"/>
      <c r="B4" s="170"/>
      <c r="C4" s="170"/>
      <c r="D4" s="170"/>
      <c r="E4" s="170"/>
      <c r="F4" s="170"/>
      <c r="G4" s="170"/>
      <c r="H4" s="170"/>
      <c r="I4" s="170"/>
      <c r="J4" s="171"/>
      <c r="K4" s="47"/>
      <c r="L4" s="47"/>
      <c r="M4" s="47"/>
      <c r="N4" s="47"/>
      <c r="O4" s="47"/>
      <c r="P4" s="47"/>
      <c r="Q4" s="47"/>
      <c r="R4" s="47"/>
      <c r="S4" s="47"/>
      <c r="T4" s="48"/>
    </row>
    <row r="5" spans="1:20" ht="13.5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8"/>
    </row>
    <row r="6" spans="1:20" ht="17.25" customHeight="1" thickBot="1">
      <c r="A6" s="46"/>
      <c r="B6" s="47"/>
      <c r="C6" s="47"/>
      <c r="D6" s="47"/>
      <c r="E6" s="53"/>
      <c r="F6" s="179" t="s">
        <v>262</v>
      </c>
      <c r="G6" s="179"/>
      <c r="H6" s="179"/>
      <c r="I6" s="179"/>
      <c r="J6" s="179"/>
      <c r="K6" s="179"/>
      <c r="L6" s="180"/>
      <c r="M6" s="47"/>
      <c r="N6" s="47"/>
      <c r="O6" s="47"/>
      <c r="P6" s="47"/>
      <c r="Q6" s="47"/>
      <c r="R6" s="47"/>
      <c r="S6" s="47"/>
      <c r="T6" s="48"/>
    </row>
    <row r="7" spans="1:20" ht="18" customHeight="1">
      <c r="A7" s="46"/>
      <c r="B7" s="106"/>
      <c r="C7" s="47"/>
      <c r="D7" s="47"/>
      <c r="E7" s="54"/>
      <c r="F7" s="175" t="s">
        <v>52</v>
      </c>
      <c r="G7" s="175"/>
      <c r="H7" s="175"/>
      <c r="I7" s="175"/>
      <c r="J7" s="175"/>
      <c r="K7" s="175"/>
      <c r="L7" s="178"/>
      <c r="M7" s="47"/>
      <c r="N7" s="47"/>
      <c r="O7" s="47"/>
      <c r="P7" s="47"/>
      <c r="Q7" s="47"/>
      <c r="R7" s="47"/>
      <c r="S7" s="47"/>
      <c r="T7" s="48"/>
    </row>
    <row r="8" spans="1:20" ht="17.25" customHeight="1">
      <c r="A8" s="46"/>
      <c r="B8" s="107"/>
      <c r="C8" s="47"/>
      <c r="D8" s="47"/>
      <c r="E8" s="54"/>
      <c r="F8" s="175" t="s">
        <v>235</v>
      </c>
      <c r="G8" s="175"/>
      <c r="H8" s="175"/>
      <c r="I8" s="175"/>
      <c r="J8" s="175"/>
      <c r="K8" s="175"/>
      <c r="L8" s="178"/>
      <c r="M8" s="47"/>
      <c r="N8" s="47"/>
      <c r="O8" s="47"/>
      <c r="P8" s="47"/>
      <c r="Q8" s="47"/>
      <c r="R8" s="47"/>
      <c r="S8" s="47"/>
      <c r="T8" s="48"/>
    </row>
    <row r="9" spans="1:20" ht="18" customHeight="1">
      <c r="A9" s="46"/>
      <c r="B9" s="107"/>
      <c r="C9" s="47"/>
      <c r="D9" s="47"/>
      <c r="E9" s="54"/>
      <c r="F9" s="175" t="s">
        <v>252</v>
      </c>
      <c r="G9" s="175"/>
      <c r="H9" s="175"/>
      <c r="I9" s="175"/>
      <c r="J9" s="175"/>
      <c r="K9" s="175"/>
      <c r="L9" s="178"/>
      <c r="M9" s="47"/>
      <c r="N9" s="47"/>
      <c r="O9" s="47"/>
      <c r="P9" s="47"/>
      <c r="Q9" s="47"/>
      <c r="R9" s="47"/>
      <c r="S9" s="47"/>
      <c r="T9" s="48"/>
    </row>
    <row r="10" spans="1:20" ht="19.5" customHeight="1">
      <c r="A10" s="46"/>
      <c r="B10" s="107"/>
      <c r="C10" s="47"/>
      <c r="D10" s="47"/>
      <c r="E10" s="54"/>
      <c r="F10" s="175" t="s">
        <v>315</v>
      </c>
      <c r="G10" s="175"/>
      <c r="H10" s="175"/>
      <c r="I10" s="175"/>
      <c r="J10" s="175"/>
      <c r="K10" s="175"/>
      <c r="L10" s="96"/>
      <c r="M10" s="47"/>
      <c r="N10" s="47"/>
      <c r="O10" s="47"/>
      <c r="P10" s="47"/>
      <c r="Q10" s="47"/>
      <c r="R10" s="47"/>
      <c r="S10" s="47"/>
      <c r="T10" s="48"/>
    </row>
    <row r="11" spans="1:20" ht="19.5" customHeight="1">
      <c r="A11" s="46"/>
      <c r="B11" s="107"/>
      <c r="C11" s="47"/>
      <c r="D11" s="47"/>
      <c r="E11" s="54"/>
      <c r="F11" s="175" t="s">
        <v>109</v>
      </c>
      <c r="G11" s="175"/>
      <c r="H11" s="175"/>
      <c r="I11" s="175"/>
      <c r="J11" s="175"/>
      <c r="K11" s="175"/>
      <c r="L11" s="178"/>
      <c r="M11" s="47"/>
      <c r="N11" s="47"/>
      <c r="O11" s="47"/>
      <c r="P11" s="47"/>
      <c r="Q11" s="47"/>
      <c r="R11" s="47"/>
      <c r="S11" s="47"/>
      <c r="T11" s="48"/>
    </row>
    <row r="12" spans="1:20" ht="18">
      <c r="A12" s="46"/>
      <c r="B12" s="107"/>
      <c r="C12" s="47"/>
      <c r="D12" s="47"/>
      <c r="E12" s="54"/>
      <c r="F12" s="175" t="s">
        <v>108</v>
      </c>
      <c r="G12" s="175"/>
      <c r="H12" s="175"/>
      <c r="I12" s="175"/>
      <c r="J12" s="175"/>
      <c r="K12" s="175"/>
      <c r="L12" s="178"/>
      <c r="M12" s="47"/>
      <c r="N12" s="47"/>
      <c r="O12" s="47"/>
      <c r="P12" s="47"/>
      <c r="Q12" s="47"/>
      <c r="R12" s="47"/>
      <c r="S12" s="47"/>
      <c r="T12" s="48"/>
    </row>
    <row r="13" spans="1:20" ht="18">
      <c r="A13" s="46"/>
      <c r="B13" s="107"/>
      <c r="C13" s="47"/>
      <c r="D13" s="47"/>
      <c r="E13" s="54"/>
      <c r="F13" s="175" t="s">
        <v>28</v>
      </c>
      <c r="G13" s="175"/>
      <c r="H13" s="175"/>
      <c r="I13" s="175"/>
      <c r="J13" s="175"/>
      <c r="K13" s="175"/>
      <c r="L13" s="178"/>
      <c r="M13" s="47"/>
      <c r="N13" s="47"/>
      <c r="O13" s="47"/>
      <c r="P13" s="47"/>
      <c r="Q13" s="47"/>
      <c r="R13" s="47"/>
      <c r="S13" s="47"/>
      <c r="T13" s="48"/>
    </row>
    <row r="14" spans="1:20" ht="6.75" customHeight="1">
      <c r="A14" s="46"/>
      <c r="B14" s="107"/>
      <c r="C14" s="47"/>
      <c r="D14" s="47"/>
      <c r="E14" s="54"/>
      <c r="F14" s="52"/>
      <c r="G14" s="52"/>
      <c r="H14" s="52"/>
      <c r="I14" s="52"/>
      <c r="J14" s="52"/>
      <c r="K14" s="52"/>
      <c r="L14" s="55"/>
      <c r="M14" s="47"/>
      <c r="N14" s="47"/>
      <c r="O14" s="47"/>
      <c r="P14" s="47"/>
      <c r="Q14" s="47"/>
      <c r="R14" s="47"/>
      <c r="S14" s="47"/>
      <c r="T14" s="48"/>
    </row>
    <row r="15" spans="1:20" ht="18" customHeight="1">
      <c r="A15" s="46"/>
      <c r="B15" s="107"/>
      <c r="C15" s="47"/>
      <c r="D15" s="47"/>
      <c r="E15" s="54"/>
      <c r="F15" s="175" t="s">
        <v>27</v>
      </c>
      <c r="G15" s="175"/>
      <c r="H15" s="175"/>
      <c r="I15" s="175"/>
      <c r="J15" s="175"/>
      <c r="K15" s="175"/>
      <c r="L15" s="178"/>
      <c r="M15" s="47"/>
      <c r="N15" s="47"/>
      <c r="O15" s="47"/>
      <c r="P15" s="47"/>
      <c r="Q15" s="47"/>
      <c r="R15" s="47"/>
      <c r="S15" s="47"/>
      <c r="T15" s="48"/>
    </row>
    <row r="16" spans="1:20" ht="20.25" customHeight="1">
      <c r="A16" s="46"/>
      <c r="B16" s="107"/>
      <c r="C16" s="47"/>
      <c r="D16" s="47"/>
      <c r="E16" s="54"/>
      <c r="F16" s="175" t="s">
        <v>110</v>
      </c>
      <c r="G16" s="175"/>
      <c r="H16" s="175"/>
      <c r="I16" s="175"/>
      <c r="J16" s="175"/>
      <c r="K16" s="175"/>
      <c r="L16" s="178"/>
      <c r="M16" s="47"/>
      <c r="N16" s="47"/>
      <c r="O16" s="47"/>
      <c r="P16" s="47"/>
      <c r="Q16" s="47"/>
      <c r="R16" s="47"/>
      <c r="S16" s="47"/>
      <c r="T16" s="48"/>
    </row>
    <row r="17" spans="1:20" ht="6.75" customHeight="1">
      <c r="A17" s="46"/>
      <c r="B17" s="107"/>
      <c r="C17" s="47"/>
      <c r="D17" s="47"/>
      <c r="E17" s="54"/>
      <c r="F17" s="52"/>
      <c r="G17" s="52"/>
      <c r="H17" s="52"/>
      <c r="I17" s="52"/>
      <c r="J17" s="52"/>
      <c r="K17" s="52"/>
      <c r="L17" s="55"/>
      <c r="M17" s="47"/>
      <c r="N17" s="47"/>
      <c r="O17" s="47"/>
      <c r="P17" s="47"/>
      <c r="Q17" s="47"/>
      <c r="R17" s="47"/>
      <c r="S17" s="47"/>
      <c r="T17" s="48"/>
    </row>
    <row r="18" spans="1:20" ht="14.25" customHeight="1">
      <c r="A18" s="46"/>
      <c r="B18" s="107"/>
      <c r="C18" s="47"/>
      <c r="D18" s="47"/>
      <c r="E18" s="54"/>
      <c r="F18" s="172" t="s">
        <v>152</v>
      </c>
      <c r="G18" s="173"/>
      <c r="H18" s="173"/>
      <c r="I18" s="173"/>
      <c r="J18" s="173"/>
      <c r="K18" s="173"/>
      <c r="L18" s="174"/>
      <c r="M18" s="47"/>
      <c r="N18" s="47"/>
      <c r="O18" s="47"/>
      <c r="P18" s="47"/>
      <c r="Q18" s="47"/>
      <c r="R18" s="47"/>
      <c r="S18" s="47"/>
      <c r="T18" s="48"/>
    </row>
    <row r="19" spans="1:20" ht="5.25" customHeight="1">
      <c r="A19" s="46"/>
      <c r="B19" s="107"/>
      <c r="C19" s="47"/>
      <c r="D19" s="47"/>
      <c r="E19" s="54"/>
      <c r="F19" s="52"/>
      <c r="G19" s="52"/>
      <c r="H19" s="52"/>
      <c r="I19" s="52"/>
      <c r="J19" s="52"/>
      <c r="K19" s="52"/>
      <c r="L19" s="55"/>
      <c r="M19" s="47"/>
      <c r="N19" s="47"/>
      <c r="O19" s="47"/>
      <c r="P19" s="47"/>
      <c r="Q19" s="47"/>
      <c r="R19" s="47"/>
      <c r="S19" s="47"/>
      <c r="T19" s="48"/>
    </row>
    <row r="20" spans="1:20" ht="15.75" customHeight="1">
      <c r="A20" s="46"/>
      <c r="B20" s="107"/>
      <c r="C20" s="47"/>
      <c r="D20" s="47"/>
      <c r="E20" s="54"/>
      <c r="F20" s="175" t="s">
        <v>213</v>
      </c>
      <c r="G20" s="176"/>
      <c r="H20" s="176"/>
      <c r="I20" s="176"/>
      <c r="J20" s="176"/>
      <c r="K20" s="176"/>
      <c r="L20" s="177"/>
      <c r="M20" s="47"/>
      <c r="N20" s="47"/>
      <c r="O20" s="47"/>
      <c r="P20" s="47"/>
      <c r="Q20" s="47"/>
      <c r="R20" s="47"/>
      <c r="S20" s="47"/>
      <c r="T20" s="48"/>
    </row>
    <row r="21" spans="1:20" ht="3.75" customHeight="1">
      <c r="A21" s="46"/>
      <c r="B21" s="107"/>
      <c r="C21" s="47"/>
      <c r="D21" s="47"/>
      <c r="E21" s="54"/>
      <c r="F21" s="175" t="s">
        <v>225</v>
      </c>
      <c r="G21" s="176"/>
      <c r="H21" s="176"/>
      <c r="I21" s="176"/>
      <c r="J21" s="176"/>
      <c r="K21" s="176"/>
      <c r="L21" s="177"/>
      <c r="M21" s="47"/>
      <c r="N21" s="47"/>
      <c r="O21" s="47"/>
      <c r="P21" s="47"/>
      <c r="Q21" s="47"/>
      <c r="R21" s="47"/>
      <c r="S21" s="47"/>
      <c r="T21" s="48"/>
    </row>
    <row r="22" spans="1:20" ht="16.5" customHeight="1">
      <c r="A22" s="46"/>
      <c r="B22" s="107"/>
      <c r="C22" s="47"/>
      <c r="D22" s="47"/>
      <c r="E22" s="54"/>
      <c r="F22" s="176"/>
      <c r="G22" s="176"/>
      <c r="H22" s="176"/>
      <c r="I22" s="176"/>
      <c r="J22" s="176"/>
      <c r="K22" s="176"/>
      <c r="L22" s="177"/>
      <c r="M22" s="47"/>
      <c r="N22" s="47"/>
      <c r="O22" s="47"/>
      <c r="P22" s="47"/>
      <c r="Q22" s="47"/>
      <c r="R22" s="47"/>
      <c r="S22" s="47"/>
      <c r="T22" s="48"/>
    </row>
    <row r="23" spans="1:20" ht="3" customHeight="1">
      <c r="A23" s="46"/>
      <c r="B23" s="107"/>
      <c r="C23" s="47"/>
      <c r="D23" s="47"/>
      <c r="E23" s="54"/>
      <c r="F23" s="52"/>
      <c r="G23" s="52"/>
      <c r="H23" s="52"/>
      <c r="I23" s="52"/>
      <c r="J23" s="52"/>
      <c r="K23" s="52"/>
      <c r="L23" s="55"/>
      <c r="M23" s="47"/>
      <c r="N23" s="47"/>
      <c r="O23" s="47"/>
      <c r="P23" s="47"/>
      <c r="Q23" s="47"/>
      <c r="R23" s="47"/>
      <c r="S23" s="47"/>
      <c r="T23" s="48"/>
    </row>
    <row r="24" spans="1:20" ht="16.5" customHeight="1">
      <c r="A24" s="46"/>
      <c r="B24" s="107"/>
      <c r="C24" s="47"/>
      <c r="D24" s="47"/>
      <c r="E24" s="54"/>
      <c r="F24" s="175" t="s">
        <v>112</v>
      </c>
      <c r="G24" s="175"/>
      <c r="H24" s="175"/>
      <c r="I24" s="175"/>
      <c r="J24" s="175"/>
      <c r="K24" s="175"/>
      <c r="L24" s="178"/>
      <c r="M24" s="47"/>
      <c r="N24" s="47"/>
      <c r="O24" s="47"/>
      <c r="P24" s="47"/>
      <c r="Q24" s="47"/>
      <c r="R24" s="47"/>
      <c r="S24" s="47"/>
      <c r="T24" s="48"/>
    </row>
    <row r="25" spans="1:20" ht="6" customHeight="1">
      <c r="A25" s="46"/>
      <c r="B25" s="107"/>
      <c r="C25" s="47"/>
      <c r="D25" s="47"/>
      <c r="E25" s="54"/>
      <c r="F25" s="52"/>
      <c r="G25" s="52"/>
      <c r="H25" s="52"/>
      <c r="I25" s="52"/>
      <c r="J25" s="52"/>
      <c r="K25" s="52"/>
      <c r="L25" s="55"/>
      <c r="M25" s="47"/>
      <c r="N25" s="47"/>
      <c r="O25" s="47"/>
      <c r="P25" s="47"/>
      <c r="Q25" s="47"/>
      <c r="R25" s="47"/>
      <c r="S25" s="47"/>
      <c r="T25" s="48"/>
    </row>
    <row r="26" spans="1:20" ht="16.5" customHeight="1">
      <c r="A26" s="46"/>
      <c r="B26" s="107"/>
      <c r="C26" s="47"/>
      <c r="D26" s="47"/>
      <c r="E26" s="54"/>
      <c r="F26" s="175" t="s">
        <v>111</v>
      </c>
      <c r="G26" s="175"/>
      <c r="H26" s="175"/>
      <c r="I26" s="175"/>
      <c r="J26" s="175"/>
      <c r="K26" s="175"/>
      <c r="L26" s="178"/>
      <c r="M26" s="47"/>
      <c r="N26" s="47"/>
      <c r="O26" s="47"/>
      <c r="P26" s="47"/>
      <c r="Q26" s="47"/>
      <c r="R26" s="47"/>
      <c r="S26" s="47"/>
      <c r="T26" s="48"/>
    </row>
    <row r="27" spans="1:20" ht="7.5" customHeight="1" thickBot="1">
      <c r="A27" s="46"/>
      <c r="B27" s="107"/>
      <c r="C27" s="47"/>
      <c r="D27" s="47"/>
      <c r="E27" s="56"/>
      <c r="F27" s="57"/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8"/>
    </row>
    <row r="28" spans="1:20" ht="7.5" customHeight="1" thickBot="1">
      <c r="A28" s="46"/>
      <c r="B28" s="10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12.75">
      <c r="A29" s="46"/>
      <c r="B29" s="107"/>
      <c r="C29" s="47"/>
      <c r="D29" s="47"/>
      <c r="E29" s="47"/>
      <c r="F29" s="47"/>
      <c r="G29" s="47"/>
      <c r="H29" s="47"/>
      <c r="I29" s="134" t="s">
        <v>114</v>
      </c>
      <c r="J29" s="135"/>
      <c r="K29" s="135"/>
      <c r="L29" s="135"/>
      <c r="M29" s="135"/>
      <c r="N29" s="135"/>
      <c r="O29" s="181"/>
      <c r="P29" s="47"/>
      <c r="Q29" s="47"/>
      <c r="R29" s="47"/>
      <c r="S29" s="47"/>
      <c r="T29" s="48"/>
    </row>
    <row r="30" spans="1:20" ht="13.5" thickBot="1">
      <c r="A30" s="46"/>
      <c r="B30" s="108"/>
      <c r="C30" s="47"/>
      <c r="D30" s="47"/>
      <c r="E30" s="47"/>
      <c r="F30" s="47"/>
      <c r="G30" s="47"/>
      <c r="H30" s="47"/>
      <c r="I30" s="59"/>
      <c r="J30" s="60"/>
      <c r="K30" s="60"/>
      <c r="L30" s="60"/>
      <c r="M30" s="60"/>
      <c r="N30" s="60"/>
      <c r="O30" s="61"/>
      <c r="P30" s="47"/>
      <c r="Q30" s="47"/>
      <c r="R30" s="47"/>
      <c r="S30" s="47"/>
      <c r="T30" s="48"/>
    </row>
    <row r="31" spans="1:20" ht="13.5" thickBot="1">
      <c r="A31" s="46"/>
      <c r="B31" s="47"/>
      <c r="C31" s="47"/>
      <c r="D31" s="47"/>
      <c r="E31" s="47"/>
      <c r="F31" s="47"/>
      <c r="G31" s="47"/>
      <c r="H31" s="47"/>
      <c r="I31" s="182" t="s">
        <v>113</v>
      </c>
      <c r="J31" s="183"/>
      <c r="K31" s="183"/>
      <c r="L31" s="183"/>
      <c r="M31" s="183"/>
      <c r="N31" s="183"/>
      <c r="O31" s="184"/>
      <c r="P31" s="47"/>
      <c r="Q31" s="47"/>
      <c r="R31" s="47"/>
      <c r="S31" s="47"/>
      <c r="T31" s="48"/>
    </row>
    <row r="32" spans="1:20" ht="12.7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2.7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</row>
    <row r="37" spans="1:20" ht="13.5" thickBot="1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</row>
  </sheetData>
  <mergeCells count="18">
    <mergeCell ref="F26:L26"/>
    <mergeCell ref="I29:O29"/>
    <mergeCell ref="I31:O31"/>
    <mergeCell ref="F11:L11"/>
    <mergeCell ref="F12:L12"/>
    <mergeCell ref="F13:L13"/>
    <mergeCell ref="F15:L15"/>
    <mergeCell ref="F16:L16"/>
    <mergeCell ref="F24:L24"/>
    <mergeCell ref="F21:L22"/>
    <mergeCell ref="A1:J4"/>
    <mergeCell ref="F18:L18"/>
    <mergeCell ref="F20:L20"/>
    <mergeCell ref="F8:L8"/>
    <mergeCell ref="F7:L7"/>
    <mergeCell ref="F9:L9"/>
    <mergeCell ref="F6:L6"/>
    <mergeCell ref="F10:K10"/>
  </mergeCells>
  <hyperlinks>
    <hyperlink ref="F11:L11" location="Employment!A1" display="Labour Force Characteristics by Province (KZN)"/>
    <hyperlink ref="F12:L12" location="PSCE!A1" display="Credit extended to the domestic private sector "/>
    <hyperlink ref="F13:L13" location="'PSCE Yearly'!A1" display="Credit extended to the domestic private sector - Year-on-Year Change"/>
    <hyperlink ref="F15:L15" location="'PSCE Monthly'!A1" display="Credit extended to the domestic private sector - Month-on-Month Change"/>
    <hyperlink ref="F16:L16" location="'Survey Results'!A1" display="Economic Surveys"/>
    <hyperlink ref="F24:L24" location="'Building Plans Approved'!A1" display="Building Plans Approved - Residential (KZN)"/>
    <hyperlink ref="F26:L26" location="'Building Plans Approved1'!A1" display="Building Plans Approved - Commercial and Industrial (KZN) "/>
    <hyperlink ref="F18:L18" location="'Civil Cases for Debt'!A1" display="Civil Cases Recorded and Summonses Issued for Debt"/>
    <hyperlink ref="F20:L20" location="Inflation!A1" display="KZN - Consumer Price Index Reclassified (Base 2008 = 100) "/>
    <hyperlink ref="F21:L22" location="Electricity!A1" display="Electricity generated and available for distribution - Gigawatt-hours"/>
    <hyperlink ref="F7:L7" location="Manufacturing!A1" display="Manufacturing"/>
    <hyperlink ref="F8:L8" location="Retail!A1" display="Retail and Trade"/>
    <hyperlink ref="F9:L9" location="Monetary!A1" display="Monetary Indicators"/>
    <hyperlink ref="F6:L6" location="'National Government'!A1" display="National Government Financial Position"/>
    <hyperlink ref="F10:K10" location="Trade!A1" display="Trade Satstics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8"/>
  <sheetViews>
    <sheetView workbookViewId="0" topLeftCell="A1">
      <pane xSplit="1" ySplit="4" topLeftCell="B23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17.140625" style="0" customWidth="1"/>
    <col min="2" max="2" width="14.8515625" style="0" customWidth="1"/>
    <col min="3" max="3" width="14.28125" style="0" customWidth="1"/>
    <col min="4" max="4" width="16.7109375" style="0" customWidth="1"/>
    <col min="5" max="5" width="16.00390625" style="0" customWidth="1"/>
    <col min="6" max="6" width="12.8515625" style="0" customWidth="1"/>
    <col min="7" max="7" width="13.28125" style="0" customWidth="1"/>
    <col min="8" max="8" width="16.28125" style="0" customWidth="1"/>
  </cols>
  <sheetData>
    <row r="1" ht="13.5" thickBot="1">
      <c r="A1" s="211" t="s">
        <v>99</v>
      </c>
    </row>
    <row r="2" spans="1:8" ht="18.75" thickBot="1">
      <c r="A2" s="212"/>
      <c r="B2" s="222" t="s">
        <v>27</v>
      </c>
      <c r="C2" s="223"/>
      <c r="D2" s="223"/>
      <c r="E2" s="223"/>
      <c r="F2" s="223"/>
      <c r="G2" s="223"/>
      <c r="H2" s="224"/>
    </row>
    <row r="3" ht="13.5" thickBot="1">
      <c r="A3" s="212"/>
    </row>
    <row r="4" spans="1:8" ht="26.25" thickBot="1">
      <c r="A4" s="213"/>
      <c r="B4" s="14" t="str">
        <f>PSCE!B4</f>
        <v>Investments</v>
      </c>
      <c r="C4" s="15" t="str">
        <f>PSCE!C4</f>
        <v>Bills discounted</v>
      </c>
      <c r="D4" s="15" t="str">
        <f>PSCE!D4</f>
        <v>Total loans and advances</v>
      </c>
      <c r="E4" s="15" t="str">
        <f>PSCE!E4</f>
        <v>Instalment sales credit</v>
      </c>
      <c r="F4" s="15" t="str">
        <f>PSCE!F4</f>
        <v> Leasing finance  </v>
      </c>
      <c r="G4" s="15" t="str">
        <f>PSCE!G4</f>
        <v>Mortgage advances</v>
      </c>
      <c r="H4" s="16" t="str">
        <f>PSCE!H4</f>
        <v>Other loans and advances</v>
      </c>
    </row>
    <row r="5" spans="1:8" ht="12.75" hidden="1">
      <c r="A5" s="10">
        <f>PSCE!A6</f>
        <v>32905</v>
      </c>
      <c r="B5" s="7">
        <f>(PSCE!B6-PSCE!B5)/PSCE!B5*100</f>
        <v>-35.2797513321492</v>
      </c>
      <c r="C5" s="7">
        <f>(PSCE!C6-PSCE!C5)/PSCE!C5*100</f>
        <v>3.8435903132637192</v>
      </c>
      <c r="D5" s="7">
        <f>(PSCE!D6-PSCE!D5)/PSCE!D5*100</f>
        <v>1.1029630069473308</v>
      </c>
      <c r="E5" s="7">
        <f>(PSCE!E6-PSCE!E5)/PSCE!E5*100</f>
        <v>1.3613781534292535</v>
      </c>
      <c r="F5" s="7">
        <f>(PSCE!F6-PSCE!F5)/PSCE!F5*100</f>
        <v>1.6046283156860606</v>
      </c>
      <c r="G5" s="7">
        <f>(PSCE!G6-PSCE!G5)/PSCE!G5*100</f>
        <v>1.5136400260906264</v>
      </c>
      <c r="H5" s="7">
        <f>(PSCE!H6-PSCE!H5)/PSCE!H5*100</f>
        <v>0.5850678264471368</v>
      </c>
    </row>
    <row r="6" spans="1:8" ht="12.75" hidden="1">
      <c r="A6" s="10">
        <f>PSCE!A7</f>
        <v>32933</v>
      </c>
      <c r="B6" s="7">
        <f>(PSCE!B7-PSCE!B6)/PSCE!B6*100</f>
        <v>-13.653516295025728</v>
      </c>
      <c r="C6" s="7">
        <f>(PSCE!C7-PSCE!C6)/PSCE!C6*100</f>
        <v>-4.450149764655541</v>
      </c>
      <c r="D6" s="7">
        <f>(PSCE!D7-PSCE!D6)/PSCE!D6*100</f>
        <v>0.9815437473387465</v>
      </c>
      <c r="E6" s="7">
        <f>(PSCE!E7-PSCE!E6)/PSCE!E6*100</f>
        <v>0.9229789942711649</v>
      </c>
      <c r="F6" s="7">
        <f>(PSCE!F7-PSCE!F6)/PSCE!F6*100</f>
        <v>2.578427159432746</v>
      </c>
      <c r="G6" s="7">
        <f>(PSCE!G7-PSCE!G6)/PSCE!G6*100</f>
        <v>1.0696399886610601</v>
      </c>
      <c r="H6" s="7">
        <f>(PSCE!H7-PSCE!H6)/PSCE!H6*100</f>
        <v>0.6623084710282939</v>
      </c>
    </row>
    <row r="7" spans="1:8" ht="12.75" hidden="1">
      <c r="A7" s="10">
        <f>PSCE!A8</f>
        <v>32964</v>
      </c>
      <c r="B7" s="7">
        <f>(PSCE!B8-PSCE!B7)/PSCE!B7*100</f>
        <v>10.329757647993642</v>
      </c>
      <c r="C7" s="7">
        <f>(PSCE!C8-PSCE!C7)/PSCE!C7*100</f>
        <v>4.870129870129871</v>
      </c>
      <c r="D7" s="7">
        <f>(PSCE!D8-PSCE!D7)/PSCE!D7*100</f>
        <v>0.9421959854890187</v>
      </c>
      <c r="E7" s="7">
        <f>(PSCE!E8-PSCE!E7)/PSCE!E7*100</f>
        <v>0.510879848628193</v>
      </c>
      <c r="F7" s="7">
        <f>(PSCE!F8-PSCE!F7)/PSCE!F7*100</f>
        <v>1.0159195643066612</v>
      </c>
      <c r="G7" s="7">
        <f>(PSCE!G8-PSCE!G7)/PSCE!G7*100</f>
        <v>0.9330416409566014</v>
      </c>
      <c r="H7" s="7">
        <f>(PSCE!H8-PSCE!H7)/PSCE!H7*100</f>
        <v>1.0551076414338554</v>
      </c>
    </row>
    <row r="8" spans="1:8" ht="12.75" hidden="1">
      <c r="A8" s="10">
        <f>PSCE!A9</f>
        <v>32994</v>
      </c>
      <c r="B8" s="7">
        <f>(PSCE!B9-PSCE!B8)/PSCE!B8*100</f>
        <v>0.6841915736406193</v>
      </c>
      <c r="C8" s="7">
        <f>(PSCE!C9-PSCE!C8)/PSCE!C8*100</f>
        <v>3.885982705241806</v>
      </c>
      <c r="D8" s="7">
        <f>(PSCE!D9-PSCE!D8)/PSCE!D8*100</f>
        <v>1.003262583995333</v>
      </c>
      <c r="E8" s="7">
        <f>(PSCE!E9-PSCE!E8)/PSCE!E8*100</f>
        <v>1.5876004016064256</v>
      </c>
      <c r="F8" s="7">
        <f>(PSCE!F9-PSCE!F8)/PSCE!F8*100</f>
        <v>1.8973561430793158</v>
      </c>
      <c r="G8" s="7">
        <f>(PSCE!G9-PSCE!G8)/PSCE!G8*100</f>
        <v>1.2300852167469434</v>
      </c>
      <c r="H8" s="7">
        <f>(PSCE!H9-PSCE!H8)/PSCE!H8*100</f>
        <v>0.4942144857133218</v>
      </c>
    </row>
    <row r="9" spans="1:8" ht="12.75" hidden="1">
      <c r="A9" s="10">
        <f>PSCE!A10</f>
        <v>33025</v>
      </c>
      <c r="B9" s="7">
        <f>(PSCE!B10-PSCE!B9)/PSCE!B9*100</f>
        <v>10.44349070100143</v>
      </c>
      <c r="C9" s="7">
        <f>(PSCE!C10-PSCE!C9)/PSCE!C9*100</f>
        <v>1.212619463570034</v>
      </c>
      <c r="D9" s="7">
        <f>(PSCE!D10-PSCE!D9)/PSCE!D9*100</f>
        <v>1.5345122646891043</v>
      </c>
      <c r="E9" s="7">
        <f>(PSCE!E10-PSCE!E9)/PSCE!E9*100</f>
        <v>2.5449379208104266</v>
      </c>
      <c r="F9" s="7">
        <f>(PSCE!F10-PSCE!F9)/PSCE!F9*100</f>
        <v>0.23402523402523404</v>
      </c>
      <c r="G9" s="7">
        <f>(PSCE!G10-PSCE!G9)/PSCE!G9*100</f>
        <v>1.2352682819705731</v>
      </c>
      <c r="H9" s="7">
        <f>(PSCE!H10-PSCE!H9)/PSCE!H9*100</f>
        <v>1.7489383843300492</v>
      </c>
    </row>
    <row r="10" spans="1:8" ht="12.75" hidden="1">
      <c r="A10" s="10">
        <f>PSCE!A11</f>
        <v>33055</v>
      </c>
      <c r="B10" s="7">
        <f>(PSCE!B11-PSCE!B10)/PSCE!B10*100</f>
        <v>12.564766839378239</v>
      </c>
      <c r="C10" s="7">
        <f>(PSCE!C11-PSCE!C10)/PSCE!C10*100</f>
        <v>5.401563610518834</v>
      </c>
      <c r="D10" s="7">
        <f>(PSCE!D11-PSCE!D10)/PSCE!D10*100</f>
        <v>0.6987752120905669</v>
      </c>
      <c r="E10" s="7">
        <f>(PSCE!E11-PSCE!E10)/PSCE!E10*100</f>
        <v>0.6144208180230106</v>
      </c>
      <c r="F10" s="7">
        <f>(PSCE!F11-PSCE!F10)/PSCE!F10*100</f>
        <v>2.131763272764186</v>
      </c>
      <c r="G10" s="7">
        <f>(PSCE!G11-PSCE!G10)/PSCE!G10*100</f>
        <v>1.395542218767512</v>
      </c>
      <c r="H10" s="7">
        <f>(PSCE!H11-PSCE!H10)/PSCE!H10*100</f>
        <v>-0.14681381039573746</v>
      </c>
    </row>
    <row r="11" spans="1:8" ht="12.75" hidden="1">
      <c r="A11" s="10">
        <f>PSCE!A12</f>
        <v>33086</v>
      </c>
      <c r="B11" s="7">
        <f>(PSCE!B12-PSCE!B11)/PSCE!B11*100</f>
        <v>5.69620253164557</v>
      </c>
      <c r="C11" s="7">
        <f>(PSCE!C12-PSCE!C11)/PSCE!C11*100</f>
        <v>1.6087082169347848</v>
      </c>
      <c r="D11" s="7">
        <f>(PSCE!D12-PSCE!D11)/PSCE!D11*100</f>
        <v>1.1242302300766458</v>
      </c>
      <c r="E11" s="7">
        <f>(PSCE!E12-PSCE!E11)/PSCE!E11*100</f>
        <v>1.574567442974316</v>
      </c>
      <c r="F11" s="7">
        <f>(PSCE!F12-PSCE!F11)/PSCE!F11*100</f>
        <v>1.5704204353443991</v>
      </c>
      <c r="G11" s="7">
        <f>(PSCE!G12-PSCE!G11)/PSCE!G11*100</f>
        <v>1.4476475726943716</v>
      </c>
      <c r="H11" s="7">
        <f>(PSCE!H12-PSCE!H11)/PSCE!H11*100</f>
        <v>0.6261151126676798</v>
      </c>
    </row>
    <row r="12" spans="1:8" ht="12.75" hidden="1">
      <c r="A12" s="10">
        <f>PSCE!A13</f>
        <v>33117</v>
      </c>
      <c r="B12" s="7">
        <f>(PSCE!B13-PSCE!B12)/PSCE!B12*100</f>
        <v>-18.916712030484486</v>
      </c>
      <c r="C12" s="7">
        <f>(PSCE!C13-PSCE!C12)/PSCE!C12*100</f>
        <v>-5.384907091391733</v>
      </c>
      <c r="D12" s="7">
        <f>(PSCE!D13-PSCE!D12)/PSCE!D12*100</f>
        <v>0.39448547921020144</v>
      </c>
      <c r="E12" s="7">
        <f>(PSCE!E13-PSCE!E12)/PSCE!E12*100</f>
        <v>2.180832252740776</v>
      </c>
      <c r="F12" s="7">
        <f>(PSCE!F13-PSCE!F12)/PSCE!F12*100</f>
        <v>1.9864957432234074</v>
      </c>
      <c r="G12" s="7">
        <f>(PSCE!G13-PSCE!G12)/PSCE!G12*100</f>
        <v>1.0122489148199567</v>
      </c>
      <c r="H12" s="7">
        <f>(PSCE!H13-PSCE!H12)/PSCE!H12*100</f>
        <v>-0.9472837418528673</v>
      </c>
    </row>
    <row r="13" spans="1:8" ht="12.75" hidden="1">
      <c r="A13" s="10">
        <f>PSCE!A14</f>
        <v>33147</v>
      </c>
      <c r="B13" s="7">
        <f>(PSCE!B14-PSCE!B13)/PSCE!B13*100</f>
        <v>4.531722054380665</v>
      </c>
      <c r="C13" s="7">
        <f>(PSCE!C14-PSCE!C13)/PSCE!C13*100</f>
        <v>-5.7114228456913825</v>
      </c>
      <c r="D13" s="7">
        <f>(PSCE!D14-PSCE!D13)/PSCE!D13*100</f>
        <v>1.0633986164826785</v>
      </c>
      <c r="E13" s="7">
        <f>(PSCE!E14-PSCE!E13)/PSCE!E13*100</f>
        <v>0.6287494231656668</v>
      </c>
      <c r="F13" s="7">
        <f>(PSCE!F14-PSCE!F13)/PSCE!F13*100</f>
        <v>2.4179620034542317</v>
      </c>
      <c r="G13" s="7">
        <f>(PSCE!G14-PSCE!G13)/PSCE!G13*100</f>
        <v>1.04211973068425</v>
      </c>
      <c r="H13" s="7">
        <f>(PSCE!H14-PSCE!H13)/PSCE!H13*100</f>
        <v>0.97457486657606</v>
      </c>
    </row>
    <row r="14" spans="1:8" ht="12.75" hidden="1">
      <c r="A14" s="10">
        <f>PSCE!A15</f>
        <v>33178</v>
      </c>
      <c r="B14" s="7">
        <f>(PSCE!B15-PSCE!B14)/PSCE!B14*100</f>
        <v>50.642260757867696</v>
      </c>
      <c r="C14" s="7">
        <f>(PSCE!C15-PSCE!C14)/PSCE!C14*100</f>
        <v>-3.443145589798087</v>
      </c>
      <c r="D14" s="7">
        <f>(PSCE!D15-PSCE!D14)/PSCE!D14*100</f>
        <v>1.7869887641976903</v>
      </c>
      <c r="E14" s="7">
        <f>(PSCE!E15-PSCE!E14)/PSCE!E14*100</f>
        <v>1.18085411292634</v>
      </c>
      <c r="F14" s="7">
        <f>(PSCE!F15-PSCE!F14)/PSCE!F14*100</f>
        <v>1.1991755667978266</v>
      </c>
      <c r="G14" s="7">
        <f>(PSCE!G15-PSCE!G14)/PSCE!G14*100</f>
        <v>1.1915010847480973</v>
      </c>
      <c r="H14" s="7">
        <f>(PSCE!H15-PSCE!H14)/PSCE!H14*100</f>
        <v>2.6312333803880374</v>
      </c>
    </row>
    <row r="15" spans="1:8" ht="12.75" hidden="1">
      <c r="A15" s="10">
        <f>PSCE!A16</f>
        <v>33208</v>
      </c>
      <c r="B15" s="7">
        <f>(PSCE!B16-PSCE!B15)/PSCE!B15*100</f>
        <v>3.538691110637391</v>
      </c>
      <c r="C15" s="7">
        <f>(PSCE!C16-PSCE!C15)/PSCE!C15*100</f>
        <v>12.656834690732996</v>
      </c>
      <c r="D15" s="7">
        <f>(PSCE!D16-PSCE!D15)/PSCE!D15*100</f>
        <v>2.336592141464327</v>
      </c>
      <c r="E15" s="7">
        <f>(PSCE!E16-PSCE!E15)/PSCE!E15*100</f>
        <v>2.283156761656563</v>
      </c>
      <c r="F15" s="7">
        <f>(PSCE!F16-PSCE!F15)/PSCE!F15*100</f>
        <v>1.6108128124421404</v>
      </c>
      <c r="G15" s="7">
        <f>(PSCE!G16-PSCE!G15)/PSCE!G15*100</f>
        <v>1.252339629062447</v>
      </c>
      <c r="H15" s="7">
        <f>(PSCE!H16-PSCE!H15)/PSCE!H15*100</f>
        <v>3.496201519392243</v>
      </c>
    </row>
    <row r="16" spans="1:8" ht="12.75" hidden="1">
      <c r="A16" s="10">
        <f>PSCE!A17</f>
        <v>33239</v>
      </c>
      <c r="B16" s="7">
        <f>(PSCE!B17-PSCE!B16)/PSCE!B16*100</f>
        <v>-31.871525633106856</v>
      </c>
      <c r="C16" s="7">
        <f>(PSCE!C17-PSCE!C16)/PSCE!C16*100</f>
        <v>-7.463853067604533</v>
      </c>
      <c r="D16" s="7">
        <f>(PSCE!D17-PSCE!D16)/PSCE!D16*100</f>
        <v>0.7576004750500825</v>
      </c>
      <c r="E16" s="7">
        <f>(PSCE!E17-PSCE!E16)/PSCE!E16*100</f>
        <v>-0.7588346072892433</v>
      </c>
      <c r="F16" s="7">
        <f>(PSCE!F17-PSCE!F16)/PSCE!F16*100</f>
        <v>-0.13666180758017493</v>
      </c>
      <c r="G16" s="7">
        <f>(PSCE!G17-PSCE!G16)/PSCE!G16*100</f>
        <v>1.4956474977313212</v>
      </c>
      <c r="H16" s="7">
        <f>(PSCE!H17-PSCE!H16)/PSCE!H16*100</f>
        <v>0.653675572931959</v>
      </c>
    </row>
    <row r="17" spans="1:8" ht="12.75" hidden="1">
      <c r="A17" s="10">
        <f>PSCE!A18</f>
        <v>33270</v>
      </c>
      <c r="B17" s="7">
        <f>(PSCE!B18-PSCE!B17)/PSCE!B17*100</f>
        <v>43.60834088848595</v>
      </c>
      <c r="C17" s="7">
        <f>(PSCE!C18-PSCE!C17)/PSCE!C17*100</f>
        <v>18.96114864864865</v>
      </c>
      <c r="D17" s="7">
        <f>(PSCE!D18-PSCE!D17)/PSCE!D17*100</f>
        <v>3.7731205637013625</v>
      </c>
      <c r="E17" s="7">
        <f>(PSCE!E18-PSCE!E17)/PSCE!E17*100</f>
        <v>-0.11720712172796784</v>
      </c>
      <c r="F17" s="7">
        <f>(PSCE!F18-PSCE!F17)/PSCE!F17*100</f>
        <v>-0.2736976553234194</v>
      </c>
      <c r="G17" s="7">
        <f>(PSCE!G18-PSCE!G17)/PSCE!G17*100</f>
        <v>1.3030664282402808</v>
      </c>
      <c r="H17" s="7">
        <f>(PSCE!H18-PSCE!H17)/PSCE!H17*100</f>
        <v>7.814659010654958</v>
      </c>
    </row>
    <row r="18" spans="1:8" ht="12.75" hidden="1">
      <c r="A18" s="10">
        <f>PSCE!A19</f>
        <v>33298</v>
      </c>
      <c r="B18" s="7">
        <f>(PSCE!B19-PSCE!B18)/PSCE!B18*100</f>
        <v>24.873737373737374</v>
      </c>
      <c r="C18" s="7">
        <f>(PSCE!C19-PSCE!C18)/PSCE!C18*100</f>
        <v>-6.336528221512247</v>
      </c>
      <c r="D18" s="7">
        <f>(PSCE!D19-PSCE!D18)/PSCE!D18*100</f>
        <v>0.26211665439295034</v>
      </c>
      <c r="E18" s="7">
        <f>(PSCE!E19-PSCE!E18)/PSCE!E18*100</f>
        <v>0.4135002235136343</v>
      </c>
      <c r="F18" s="7">
        <f>(PSCE!F19-PSCE!F18)/PSCE!F18*100</f>
        <v>1.957734882444424</v>
      </c>
      <c r="G18" s="7">
        <f>(PSCE!G19-PSCE!G18)/PSCE!G18*100</f>
        <v>1.3238971609760881</v>
      </c>
      <c r="H18" s="7">
        <f>(PSCE!H19-PSCE!H18)/PSCE!H18*100</f>
        <v>-0.9654818865345182</v>
      </c>
    </row>
    <row r="19" spans="1:8" ht="12.75" hidden="1">
      <c r="A19" s="10">
        <f>PSCE!A20</f>
        <v>33329</v>
      </c>
      <c r="B19" s="7">
        <f>(PSCE!B20-PSCE!B19)/PSCE!B19*100</f>
        <v>-28.22716548702393</v>
      </c>
      <c r="C19" s="7">
        <f>(PSCE!C20-PSCE!C19)/PSCE!C19*100</f>
        <v>-3.0888762554481715</v>
      </c>
      <c r="D19" s="7">
        <f>(PSCE!D20-PSCE!D19)/PSCE!D19*100</f>
        <v>0.29193172905747755</v>
      </c>
      <c r="E19" s="7">
        <f>(PSCE!E20-PSCE!E19)/PSCE!E19*100</f>
        <v>0.1669449081803005</v>
      </c>
      <c r="F19" s="7">
        <f>(PSCE!F20-PSCE!F19)/PSCE!F19*100</f>
        <v>1.363840287124271</v>
      </c>
      <c r="G19" s="7">
        <f>(PSCE!G20-PSCE!G19)/PSCE!G19*100</f>
        <v>1.7969770780571999</v>
      </c>
      <c r="H19" s="7">
        <f>(PSCE!H20-PSCE!H19)/PSCE!H19*100</f>
        <v>-1.1891410002013056</v>
      </c>
    </row>
    <row r="20" spans="1:8" ht="12.75" hidden="1">
      <c r="A20" s="10">
        <f>PSCE!A21</f>
        <v>33359</v>
      </c>
      <c r="B20" s="7">
        <f>(PSCE!B21-PSCE!B20)/PSCE!B20*100</f>
        <v>12.77295139704156</v>
      </c>
      <c r="C20" s="7">
        <f>(PSCE!C21-PSCE!C20)/PSCE!C20*100</f>
        <v>-4.986312084473993</v>
      </c>
      <c r="D20" s="7">
        <f>(PSCE!D21-PSCE!D20)/PSCE!D20*100</f>
        <v>2.858064956585962</v>
      </c>
      <c r="E20" s="7">
        <f>(PSCE!E21-PSCE!E20)/PSCE!E20*100</f>
        <v>0.2222222222222222</v>
      </c>
      <c r="F20" s="7">
        <f>(PSCE!F21-PSCE!F20)/PSCE!F20*100</f>
        <v>0.8940426661945649</v>
      </c>
      <c r="G20" s="7">
        <f>(PSCE!G21-PSCE!G20)/PSCE!G20*100</f>
        <v>1.2771958736748696</v>
      </c>
      <c r="H20" s="7">
        <f>(PSCE!H21-PSCE!H20)/PSCE!H20*100</f>
        <v>5.323127519317802</v>
      </c>
    </row>
    <row r="21" spans="1:8" ht="12.75" hidden="1">
      <c r="A21" s="10">
        <f>PSCE!A22</f>
        <v>33390</v>
      </c>
      <c r="B21" s="7">
        <f>(PSCE!B22-PSCE!B21)/PSCE!B21*100</f>
        <v>6.329377472413075</v>
      </c>
      <c r="C21" s="7">
        <f>(PSCE!C22-PSCE!C21)/PSCE!C21*100</f>
        <v>-10.86643342251492</v>
      </c>
      <c r="D21" s="7">
        <f>(PSCE!D22-PSCE!D21)/PSCE!D21*100</f>
        <v>1.0245703803823132</v>
      </c>
      <c r="E21" s="7">
        <f>(PSCE!E22-PSCE!E21)/PSCE!E21*100</f>
        <v>1.4634146341463417</v>
      </c>
      <c r="F21" s="7">
        <f>(PSCE!F22-PSCE!F21)/PSCE!F21*100</f>
        <v>1.1230040357957538</v>
      </c>
      <c r="G21" s="7">
        <f>(PSCE!G22-PSCE!G21)/PSCE!G21*100</f>
        <v>1.2767355624051446</v>
      </c>
      <c r="H21" s="7">
        <f>(PSCE!H22-PSCE!H21)/PSCE!H21*100</f>
        <v>0.6770106525553699</v>
      </c>
    </row>
    <row r="22" spans="1:8" ht="12.75" hidden="1">
      <c r="A22" s="10">
        <f>PSCE!A23</f>
        <v>33420</v>
      </c>
      <c r="B22" s="7">
        <f>(PSCE!B23-PSCE!B22)/PSCE!B22*100</f>
        <v>-17.740356373604858</v>
      </c>
      <c r="C22" s="7">
        <f>(PSCE!C23-PSCE!C22)/PSCE!C22*100</f>
        <v>4.41006695913184</v>
      </c>
      <c r="D22" s="7">
        <f>(PSCE!D23-PSCE!D22)/PSCE!D22*100</f>
        <v>0.7657114187760563</v>
      </c>
      <c r="E22" s="7">
        <f>(PSCE!E23-PSCE!E22)/PSCE!E22*100</f>
        <v>1.7427884615384617</v>
      </c>
      <c r="F22" s="7">
        <f>(PSCE!F23-PSCE!F22)/PSCE!F22*100</f>
        <v>1.2406732604546242</v>
      </c>
      <c r="G22" s="7">
        <f>(PSCE!G23-PSCE!G22)/PSCE!G22*100</f>
        <v>1.4568431460396423</v>
      </c>
      <c r="H22" s="7">
        <f>(PSCE!H23-PSCE!H22)/PSCE!H22*100</f>
        <v>-0.16880069167112685</v>
      </c>
    </row>
    <row r="23" spans="1:8" ht="12.75" hidden="1">
      <c r="A23" s="10">
        <f>PSCE!A24</f>
        <v>33451</v>
      </c>
      <c r="B23" s="7">
        <f>(PSCE!B24-PSCE!B23)/PSCE!B23*100</f>
        <v>14.496548440847418</v>
      </c>
      <c r="C23" s="7">
        <f>(PSCE!C24-PSCE!C23)/PSCE!C23*100</f>
        <v>3.0406899601946042</v>
      </c>
      <c r="D23" s="7">
        <f>(PSCE!D24-PSCE!D23)/PSCE!D23*100</f>
        <v>0.9537188515067454</v>
      </c>
      <c r="E23" s="7">
        <f>(PSCE!E24-PSCE!E23)/PSCE!E23*100</f>
        <v>0.03758792890511733</v>
      </c>
      <c r="F23" s="7">
        <f>(PSCE!F24-PSCE!F23)/PSCE!F23*100</f>
        <v>1.7053732110720712</v>
      </c>
      <c r="G23" s="7">
        <f>(PSCE!G24-PSCE!G23)/PSCE!G23*100</f>
        <v>1.4557193324400048</v>
      </c>
      <c r="H23" s="7">
        <f>(PSCE!H24-PSCE!H23)/PSCE!H23*100</f>
        <v>0.6144836687561861</v>
      </c>
    </row>
    <row r="24" spans="1:8" ht="12.75" hidden="1">
      <c r="A24" s="10">
        <f>PSCE!A25</f>
        <v>33482</v>
      </c>
      <c r="B24" s="7">
        <f>(PSCE!B25-PSCE!B24)/PSCE!B24*100</f>
        <v>-9.230769230769232</v>
      </c>
      <c r="C24" s="7">
        <f>(PSCE!C25-PSCE!C24)/PSCE!C24*100</f>
        <v>18.714454340594486</v>
      </c>
      <c r="D24" s="7">
        <f>(PSCE!D25-PSCE!D24)/PSCE!D24*100</f>
        <v>1.1977665177287058</v>
      </c>
      <c r="E24" s="7">
        <f>(PSCE!E25-PSCE!E24)/PSCE!E24*100</f>
        <v>-0.22544283413848631</v>
      </c>
      <c r="F24" s="7">
        <f>(PSCE!F25-PSCE!F24)/PSCE!F24*100</f>
        <v>4.246713852376137</v>
      </c>
      <c r="G24" s="7">
        <f>(PSCE!G25-PSCE!G24)/PSCE!G24*100</f>
        <v>1.4078165335894819</v>
      </c>
      <c r="H24" s="7">
        <f>(PSCE!H25-PSCE!H24)/PSCE!H24*100</f>
        <v>0.8744244510937136</v>
      </c>
    </row>
    <row r="25" spans="1:8" ht="12.75" hidden="1">
      <c r="A25" s="10">
        <f>PSCE!A26</f>
        <v>33512</v>
      </c>
      <c r="B25" s="7">
        <f>(PSCE!B26-PSCE!B25)/PSCE!B25*100</f>
        <v>-13.834173156207056</v>
      </c>
      <c r="C25" s="7">
        <f>(PSCE!C26-PSCE!C25)/PSCE!C25*100</f>
        <v>5.179426918557353</v>
      </c>
      <c r="D25" s="7">
        <f>(PSCE!D26-PSCE!D25)/PSCE!D25*100</f>
        <v>1.2392882215401753</v>
      </c>
      <c r="E25" s="7">
        <f>(PSCE!E26-PSCE!E25)/PSCE!E25*100</f>
        <v>0.2689907467183129</v>
      </c>
      <c r="F25" s="7">
        <f>(PSCE!F26-PSCE!F25)/PSCE!F25*100</f>
        <v>4.7041707080504365</v>
      </c>
      <c r="G25" s="7">
        <f>(PSCE!G26-PSCE!G25)/PSCE!G25*100</f>
        <v>1.3349909717905455</v>
      </c>
      <c r="H25" s="7">
        <f>(PSCE!H26-PSCE!H25)/PSCE!H25*100</f>
        <v>0.8153756552125802</v>
      </c>
    </row>
    <row r="26" spans="1:8" ht="12.75" hidden="1">
      <c r="A26" s="10">
        <f>PSCE!A27</f>
        <v>33543</v>
      </c>
      <c r="B26" s="7">
        <f>(PSCE!B27-PSCE!B26)/PSCE!B26*100</f>
        <v>21.185539606592236</v>
      </c>
      <c r="C26" s="7">
        <f>(PSCE!C27-PSCE!C26)/PSCE!C26*100</f>
        <v>10.424544517016157</v>
      </c>
      <c r="D26" s="7">
        <f>(PSCE!D27-PSCE!D26)/PSCE!D26*100</f>
        <v>0.4028814909480609</v>
      </c>
      <c r="E26" s="7">
        <f>(PSCE!E27-PSCE!E26)/PSCE!E26*100</f>
        <v>3.7235754909325034</v>
      </c>
      <c r="F26" s="7">
        <f>(PSCE!F27-PSCE!F26)/PSCE!F26*100</f>
        <v>0.470897020225413</v>
      </c>
      <c r="G26" s="7">
        <f>(PSCE!G27-PSCE!G26)/PSCE!G26*100</f>
        <v>1.4298650464450546</v>
      </c>
      <c r="H26" s="7">
        <f>(PSCE!H27-PSCE!H26)/PSCE!H26*100</f>
        <v>-1.385138312307713</v>
      </c>
    </row>
    <row r="27" spans="1:8" ht="12.75" hidden="1">
      <c r="A27" s="10">
        <f>PSCE!A28</f>
        <v>33573</v>
      </c>
      <c r="B27" s="7">
        <f>(PSCE!B28-PSCE!B27)/PSCE!B27*100</f>
        <v>-34.91993858302259</v>
      </c>
      <c r="C27" s="7">
        <f>(PSCE!C28-PSCE!C27)/PSCE!C27*100</f>
        <v>2.116896256518017</v>
      </c>
      <c r="D27" s="7">
        <f>(PSCE!D28-PSCE!D27)/PSCE!D27*100</f>
        <v>0.7922555309481951</v>
      </c>
      <c r="E27" s="7">
        <f>(PSCE!E28-PSCE!E27)/PSCE!E27*100</f>
        <v>-0.377612249120629</v>
      </c>
      <c r="F27" s="7">
        <f>(PSCE!F28-PSCE!F27)/PSCE!F27*100</f>
        <v>1.6826738378793697</v>
      </c>
      <c r="G27" s="7">
        <f>(PSCE!G28-PSCE!G27)/PSCE!G27*100</f>
        <v>1.1346782438406267</v>
      </c>
      <c r="H27" s="7">
        <f>(PSCE!H28-PSCE!H27)/PSCE!H27*100</f>
        <v>0.6185117571728291</v>
      </c>
    </row>
    <row r="28" spans="1:8" ht="12.75" hidden="1">
      <c r="A28" s="10">
        <f>PSCE!A29</f>
        <v>33604</v>
      </c>
      <c r="B28" s="7">
        <f>(PSCE!B29-PSCE!B28)/PSCE!B28*100</f>
        <v>2.1570610043815304</v>
      </c>
      <c r="C28" s="7">
        <f>(PSCE!C29-PSCE!C28)/PSCE!C28*100</f>
        <v>-0.6630592180474049</v>
      </c>
      <c r="D28" s="7">
        <f>(PSCE!D29-PSCE!D28)/PSCE!D28*100</f>
        <v>0.3697956779776197</v>
      </c>
      <c r="E28" s="7">
        <f>(PSCE!E29-PSCE!E28)/PSCE!E28*100</f>
        <v>-4.486214237499351</v>
      </c>
      <c r="F28" s="7">
        <f>(PSCE!F29-PSCE!F28)/PSCE!F28*100</f>
        <v>2.4860208553725256</v>
      </c>
      <c r="G28" s="7">
        <f>(PSCE!G29-PSCE!G28)/PSCE!G28*100</f>
        <v>1.1732042428988396</v>
      </c>
      <c r="H28" s="7">
        <f>(PSCE!H29-PSCE!H28)/PSCE!H28*100</f>
        <v>0.4928509532062392</v>
      </c>
    </row>
    <row r="29" spans="1:8" ht="12.75" hidden="1">
      <c r="A29" s="10">
        <f>PSCE!A30</f>
        <v>33635</v>
      </c>
      <c r="B29" s="7">
        <f>(PSCE!B30-PSCE!B29)/PSCE!B29*100</f>
        <v>-13.790828109534806</v>
      </c>
      <c r="C29" s="7">
        <f>(PSCE!C30-PSCE!C29)/PSCE!C29*100</f>
        <v>-1.7185821697099892</v>
      </c>
      <c r="D29" s="7">
        <f>(PSCE!D30-PSCE!D29)/PSCE!D29*100</f>
        <v>1.5177417807794085</v>
      </c>
      <c r="E29" s="7">
        <f>(PSCE!E30-PSCE!E29)/PSCE!E29*100</f>
        <v>-0.4892633867898886</v>
      </c>
      <c r="F29" s="7">
        <f>(PSCE!F30-PSCE!F29)/PSCE!F29*100</f>
        <v>1.06171201061712</v>
      </c>
      <c r="G29" s="7">
        <f>(PSCE!G30-PSCE!G29)/PSCE!G29*100</f>
        <v>1.3369172096426913</v>
      </c>
      <c r="H29" s="7">
        <f>(PSCE!H30-PSCE!H29)/PSCE!H29*100</f>
        <v>2.2716248989490704</v>
      </c>
    </row>
    <row r="30" spans="1:8" ht="12.75" hidden="1">
      <c r="A30" s="10">
        <f>PSCE!A31</f>
        <v>33664</v>
      </c>
      <c r="B30" s="7">
        <f>(PSCE!B31-PSCE!B30)/PSCE!B30*100</f>
        <v>4.094910065059318</v>
      </c>
      <c r="C30" s="7">
        <f>(PSCE!C31-PSCE!C30)/PSCE!C30*100</f>
        <v>-2.037470725995316</v>
      </c>
      <c r="D30" s="7">
        <f>(PSCE!D31-PSCE!D30)/PSCE!D30*100</f>
        <v>-0.26899798251513113</v>
      </c>
      <c r="E30" s="7">
        <f>(PSCE!E31-PSCE!E30)/PSCE!E30*100</f>
        <v>0.3441682600382409</v>
      </c>
      <c r="F30" s="7">
        <f>(PSCE!F31-PSCE!F30)/PSCE!F30*100</f>
        <v>1.130809075654775</v>
      </c>
      <c r="G30" s="7">
        <f>(PSCE!G31-PSCE!G30)/PSCE!G30*100</f>
        <v>1.4498187726534182</v>
      </c>
      <c r="H30" s="7">
        <f>(PSCE!H31-PSCE!H30)/PSCE!H30*100</f>
        <v>-2.3002134218638846</v>
      </c>
    </row>
    <row r="31" spans="1:8" ht="12.75" hidden="1">
      <c r="A31" s="10">
        <f>PSCE!A32</f>
        <v>33695</v>
      </c>
      <c r="B31" s="7">
        <f>(PSCE!B32-PSCE!B31)/PSCE!B31*100</f>
        <v>4.669117647058823</v>
      </c>
      <c r="C31" s="7">
        <f>(PSCE!C32-PSCE!C31)/PSCE!C31*100</f>
        <v>2.310941110845486</v>
      </c>
      <c r="D31" s="7">
        <f>(PSCE!D32-PSCE!D31)/PSCE!D31*100</f>
        <v>0.6910272342749508</v>
      </c>
      <c r="E31" s="7">
        <f>(PSCE!E32-PSCE!E31)/PSCE!E31*100</f>
        <v>1.061628919860627</v>
      </c>
      <c r="F31" s="7">
        <f>(PSCE!F32-PSCE!F31)/PSCE!F31*100</f>
        <v>0.45447987303419424</v>
      </c>
      <c r="G31" s="7">
        <f>(PSCE!G32-PSCE!G31)/PSCE!G31*100</f>
        <v>1.1950227916718</v>
      </c>
      <c r="H31" s="7">
        <f>(PSCE!H32-PSCE!H31)/PSCE!H31*100</f>
        <v>0.14697950377562027</v>
      </c>
    </row>
    <row r="32" spans="1:8" ht="12.75" hidden="1">
      <c r="A32" s="10">
        <f>PSCE!A33</f>
        <v>33725</v>
      </c>
      <c r="B32" s="7">
        <f>(PSCE!B33-PSCE!B32)/PSCE!B32*100</f>
        <v>16.754478398314017</v>
      </c>
      <c r="C32" s="7">
        <f>(PSCE!C33-PSCE!C32)/PSCE!C32*100</f>
        <v>0.2180855206791806</v>
      </c>
      <c r="D32" s="7">
        <f>(PSCE!D33-PSCE!D32)/PSCE!D32*100</f>
        <v>0.18264031480548806</v>
      </c>
      <c r="E32" s="7">
        <f>(PSCE!E33-PSCE!E32)/PSCE!E32*100</f>
        <v>-0.9804449711792275</v>
      </c>
      <c r="F32" s="7">
        <f>(PSCE!F33-PSCE!F32)/PSCE!F32*100</f>
        <v>1.5655296229802513</v>
      </c>
      <c r="G32" s="7">
        <f>(PSCE!G33-PSCE!G32)/PSCE!G32*100</f>
        <v>1.318886454021589</v>
      </c>
      <c r="H32" s="7">
        <f>(PSCE!H33-PSCE!H32)/PSCE!H32*100</f>
        <v>-0.9169370800737857</v>
      </c>
    </row>
    <row r="33" spans="1:8" ht="12.75" hidden="1">
      <c r="A33" s="10">
        <f>PSCE!A34</f>
        <v>33756</v>
      </c>
      <c r="B33" s="7">
        <f>(PSCE!B34-PSCE!B33)/PSCE!B33*100</f>
        <v>20.066185318892902</v>
      </c>
      <c r="C33" s="7">
        <f>(PSCE!C34-PSCE!C33)/PSCE!C33*100</f>
        <v>-7.849537576746717</v>
      </c>
      <c r="D33" s="7">
        <f>(PSCE!D34-PSCE!D33)/PSCE!D33*100</f>
        <v>0.9756205355416462</v>
      </c>
      <c r="E33" s="7">
        <f>(PSCE!E34-PSCE!E33)/PSCE!E33*100</f>
        <v>0.8269408628475056</v>
      </c>
      <c r="F33" s="7">
        <f>(PSCE!F34-PSCE!F33)/PSCE!F33*100</f>
        <v>0.48080322420985644</v>
      </c>
      <c r="G33" s="7">
        <f>(PSCE!G34-PSCE!G33)/PSCE!G33*100</f>
        <v>1.3164043203695546</v>
      </c>
      <c r="H33" s="7">
        <f>(PSCE!H34-PSCE!H33)/PSCE!H33*100</f>
        <v>0.7609936402674349</v>
      </c>
    </row>
    <row r="34" spans="1:8" ht="12.75" hidden="1">
      <c r="A34" s="10">
        <f>PSCE!A35</f>
        <v>33786</v>
      </c>
      <c r="B34" s="7">
        <f>(PSCE!B35-PSCE!B34)/PSCE!B34*100</f>
        <v>54.42245051365573</v>
      </c>
      <c r="C34" s="7">
        <f>(PSCE!C35-PSCE!C34)/PSCE!C34*100</f>
        <v>-7.733828118411065</v>
      </c>
      <c r="D34" s="7">
        <f>(PSCE!D35-PSCE!D34)/PSCE!D34*100</f>
        <v>0.216655086196992</v>
      </c>
      <c r="E34" s="7">
        <f>(PSCE!E35-PSCE!E34)/PSCE!E34*100</f>
        <v>0.3831004154750985</v>
      </c>
      <c r="F34" s="7">
        <f>(PSCE!F35-PSCE!F34)/PSCE!F34*100</f>
        <v>0.6614594328337203</v>
      </c>
      <c r="G34" s="7">
        <f>(PSCE!G35-PSCE!G34)/PSCE!G34*100</f>
        <v>1.3296084968439916</v>
      </c>
      <c r="H34" s="7">
        <f>(PSCE!H35-PSCE!H34)/PSCE!H34*100</f>
        <v>-1.0492528456600312</v>
      </c>
    </row>
    <row r="35" spans="1:8" ht="12.75" hidden="1">
      <c r="A35" s="10">
        <f>PSCE!A36</f>
        <v>33817</v>
      </c>
      <c r="B35" s="7">
        <f>(PSCE!B36-PSCE!B35)/PSCE!B35*100</f>
        <v>-10.66039266590946</v>
      </c>
      <c r="C35" s="7">
        <f>(PSCE!C36-PSCE!C35)/PSCE!C35*100</f>
        <v>0.23765996343692872</v>
      </c>
      <c r="D35" s="7">
        <f>(PSCE!D36-PSCE!D35)/PSCE!D35*100</f>
        <v>0.685683089941313</v>
      </c>
      <c r="E35" s="7">
        <f>(PSCE!E36-PSCE!E35)/PSCE!E35*100</f>
        <v>1.0320361212642442</v>
      </c>
      <c r="F35" s="7">
        <f>(PSCE!F36-PSCE!F35)/PSCE!F35*100</f>
        <v>-0.4404054526389374</v>
      </c>
      <c r="G35" s="7">
        <f>(PSCE!G36-PSCE!G35)/PSCE!G35*100</f>
        <v>1.245838535164378</v>
      </c>
      <c r="H35" s="7">
        <f>(PSCE!H36-PSCE!H35)/PSCE!H35*100</f>
        <v>0.23033937576666214</v>
      </c>
    </row>
    <row r="36" spans="1:8" ht="12.75" hidden="1">
      <c r="A36" s="10">
        <f>PSCE!A37</f>
        <v>33848</v>
      </c>
      <c r="B36" s="7">
        <f>(PSCE!B37-PSCE!B36)/PSCE!B36*100</f>
        <v>28.659644024700327</v>
      </c>
      <c r="C36" s="7">
        <f>(PSCE!C37-PSCE!C36)/PSCE!C36*100</f>
        <v>3.1096115265365674</v>
      </c>
      <c r="D36" s="7">
        <f>(PSCE!D37-PSCE!D36)/PSCE!D36*100</f>
        <v>0.6121530545298783</v>
      </c>
      <c r="E36" s="7">
        <f>(PSCE!E37-PSCE!E36)/PSCE!E36*100</f>
        <v>1.218344328580549</v>
      </c>
      <c r="F36" s="7">
        <f>(PSCE!F37-PSCE!F36)/PSCE!F36*100</f>
        <v>0.27383794410897344</v>
      </c>
      <c r="G36" s="7">
        <f>(PSCE!G37-PSCE!G36)/PSCE!G36*100</f>
        <v>1.409047704677987</v>
      </c>
      <c r="H36" s="7">
        <f>(PSCE!H37-PSCE!H36)/PSCE!H36*100</f>
        <v>-0.32091815227294357</v>
      </c>
    </row>
    <row r="37" spans="1:8" ht="12.75" hidden="1">
      <c r="A37" s="10">
        <f>PSCE!A38</f>
        <v>33878</v>
      </c>
      <c r="B37" s="7">
        <f>(PSCE!B38-PSCE!B37)/PSCE!B37*100</f>
        <v>-7.53811405985319</v>
      </c>
      <c r="C37" s="7">
        <f>(PSCE!C38-PSCE!C37)/PSCE!C37*100</f>
        <v>6.9072256124524625</v>
      </c>
      <c r="D37" s="7">
        <f>(PSCE!D38-PSCE!D37)/PSCE!D37*100</f>
        <v>0.4532226773011425</v>
      </c>
      <c r="E37" s="7">
        <f>(PSCE!E38-PSCE!E37)/PSCE!E37*100</f>
        <v>1.419185282522996</v>
      </c>
      <c r="F37" s="7">
        <f>(PSCE!F38-PSCE!F37)/PSCE!F37*100</f>
        <v>-0.7282403193053707</v>
      </c>
      <c r="G37" s="7">
        <f>(PSCE!G38-PSCE!G37)/PSCE!G37*100</f>
        <v>1.6820559587592303</v>
      </c>
      <c r="H37" s="7">
        <f>(PSCE!H38-PSCE!H37)/PSCE!H37*100</f>
        <v>-0.8908230222501125</v>
      </c>
    </row>
    <row r="38" spans="1:8" ht="12.75" hidden="1">
      <c r="A38" s="10">
        <f>PSCE!A39</f>
        <v>33909</v>
      </c>
      <c r="B38" s="7">
        <f>(PSCE!B39-PSCE!B38)/PSCE!B38*100</f>
        <v>-11.786259541984732</v>
      </c>
      <c r="C38" s="7">
        <f>(PSCE!C39-PSCE!C38)/PSCE!C38*100</f>
        <v>3.697882197220384</v>
      </c>
      <c r="D38" s="7">
        <f>(PSCE!D39-PSCE!D38)/PSCE!D38*100</f>
        <v>0.7119060520061588</v>
      </c>
      <c r="E38" s="7">
        <f>(PSCE!E39-PSCE!E38)/PSCE!E38*100</f>
        <v>0.5700958797615963</v>
      </c>
      <c r="F38" s="7">
        <f>(PSCE!F39-PSCE!F38)/PSCE!F38*100</f>
        <v>1.0016223460534668</v>
      </c>
      <c r="G38" s="7">
        <f>(PSCE!G39-PSCE!G38)/PSCE!G38*100</f>
        <v>1.5059978325589507</v>
      </c>
      <c r="H38" s="7">
        <f>(PSCE!H39-PSCE!H38)/PSCE!H38*100</f>
        <v>-0.18444597384721267</v>
      </c>
    </row>
    <row r="39" spans="1:8" ht="12.75" hidden="1">
      <c r="A39" s="10">
        <f>PSCE!A40</f>
        <v>33939</v>
      </c>
      <c r="B39" s="7">
        <f>(PSCE!B40-PSCE!B39)/PSCE!B39*100</f>
        <v>10.713049498096227</v>
      </c>
      <c r="C39" s="7">
        <f>(PSCE!C40-PSCE!C39)/PSCE!C39*100</f>
        <v>4.938173115277224</v>
      </c>
      <c r="D39" s="7">
        <f>(PSCE!D40-PSCE!D39)/PSCE!D39*100</f>
        <v>1.1756370919628398</v>
      </c>
      <c r="E39" s="7">
        <f>(PSCE!E40-PSCE!E39)/PSCE!E39*100</f>
        <v>0.7575367173408916</v>
      </c>
      <c r="F39" s="7">
        <f>(PSCE!F40-PSCE!F39)/PSCE!F39*100</f>
        <v>1.2640547524268455</v>
      </c>
      <c r="G39" s="7">
        <f>(PSCE!G40-PSCE!G39)/PSCE!G39*100</f>
        <v>1.1130473198507755</v>
      </c>
      <c r="H39" s="7">
        <f>(PSCE!H40-PSCE!H39)/PSCE!H39*100</f>
        <v>1.3403938441171603</v>
      </c>
    </row>
    <row r="40" spans="1:8" ht="12.75" hidden="1">
      <c r="A40" s="10">
        <f>PSCE!A41</f>
        <v>33970</v>
      </c>
      <c r="B40" s="7">
        <f>(PSCE!B41-PSCE!B40)/PSCE!B40*100</f>
        <v>-17.101766453024855</v>
      </c>
      <c r="C40" s="7">
        <f>(PSCE!C41-PSCE!C40)/PSCE!C40*100</f>
        <v>-0.600577771020222</v>
      </c>
      <c r="D40" s="7">
        <f>(PSCE!D41-PSCE!D40)/PSCE!D40*100</f>
        <v>0.6028378129360045</v>
      </c>
      <c r="E40" s="7">
        <f>(PSCE!E41-PSCE!E40)/PSCE!E40*100</f>
        <v>0.7262684124386253</v>
      </c>
      <c r="F40" s="7">
        <f>(PSCE!F41-PSCE!F40)/PSCE!F40*100</f>
        <v>3.2344827586206897</v>
      </c>
      <c r="G40" s="7">
        <f>(PSCE!G41-PSCE!G40)/PSCE!G40*100</f>
        <v>1.4782450391407247</v>
      </c>
      <c r="H40" s="7">
        <f>(PSCE!H41-PSCE!H40)/PSCE!H40*100</f>
        <v>-0.9307642064010451</v>
      </c>
    </row>
    <row r="41" spans="1:8" ht="12.75" hidden="1">
      <c r="A41" s="10">
        <f>PSCE!A42</f>
        <v>34001</v>
      </c>
      <c r="B41" s="7">
        <f>(PSCE!B42-PSCE!B41)/PSCE!B41*100</f>
        <v>7.128040731661324</v>
      </c>
      <c r="C41" s="7">
        <f>(PSCE!C42-PSCE!C41)/PSCE!C41*100</f>
        <v>-4.9789674952198855</v>
      </c>
      <c r="D41" s="7">
        <f>(PSCE!D42-PSCE!D41)/PSCE!D41*100</f>
        <v>1.772555997487963</v>
      </c>
      <c r="E41" s="7">
        <f>(PSCE!E42-PSCE!E41)/PSCE!E41*100</f>
        <v>-0.4823804204326191</v>
      </c>
      <c r="F41" s="7">
        <f>(PSCE!F42-PSCE!F41)/PSCE!F41*100</f>
        <v>-0.7482129734785223</v>
      </c>
      <c r="G41" s="7">
        <f>(PSCE!G42-PSCE!G41)/PSCE!G41*100</f>
        <v>1.45192733187423</v>
      </c>
      <c r="H41" s="7">
        <f>(PSCE!H42-PSCE!H41)/PSCE!H41*100</f>
        <v>3.2690511510356575</v>
      </c>
    </row>
    <row r="42" spans="1:8" ht="12.75" hidden="1">
      <c r="A42" s="10">
        <f>PSCE!A43</f>
        <v>34029</v>
      </c>
      <c r="B42" s="7">
        <f>(PSCE!B43-PSCE!B42)/PSCE!B42*100</f>
        <v>3.8901601830663615</v>
      </c>
      <c r="C42" s="7">
        <f>(PSCE!C43-PSCE!C42)/PSCE!C42*100</f>
        <v>-2.2537025112685125</v>
      </c>
      <c r="D42" s="7">
        <f>(PSCE!D43-PSCE!D42)/PSCE!D42*100</f>
        <v>-0.3404176544092314</v>
      </c>
      <c r="E42" s="7">
        <f>(PSCE!E43-PSCE!E42)/PSCE!E42*100</f>
        <v>-0.4081840910250523</v>
      </c>
      <c r="F42" s="7">
        <f>(PSCE!F43-PSCE!F42)/PSCE!F42*100</f>
        <v>-1.2788584505620246</v>
      </c>
      <c r="G42" s="7">
        <f>(PSCE!G43-PSCE!G42)/PSCE!G42*100</f>
        <v>1.3592370353778866</v>
      </c>
      <c r="H42" s="7">
        <f>(PSCE!H43-PSCE!H42)/PSCE!H42*100</f>
        <v>-2.054958501808896</v>
      </c>
    </row>
    <row r="43" spans="1:8" ht="12.75" hidden="1">
      <c r="A43" s="10">
        <f>PSCE!A44</f>
        <v>34060</v>
      </c>
      <c r="B43" s="7">
        <f>(PSCE!B44-PSCE!B43)/PSCE!B43*100</f>
        <v>-11.064046086072517</v>
      </c>
      <c r="C43" s="7">
        <f>(PSCE!C44-PSCE!C43)/PSCE!C43*100</f>
        <v>-27.717391304347828</v>
      </c>
      <c r="D43" s="7">
        <f>(PSCE!D44-PSCE!D43)/PSCE!D43*100</f>
        <v>0.10422847707747478</v>
      </c>
      <c r="E43" s="7">
        <f>(PSCE!E44-PSCE!E43)/PSCE!E43*100</f>
        <v>1.6394282493980223</v>
      </c>
      <c r="F43" s="7">
        <f>(PSCE!F44-PSCE!F43)/PSCE!F43*100</f>
        <v>0.7022567668916615</v>
      </c>
      <c r="G43" s="7">
        <f>(PSCE!G44-PSCE!G43)/PSCE!G43*100</f>
        <v>1.0107001628285648</v>
      </c>
      <c r="H43" s="7">
        <f>(PSCE!H44-PSCE!H43)/PSCE!H43*100</f>
        <v>-1.4801939189831474</v>
      </c>
    </row>
    <row r="44" spans="1:8" ht="12.75" hidden="1">
      <c r="A44" s="10">
        <f>PSCE!A45</f>
        <v>34090</v>
      </c>
      <c r="B44" s="7">
        <f>(PSCE!B45-PSCE!B44)/PSCE!B44*100</f>
        <v>18.72737664317013</v>
      </c>
      <c r="C44" s="7">
        <f>(PSCE!C45-PSCE!C44)/PSCE!C44*100</f>
        <v>-3.4062428799270905</v>
      </c>
      <c r="D44" s="7">
        <f>(PSCE!D45-PSCE!D44)/PSCE!D44*100</f>
        <v>-0.13401578293566727</v>
      </c>
      <c r="E44" s="7">
        <f>(PSCE!E45-PSCE!E44)/PSCE!E44*100</f>
        <v>1.6331468319975804</v>
      </c>
      <c r="F44" s="7">
        <f>(PSCE!F45-PSCE!F44)/PSCE!F44*100</f>
        <v>-0.8869329722410292</v>
      </c>
      <c r="G44" s="7">
        <f>(PSCE!G45-PSCE!G44)/PSCE!G44*100</f>
        <v>1.286140312496402</v>
      </c>
      <c r="H44" s="7">
        <f>(PSCE!H45-PSCE!H44)/PSCE!H44*100</f>
        <v>-2.164054638933686</v>
      </c>
    </row>
    <row r="45" spans="1:8" ht="12.75" hidden="1">
      <c r="A45" s="10">
        <f>PSCE!A46</f>
        <v>34121</v>
      </c>
      <c r="B45" s="7">
        <f>(PSCE!B46-PSCE!B45)/PSCE!B45*100</f>
        <v>7.798459563543004</v>
      </c>
      <c r="C45" s="7">
        <f>(PSCE!C46-PSCE!C45)/PSCE!C45*100</f>
        <v>-5.448755749498762</v>
      </c>
      <c r="D45" s="7">
        <f>(PSCE!D46-PSCE!D45)/PSCE!D45*100</f>
        <v>2.106355195177216</v>
      </c>
      <c r="E45" s="7">
        <f>(PSCE!E46-PSCE!E45)/PSCE!E45*100</f>
        <v>2.4351534989832864</v>
      </c>
      <c r="F45" s="7">
        <f>(PSCE!F46-PSCE!F45)/PSCE!F45*100</f>
        <v>-0.7719106496345379</v>
      </c>
      <c r="G45" s="7">
        <f>(PSCE!G46-PSCE!G45)/PSCE!G45*100</f>
        <v>1.3994043153036402</v>
      </c>
      <c r="H45" s="7">
        <f>(PSCE!H46-PSCE!H45)/PSCE!H45*100</f>
        <v>3.4827202411981006</v>
      </c>
    </row>
    <row r="46" spans="1:8" ht="12.75" hidden="1">
      <c r="A46" s="10">
        <f>PSCE!A47</f>
        <v>34151</v>
      </c>
      <c r="B46" s="7">
        <f>(PSCE!B47-PSCE!B46)/PSCE!B46*100</f>
        <v>3.914855611789223</v>
      </c>
      <c r="C46" s="7">
        <f>(PSCE!C47-PSCE!C46)/PSCE!C46*100</f>
        <v>3.1058999625795187</v>
      </c>
      <c r="D46" s="7">
        <f>(PSCE!D47-PSCE!D46)/PSCE!D46*100</f>
        <v>1.2692844288978304</v>
      </c>
      <c r="E46" s="7">
        <f>(PSCE!E47-PSCE!E46)/PSCE!E46*100</f>
        <v>1.5638617217003972</v>
      </c>
      <c r="F46" s="7">
        <f>(PSCE!F47-PSCE!F46)/PSCE!F46*100</f>
        <v>2.2235990637477627</v>
      </c>
      <c r="G46" s="7">
        <f>(PSCE!G47-PSCE!G46)/PSCE!G46*100</f>
        <v>1.2814332320593742</v>
      </c>
      <c r="H46" s="7">
        <f>(PSCE!H47-PSCE!H46)/PSCE!H46*100</f>
        <v>0.9829682373282869</v>
      </c>
    </row>
    <row r="47" spans="1:8" ht="12.75" hidden="1">
      <c r="A47" s="10">
        <f>PSCE!A48</f>
        <v>34182</v>
      </c>
      <c r="B47" s="7">
        <f>(PSCE!B48-PSCE!B47)/PSCE!B47*100</f>
        <v>-1.9338203695745595</v>
      </c>
      <c r="C47" s="7">
        <f>(PSCE!C48-PSCE!C47)/PSCE!C47*100</f>
        <v>1.4275344785869828</v>
      </c>
      <c r="D47" s="7">
        <f>(PSCE!D48-PSCE!D47)/PSCE!D47*100</f>
        <v>1.3507105456251653</v>
      </c>
      <c r="E47" s="7">
        <f>(PSCE!E48-PSCE!E47)/PSCE!E47*100</f>
        <v>1.8782476045192353</v>
      </c>
      <c r="F47" s="7">
        <f>(PSCE!F48-PSCE!F47)/PSCE!F47*100</f>
        <v>0.8687453700585898</v>
      </c>
      <c r="G47" s="7">
        <f>(PSCE!G48-PSCE!G47)/PSCE!G47*100</f>
        <v>1.665928713748063</v>
      </c>
      <c r="H47" s="7">
        <f>(PSCE!H48-PSCE!H47)/PSCE!H47*100</f>
        <v>0.9140792471654107</v>
      </c>
    </row>
    <row r="48" spans="1:8" ht="12.75" hidden="1">
      <c r="A48" s="10">
        <f>PSCE!A49</f>
        <v>34213</v>
      </c>
      <c r="B48" s="7">
        <f>(PSCE!B49-PSCE!B48)/PSCE!B48*100</f>
        <v>-0.07303534910896875</v>
      </c>
      <c r="C48" s="7">
        <f>(PSCE!C49-PSCE!C48)/PSCE!C48*100</f>
        <v>-14.694656488549619</v>
      </c>
      <c r="D48" s="7">
        <f>(PSCE!D49-PSCE!D48)/PSCE!D48*100</f>
        <v>2.177842350217932</v>
      </c>
      <c r="E48" s="7">
        <f>(PSCE!E49-PSCE!E48)/PSCE!E48*100</f>
        <v>1.7313181414065788</v>
      </c>
      <c r="F48" s="7">
        <f>(PSCE!F49-PSCE!F48)/PSCE!F48*100</f>
        <v>1.04152757377487</v>
      </c>
      <c r="G48" s="7">
        <f>(PSCE!G49-PSCE!G48)/PSCE!G48*100</f>
        <v>1.639719091948391</v>
      </c>
      <c r="H48" s="7">
        <f>(PSCE!H49-PSCE!H48)/PSCE!H48*100</f>
        <v>3.193010113425338</v>
      </c>
    </row>
    <row r="49" spans="1:8" ht="12.75" hidden="1">
      <c r="A49" s="10">
        <f>PSCE!A50</f>
        <v>34243</v>
      </c>
      <c r="B49" s="7">
        <f>(PSCE!B50-PSCE!B49)/PSCE!B49*100</f>
        <v>-9.969302733518491</v>
      </c>
      <c r="C49" s="7">
        <f>(PSCE!C50-PSCE!C49)/PSCE!C49*100</f>
        <v>0.7410514541387024</v>
      </c>
      <c r="D49" s="7">
        <f>(PSCE!D50-PSCE!D49)/PSCE!D49*100</f>
        <v>1.0787257732555056</v>
      </c>
      <c r="E49" s="7">
        <f>(PSCE!E50-PSCE!E49)/PSCE!E49*100</f>
        <v>2.74136424267513</v>
      </c>
      <c r="F49" s="7">
        <f>(PSCE!F50-PSCE!F49)/PSCE!F49*100</f>
        <v>0.6211180124223602</v>
      </c>
      <c r="G49" s="7">
        <f>(PSCE!G50-PSCE!G49)/PSCE!G49*100</f>
        <v>1.3004681256762112</v>
      </c>
      <c r="H49" s="7">
        <f>(PSCE!H50-PSCE!H49)/PSCE!H49*100</f>
        <v>0.43241283774161393</v>
      </c>
    </row>
    <row r="50" spans="1:8" ht="12.75" hidden="1">
      <c r="A50" s="10">
        <f>PSCE!A51</f>
        <v>34274</v>
      </c>
      <c r="B50" s="7">
        <f>(PSCE!B51-PSCE!B50)/PSCE!B50*100</f>
        <v>-2.792661146289982</v>
      </c>
      <c r="C50" s="7">
        <f>(PSCE!C51-PSCE!C50)/PSCE!C50*100</f>
        <v>0.5968077723802915</v>
      </c>
      <c r="D50" s="7">
        <f>(PSCE!D51-PSCE!D50)/PSCE!D50*100</f>
        <v>1.7205121480174532</v>
      </c>
      <c r="E50" s="7">
        <f>(PSCE!E51-PSCE!E50)/PSCE!E50*100</f>
        <v>0.967005417021086</v>
      </c>
      <c r="F50" s="7">
        <f>(PSCE!F51-PSCE!F50)/PSCE!F50*100</f>
        <v>1.464407670081429</v>
      </c>
      <c r="G50" s="7">
        <f>(PSCE!G51-PSCE!G50)/PSCE!G50*100</f>
        <v>1.447681488922963</v>
      </c>
      <c r="H50" s="7">
        <f>(PSCE!H51-PSCE!H50)/PSCE!H50*100</f>
        <v>2.320335159523042</v>
      </c>
    </row>
    <row r="51" spans="1:8" ht="12.75" hidden="1">
      <c r="A51" s="10">
        <f>PSCE!A52</f>
        <v>34304</v>
      </c>
      <c r="B51" s="7">
        <f>(PSCE!B52-PSCE!B51)/PSCE!B51*100</f>
        <v>11.073993652914648</v>
      </c>
      <c r="C51" s="7">
        <f>(PSCE!C52-PSCE!C51)/PSCE!C51*100</f>
        <v>9.340507726269315</v>
      </c>
      <c r="D51" s="7">
        <f>(PSCE!D52-PSCE!D51)/PSCE!D51*100</f>
        <v>0.8986794053808254</v>
      </c>
      <c r="E51" s="7">
        <f>(PSCE!E52-PSCE!E51)/PSCE!E51*100</f>
        <v>2.256905954861881</v>
      </c>
      <c r="F51" s="7">
        <f>(PSCE!F52-PSCE!F51)/PSCE!F51*100</f>
        <v>0.27182706620930686</v>
      </c>
      <c r="G51" s="7">
        <f>(PSCE!G52-PSCE!G51)/PSCE!G51*100</f>
        <v>1.1257739696041027</v>
      </c>
      <c r="H51" s="7">
        <f>(PSCE!H52-PSCE!H51)/PSCE!H51*100</f>
        <v>0.36031496062992124</v>
      </c>
    </row>
    <row r="52" spans="1:8" ht="12.75" hidden="1">
      <c r="A52" s="10">
        <f>PSCE!A53</f>
        <v>34335</v>
      </c>
      <c r="B52" s="7">
        <f>(PSCE!B53-PSCE!B52)/PSCE!B52*100</f>
        <v>10.06015037593985</v>
      </c>
      <c r="C52" s="7">
        <f>(PSCE!C53-PSCE!C52)/PSCE!C52*100</f>
        <v>-18.384858044164037</v>
      </c>
      <c r="D52" s="7">
        <f>(PSCE!D53-PSCE!D52)/PSCE!D52*100</f>
        <v>0.31547646703526455</v>
      </c>
      <c r="E52" s="7">
        <f>(PSCE!E53-PSCE!E52)/PSCE!E52*100</f>
        <v>-1.842858381753534</v>
      </c>
      <c r="F52" s="7">
        <f>(PSCE!F53-PSCE!F52)/PSCE!F52*100</f>
        <v>1.5490866843090427</v>
      </c>
      <c r="G52" s="7">
        <f>(PSCE!G53-PSCE!G52)/PSCE!G52*100</f>
        <v>-0.20100191724905683</v>
      </c>
      <c r="H52" s="7">
        <f>(PSCE!H53-PSCE!H52)/PSCE!H52*100</f>
        <v>1.3293832615709067</v>
      </c>
    </row>
    <row r="53" spans="1:8" ht="12.75" hidden="1">
      <c r="A53" s="10">
        <f>PSCE!A54</f>
        <v>34366</v>
      </c>
      <c r="B53" s="7">
        <f>(PSCE!B54-PSCE!B53)/PSCE!B53*100</f>
        <v>-1.270665391446919</v>
      </c>
      <c r="C53" s="7">
        <f>(PSCE!C54-PSCE!C53)/PSCE!C53*100</f>
        <v>-23.14471243042672</v>
      </c>
      <c r="D53" s="7">
        <f>(PSCE!D54-PSCE!D53)/PSCE!D53*100</f>
        <v>2.099958778930012</v>
      </c>
      <c r="E53" s="7">
        <f>(PSCE!E54-PSCE!E53)/PSCE!E53*100</f>
        <v>2.9509210584441403</v>
      </c>
      <c r="F53" s="7">
        <f>(PSCE!F54-PSCE!F53)/PSCE!F53*100</f>
        <v>0.2923790758278777</v>
      </c>
      <c r="G53" s="7">
        <f>(PSCE!G54-PSCE!G53)/PSCE!G53*100</f>
        <v>2.3094640514774993</v>
      </c>
      <c r="H53" s="7">
        <f>(PSCE!H54-PSCE!H53)/PSCE!H53*100</f>
        <v>1.962338949454906</v>
      </c>
    </row>
    <row r="54" spans="1:8" ht="12.75" hidden="1">
      <c r="A54" s="10">
        <f>PSCE!A55</f>
        <v>34394</v>
      </c>
      <c r="B54" s="7">
        <f>(PSCE!B55-PSCE!B54)/PSCE!B54*100</f>
        <v>11.195682258510933</v>
      </c>
      <c r="C54" s="7">
        <f>(PSCE!C55-PSCE!C54)/PSCE!C54*100</f>
        <v>7.262120297726815</v>
      </c>
      <c r="D54" s="7">
        <f>(PSCE!D55-PSCE!D54)/PSCE!D54*100</f>
        <v>1.4189609105301597</v>
      </c>
      <c r="E54" s="7">
        <f>(PSCE!E55-PSCE!E54)/PSCE!E54*100</f>
        <v>3.7845955803475646</v>
      </c>
      <c r="F54" s="7">
        <f>(PSCE!F55-PSCE!F54)/PSCE!F54*100</f>
        <v>0.1014005957284999</v>
      </c>
      <c r="G54" s="7">
        <f>(PSCE!G55-PSCE!G54)/PSCE!G54*100</f>
        <v>1.240724849830902</v>
      </c>
      <c r="H54" s="7">
        <f>(PSCE!H55-PSCE!H54)/PSCE!H54*100</f>
        <v>1.2162227838258166</v>
      </c>
    </row>
    <row r="55" spans="1:8" ht="12.75" hidden="1">
      <c r="A55" s="10">
        <f>PSCE!A56</f>
        <v>34425</v>
      </c>
      <c r="B55" s="7">
        <f>(PSCE!B56-PSCE!B55)/PSCE!B55*100</f>
        <v>-6.509023024268824</v>
      </c>
      <c r="C55" s="7">
        <f>(PSCE!C56-PSCE!C55)/PSCE!C55*100</f>
        <v>14.441110277569392</v>
      </c>
      <c r="D55" s="7">
        <f>(PSCE!D56-PSCE!D55)/PSCE!D55*100</f>
        <v>-0.5582119326746313</v>
      </c>
      <c r="E55" s="7">
        <f>(PSCE!E56-PSCE!E55)/PSCE!E55*100</f>
        <v>1.306486955802704</v>
      </c>
      <c r="F55" s="7">
        <f>(PSCE!F56-PSCE!F55)/PSCE!F55*100</f>
        <v>0.15827793605571383</v>
      </c>
      <c r="G55" s="7">
        <f>(PSCE!G56-PSCE!G55)/PSCE!G55*100</f>
        <v>1.3092816401419967</v>
      </c>
      <c r="H55" s="7">
        <f>(PSCE!H56-PSCE!H55)/PSCE!H55*100</f>
        <v>-3.483584418702359</v>
      </c>
    </row>
    <row r="56" spans="1:8" ht="12.75" hidden="1">
      <c r="A56" s="10">
        <f>PSCE!A57</f>
        <v>34455</v>
      </c>
      <c r="B56" s="7">
        <f>(PSCE!B57-PSCE!B56)/PSCE!B56*100</f>
        <v>-2.7822151224707135</v>
      </c>
      <c r="C56" s="7">
        <f>(PSCE!C57-PSCE!C56)/PSCE!C56*100</f>
        <v>8.439855784988529</v>
      </c>
      <c r="D56" s="7">
        <f>(PSCE!D57-PSCE!D56)/PSCE!D56*100</f>
        <v>0.08366205925612734</v>
      </c>
      <c r="E56" s="7">
        <f>(PSCE!E57-PSCE!E56)/PSCE!E56*100</f>
        <v>1.897726808962168</v>
      </c>
      <c r="F56" s="7">
        <f>(PSCE!F57-PSCE!F56)/PSCE!F56*100</f>
        <v>0.28445006321112515</v>
      </c>
      <c r="G56" s="7">
        <f>(PSCE!G57-PSCE!G56)/PSCE!G56*100</f>
        <v>1.0866462592399382</v>
      </c>
      <c r="H56" s="7">
        <f>(PSCE!H57-PSCE!H56)/PSCE!H56*100</f>
        <v>-1.776053132345808</v>
      </c>
    </row>
    <row r="57" spans="1:8" ht="12.75" hidden="1">
      <c r="A57" s="10">
        <f>PSCE!A58</f>
        <v>34486</v>
      </c>
      <c r="B57" s="7">
        <f>(PSCE!B58-PSCE!B57)/PSCE!B57*100</f>
        <v>-12.47432561960838</v>
      </c>
      <c r="C57" s="7">
        <f>(PSCE!C58-PSCE!C57)/PSCE!C57*100</f>
        <v>13.7524557956778</v>
      </c>
      <c r="D57" s="7">
        <f>(PSCE!D58-PSCE!D57)/PSCE!D57*100</f>
        <v>1.944640441510231</v>
      </c>
      <c r="E57" s="7">
        <f>(PSCE!E58-PSCE!E57)/PSCE!E57*100</f>
        <v>2.1787888497276513</v>
      </c>
      <c r="F57" s="7">
        <f>(PSCE!F58-PSCE!F57)/PSCE!F57*100</f>
        <v>-0.7122596911440278</v>
      </c>
      <c r="G57" s="7">
        <f>(PSCE!G58-PSCE!G57)/PSCE!G57*100</f>
        <v>1.4527609273522166</v>
      </c>
      <c r="H57" s="7">
        <f>(PSCE!H58-PSCE!H57)/PSCE!H57*100</f>
        <v>3.0440012662234883</v>
      </c>
    </row>
    <row r="58" spans="1:8" ht="12.75" hidden="1">
      <c r="A58" s="10">
        <f>PSCE!A59</f>
        <v>34516</v>
      </c>
      <c r="B58" s="7">
        <f>(PSCE!B59-PSCE!B58)/PSCE!B58*100</f>
        <v>36.576971214017526</v>
      </c>
      <c r="C58" s="7">
        <f>(PSCE!C59-PSCE!C58)/PSCE!C58*100</f>
        <v>-15.743324033479475</v>
      </c>
      <c r="D58" s="7">
        <f>(PSCE!D59-PSCE!D58)/PSCE!D58*100</f>
        <v>1.6474457317180693</v>
      </c>
      <c r="E58" s="7">
        <f>(PSCE!E59-PSCE!E58)/PSCE!E58*100</f>
        <v>3.2376920664785205</v>
      </c>
      <c r="F58" s="7">
        <f>(PSCE!F59-PSCE!F58)/PSCE!F58*100</f>
        <v>0.33011681056373793</v>
      </c>
      <c r="G58" s="7">
        <f>(PSCE!G59-PSCE!G58)/PSCE!G58*100</f>
        <v>1.210254047776722</v>
      </c>
      <c r="H58" s="7">
        <f>(PSCE!H59-PSCE!H58)/PSCE!H58*100</f>
        <v>1.9636515562983081</v>
      </c>
    </row>
    <row r="59" spans="1:8" ht="12.75" hidden="1">
      <c r="A59" s="10">
        <f>PSCE!A60</f>
        <v>34547</v>
      </c>
      <c r="B59" s="7">
        <f>(PSCE!B60-PSCE!B59)/PSCE!B59*100</f>
        <v>21.260022909507445</v>
      </c>
      <c r="C59" s="7">
        <f>(PSCE!C60-PSCE!C59)/PSCE!C59*100</f>
        <v>-0.8199306212551246</v>
      </c>
      <c r="D59" s="7">
        <f>(PSCE!D60-PSCE!D59)/PSCE!D59*100</f>
        <v>1.224774800171746</v>
      </c>
      <c r="E59" s="7">
        <f>(PSCE!E60-PSCE!E59)/PSCE!E59*100</f>
        <v>1.4769534512871136</v>
      </c>
      <c r="F59" s="7">
        <f>(PSCE!F60-PSCE!F59)/PSCE!F59*100</f>
        <v>1.1452796760313844</v>
      </c>
      <c r="G59" s="7">
        <f>(PSCE!G60-PSCE!G59)/PSCE!G59*100</f>
        <v>1.791302368805356</v>
      </c>
      <c r="H59" s="7">
        <f>(PSCE!H60-PSCE!H59)/PSCE!H59*100</f>
        <v>0.4398809308603589</v>
      </c>
    </row>
    <row r="60" spans="1:8" ht="12.75" hidden="1">
      <c r="A60" s="10">
        <f>PSCE!A61</f>
        <v>34578</v>
      </c>
      <c r="B60" s="7">
        <f>(PSCE!B61-PSCE!B60)/PSCE!B60*100</f>
        <v>1.1146797657283203</v>
      </c>
      <c r="C60" s="7">
        <f>(PSCE!C61-PSCE!C60)/PSCE!C60*100</f>
        <v>9.109697933227345</v>
      </c>
      <c r="D60" s="7">
        <f>(PSCE!D61-PSCE!D60)/PSCE!D60*100</f>
        <v>1.8552080789384613</v>
      </c>
      <c r="E60" s="7">
        <f>(PSCE!E61-PSCE!E60)/PSCE!E60*100</f>
        <v>1.451715493695514</v>
      </c>
      <c r="F60" s="7">
        <f>(PSCE!F61-PSCE!F60)/PSCE!F60*100</f>
        <v>0.2627463246793869</v>
      </c>
      <c r="G60" s="7">
        <f>(PSCE!G61-PSCE!G60)/PSCE!G60*100</f>
        <v>1.4244058764893845</v>
      </c>
      <c r="H60" s="7">
        <f>(PSCE!H61-PSCE!H60)/PSCE!H60*100</f>
        <v>2.8449041299704834</v>
      </c>
    </row>
    <row r="61" spans="1:8" ht="12.75" hidden="1">
      <c r="A61" s="10">
        <f>PSCE!A62</f>
        <v>34608</v>
      </c>
      <c r="B61" s="7">
        <f>(PSCE!B62-PSCE!B61)/PSCE!B61*100</f>
        <v>7.492526158445441</v>
      </c>
      <c r="C61" s="7">
        <f>(PSCE!C62-PSCE!C61)/PSCE!C61*100</f>
        <v>-6.586041089902375</v>
      </c>
      <c r="D61" s="7">
        <f>(PSCE!D62-PSCE!D61)/PSCE!D61*100</f>
        <v>1.3149537074038709</v>
      </c>
      <c r="E61" s="7">
        <f>(PSCE!E62-PSCE!E61)/PSCE!E61*100</f>
        <v>3.418771897473723</v>
      </c>
      <c r="F61" s="7">
        <f>(PSCE!F62-PSCE!F61)/PSCE!F61*100</f>
        <v>-0.14974730142883885</v>
      </c>
      <c r="G61" s="7">
        <f>(PSCE!G62-PSCE!G61)/PSCE!G61*100</f>
        <v>1.8039532662208833</v>
      </c>
      <c r="H61" s="7">
        <f>(PSCE!H62-PSCE!H61)/PSCE!H61*100</f>
        <v>0.3021711992346552</v>
      </c>
    </row>
    <row r="62" spans="1:8" ht="12.75" hidden="1">
      <c r="A62" s="10">
        <f>PSCE!A63</f>
        <v>34639</v>
      </c>
      <c r="B62" s="7">
        <f>(PSCE!B63-PSCE!B62)/PSCE!B62*100</f>
        <v>5.10168607682948</v>
      </c>
      <c r="C62" s="7">
        <f>(PSCE!C63-PSCE!C62)/PSCE!C62*100</f>
        <v>6.863203868351271</v>
      </c>
      <c r="D62" s="7">
        <f>(PSCE!D63-PSCE!D62)/PSCE!D62*100</f>
        <v>2.095053829514268</v>
      </c>
      <c r="E62" s="7">
        <f>(PSCE!E63-PSCE!E62)/PSCE!E62*100</f>
        <v>2.3143855645103772</v>
      </c>
      <c r="F62" s="7">
        <f>(PSCE!F63-PSCE!F62)/PSCE!F62*100</f>
        <v>2.3370618009123287</v>
      </c>
      <c r="G62" s="7">
        <f>(PSCE!G63-PSCE!G62)/PSCE!G62*100</f>
        <v>1.7810097802158142</v>
      </c>
      <c r="H62" s="7">
        <f>(PSCE!H63-PSCE!H62)/PSCE!H62*100</f>
        <v>2.3833341087796027</v>
      </c>
    </row>
    <row r="63" spans="1:8" ht="12.75" hidden="1">
      <c r="A63" s="10">
        <f>PSCE!A64</f>
        <v>34669</v>
      </c>
      <c r="B63" s="7">
        <f>(PSCE!B64-PSCE!B63)/PSCE!B63*100</f>
        <v>-5.962126850243942</v>
      </c>
      <c r="C63" s="7">
        <f>(PSCE!C64-PSCE!C63)/PSCE!C63*100</f>
        <v>6.305648810392643</v>
      </c>
      <c r="D63" s="7">
        <f>(PSCE!D64-PSCE!D63)/PSCE!D63*100</f>
        <v>1.7779657501657185</v>
      </c>
      <c r="E63" s="7">
        <f>(PSCE!E64-PSCE!E63)/PSCE!E63*100</f>
        <v>2.5513227144400683</v>
      </c>
      <c r="F63" s="7">
        <f>(PSCE!F64-PSCE!F63)/PSCE!F63*100</f>
        <v>1.44104536850461</v>
      </c>
      <c r="G63" s="7">
        <f>(PSCE!G64-PSCE!G63)/PSCE!G63*100</f>
        <v>1.3633543125609433</v>
      </c>
      <c r="H63" s="7">
        <f>(PSCE!H64-PSCE!H63)/PSCE!H63*100</f>
        <v>2.1199486486179433</v>
      </c>
    </row>
    <row r="64" spans="1:8" ht="12.75" hidden="1">
      <c r="A64" s="10">
        <f>PSCE!A65</f>
        <v>34700</v>
      </c>
      <c r="B64" s="7">
        <f>(PSCE!B65-PSCE!B64)/PSCE!B64*100</f>
        <v>0.809004572634541</v>
      </c>
      <c r="C64" s="7">
        <f>(PSCE!C65-PSCE!C64)/PSCE!C64*100</f>
        <v>-17.2731017437869</v>
      </c>
      <c r="D64" s="7">
        <f>(PSCE!D65-PSCE!D64)/PSCE!D64*100</f>
        <v>1.0408716950825305</v>
      </c>
      <c r="E64" s="7">
        <f>(PSCE!E65-PSCE!E64)/PSCE!E64*100</f>
        <v>-1.814906705638446</v>
      </c>
      <c r="F64" s="7">
        <f>(PSCE!F65-PSCE!F64)/PSCE!F64*100</f>
        <v>-1.3663998073797627</v>
      </c>
      <c r="G64" s="7">
        <f>(PSCE!G65-PSCE!G64)/PSCE!G64*100</f>
        <v>1.6467275334942455</v>
      </c>
      <c r="H64" s="7">
        <f>(PSCE!H65-PSCE!H64)/PSCE!H64*100</f>
        <v>1.649849255175943</v>
      </c>
    </row>
    <row r="65" spans="1:8" ht="12.75" hidden="1">
      <c r="A65" s="10">
        <f>PSCE!A66</f>
        <v>34731</v>
      </c>
      <c r="B65" s="7">
        <f>(PSCE!B66-PSCE!B65)/PSCE!B65*100</f>
        <v>8.077459874389394</v>
      </c>
      <c r="C65" s="7">
        <f>(PSCE!C66-PSCE!C65)/PSCE!C65*100</f>
        <v>-9.178423236514522</v>
      </c>
      <c r="D65" s="7">
        <f>(PSCE!D66-PSCE!D65)/PSCE!D65*100</f>
        <v>1.8550593967003592</v>
      </c>
      <c r="E65" s="7">
        <f>(PSCE!E66-PSCE!E65)/PSCE!E65*100</f>
        <v>1.8242237529855654</v>
      </c>
      <c r="F65" s="7">
        <f>(PSCE!F66-PSCE!F65)/PSCE!F65*100</f>
        <v>2.2336140607835957</v>
      </c>
      <c r="G65" s="7">
        <f>(PSCE!G66-PSCE!G65)/PSCE!G65*100</f>
        <v>1.6630675121095062</v>
      </c>
      <c r="H65" s="7">
        <f>(PSCE!H66-PSCE!H65)/PSCE!H65*100</f>
        <v>2.0411513625916604</v>
      </c>
    </row>
    <row r="66" spans="1:8" ht="12.75" hidden="1">
      <c r="A66" s="10">
        <f>PSCE!A67</f>
        <v>34759</v>
      </c>
      <c r="B66" s="7">
        <f>(PSCE!B67-PSCE!B66)/PSCE!B66*100</f>
        <v>-7.506053268765134</v>
      </c>
      <c r="C66" s="7">
        <f>(PSCE!C67-PSCE!C66)/PSCE!C66*100</f>
        <v>16.00877192982456</v>
      </c>
      <c r="D66" s="7">
        <f>(PSCE!D67-PSCE!D66)/PSCE!D66*100</f>
        <v>1.2299712307865525</v>
      </c>
      <c r="E66" s="7">
        <f>(PSCE!E67-PSCE!E66)/PSCE!E66*100</f>
        <v>3.1445471852053304</v>
      </c>
      <c r="F66" s="7">
        <f>(PSCE!F67-PSCE!F66)/PSCE!F66*100</f>
        <v>1.7490448901623687</v>
      </c>
      <c r="G66" s="7">
        <f>(PSCE!G67-PSCE!G66)/PSCE!G66*100</f>
        <v>1.4623743272062557</v>
      </c>
      <c r="H66" s="7">
        <f>(PSCE!H67-PSCE!H66)/PSCE!H66*100</f>
        <v>0.23810800664986323</v>
      </c>
    </row>
    <row r="67" spans="1:8" ht="12.75" hidden="1">
      <c r="A67" s="10">
        <f>PSCE!A68</f>
        <v>34790</v>
      </c>
      <c r="B67" s="7">
        <f>(PSCE!B68-PSCE!B67)/PSCE!B67*100</f>
        <v>-14.214659685863873</v>
      </c>
      <c r="C67" s="7">
        <f>(PSCE!C68-PSCE!C67)/PSCE!C67*100</f>
        <v>19.10838059231254</v>
      </c>
      <c r="D67" s="7">
        <f>(PSCE!D68-PSCE!D67)/PSCE!D67*100</f>
        <v>1.4666231998005639</v>
      </c>
      <c r="E67" s="7">
        <f>(PSCE!E68-PSCE!E67)/PSCE!E67*100</f>
        <v>2.3664348571240237</v>
      </c>
      <c r="F67" s="7">
        <f>(PSCE!F68-PSCE!F67)/PSCE!F67*100</f>
        <v>1.1733646230566148</v>
      </c>
      <c r="G67" s="7">
        <f>(PSCE!G68-PSCE!G67)/PSCE!G67*100</f>
        <v>1.0659593634270845</v>
      </c>
      <c r="H67" s="7">
        <f>(PSCE!H68-PSCE!H67)/PSCE!H67*100</f>
        <v>1.7419775939736992</v>
      </c>
    </row>
    <row r="68" spans="1:8" ht="12.75" hidden="1">
      <c r="A68" s="10">
        <f>PSCE!A69</f>
        <v>34820</v>
      </c>
      <c r="B68" s="7">
        <f>(PSCE!B69-PSCE!B68)/PSCE!B68*100</f>
        <v>0.2542976299460889</v>
      </c>
      <c r="C68" s="7">
        <f>(PSCE!C69-PSCE!C68)/PSCE!C68*100</f>
        <v>-4.192567120751224</v>
      </c>
      <c r="D68" s="7">
        <f>(PSCE!D69-PSCE!D68)/PSCE!D68*100</f>
        <v>-0.08164530407205954</v>
      </c>
      <c r="E68" s="7">
        <f>(PSCE!E69-PSCE!E68)/PSCE!E68*100</f>
        <v>2.955665024630542</v>
      </c>
      <c r="F68" s="7">
        <f>(PSCE!F69-PSCE!F68)/PSCE!F68*100</f>
        <v>0.7306465642215135</v>
      </c>
      <c r="G68" s="7">
        <f>(PSCE!G69-PSCE!G68)/PSCE!G68*100</f>
        <v>1.3419163159197822</v>
      </c>
      <c r="H68" s="7">
        <f>(PSCE!H69-PSCE!H68)/PSCE!H68*100</f>
        <v>-3.0351790503233946</v>
      </c>
    </row>
    <row r="69" spans="1:8" ht="12.75" hidden="1">
      <c r="A69" s="10">
        <f>PSCE!A70</f>
        <v>34851</v>
      </c>
      <c r="B69" s="7">
        <f>(PSCE!B70-PSCE!B69)/PSCE!B69*100</f>
        <v>11.262175324675324</v>
      </c>
      <c r="C69" s="7">
        <f>(PSCE!C70-PSCE!C69)/PSCE!C69*100</f>
        <v>-7.74434014356709</v>
      </c>
      <c r="D69" s="7">
        <f>(PSCE!D70-PSCE!D69)/PSCE!D69*100</f>
        <v>2.1434272895442663</v>
      </c>
      <c r="E69" s="7">
        <f>(PSCE!E70-PSCE!E69)/PSCE!E69*100</f>
        <v>1.951402570597617</v>
      </c>
      <c r="F69" s="7">
        <f>(PSCE!F70-PSCE!F69)/PSCE!F69*100</f>
        <v>3.212250302227851</v>
      </c>
      <c r="G69" s="7">
        <f>(PSCE!G70-PSCE!G69)/PSCE!G69*100</f>
        <v>1.4104693963972768</v>
      </c>
      <c r="H69" s="7">
        <f>(PSCE!H70-PSCE!H69)/PSCE!H69*100</f>
        <v>2.984847991843729</v>
      </c>
    </row>
    <row r="70" spans="1:8" ht="12.75" hidden="1">
      <c r="A70" s="10">
        <f>PSCE!A71</f>
        <v>34881</v>
      </c>
      <c r="B70" s="7">
        <f>(PSCE!B71-PSCE!B70)/PSCE!B70*100</f>
        <v>3.7479482035382086</v>
      </c>
      <c r="C70" s="7">
        <f>(PSCE!C71-PSCE!C70)/PSCE!C70*100</f>
        <v>-7.855753404159809</v>
      </c>
      <c r="D70" s="7">
        <f>(PSCE!D71-PSCE!D70)/PSCE!D70*100</f>
        <v>1.4751360139847192</v>
      </c>
      <c r="E70" s="7">
        <f>(PSCE!E71-PSCE!E70)/PSCE!E70*100</f>
        <v>2.0827581976013003</v>
      </c>
      <c r="F70" s="7">
        <f>(PSCE!F71-PSCE!F70)/PSCE!F70*100</f>
        <v>2.11389369178426</v>
      </c>
      <c r="G70" s="7">
        <f>(PSCE!G71-PSCE!G70)/PSCE!G70*100</f>
        <v>1.1523512784273418</v>
      </c>
      <c r="H70" s="7">
        <f>(PSCE!H71-PSCE!H70)/PSCE!H70*100</f>
        <v>1.569230445176986</v>
      </c>
    </row>
    <row r="71" spans="1:8" ht="12.75" hidden="1">
      <c r="A71" s="10">
        <f>PSCE!A72</f>
        <v>34912</v>
      </c>
      <c r="B71" s="7">
        <f>(PSCE!B72-PSCE!B71)/PSCE!B71*100</f>
        <v>10.969499868155049</v>
      </c>
      <c r="C71" s="7">
        <f>(PSCE!C72-PSCE!C71)/PSCE!C71*100</f>
        <v>5.846053913608315</v>
      </c>
      <c r="D71" s="7">
        <f>(PSCE!D72-PSCE!D71)/PSCE!D71*100</f>
        <v>1.4522321819615172</v>
      </c>
      <c r="E71" s="7">
        <f>(PSCE!E72-PSCE!E71)/PSCE!E71*100</f>
        <v>2.2506009615384617</v>
      </c>
      <c r="F71" s="7">
        <f>(PSCE!F72-PSCE!F71)/PSCE!F71*100</f>
        <v>0.628140703517588</v>
      </c>
      <c r="G71" s="7">
        <f>(PSCE!G72-PSCE!G71)/PSCE!G71*100</f>
        <v>1.4202583298270126</v>
      </c>
      <c r="H71" s="7">
        <f>(PSCE!H72-PSCE!H71)/PSCE!H71*100</f>
        <v>1.3749338974087784</v>
      </c>
    </row>
    <row r="72" spans="1:8" ht="12.75" hidden="1">
      <c r="A72" s="10">
        <f>PSCE!A73</f>
        <v>34943</v>
      </c>
      <c r="B72" s="7">
        <f>(PSCE!B73-PSCE!B72)/PSCE!B72*100</f>
        <v>-4.863366336633663</v>
      </c>
      <c r="C72" s="7">
        <f>(PSCE!C73-PSCE!C72)/PSCE!C72*100</f>
        <v>8.346118441239645</v>
      </c>
      <c r="D72" s="7">
        <f>(PSCE!D73-PSCE!D72)/PSCE!D72*100</f>
        <v>1.8152972792125799</v>
      </c>
      <c r="E72" s="7">
        <f>(PSCE!E73-PSCE!E72)/PSCE!E72*100</f>
        <v>2.071762320373799</v>
      </c>
      <c r="F72" s="7">
        <f>(PSCE!F73-PSCE!F72)/PSCE!F72*100</f>
        <v>2.5185908918200073</v>
      </c>
      <c r="G72" s="7">
        <f>(PSCE!G73-PSCE!G72)/PSCE!G72*100</f>
        <v>1.3080030058237835</v>
      </c>
      <c r="H72" s="7">
        <f>(PSCE!H73-PSCE!H72)/PSCE!H72*100</f>
        <v>2.2563850788098234</v>
      </c>
    </row>
    <row r="73" spans="1:8" ht="12.75" hidden="1">
      <c r="A73" s="10">
        <f>PSCE!A74</f>
        <v>34973</v>
      </c>
      <c r="B73" s="7">
        <f>(PSCE!B74-PSCE!B73)/PSCE!B73*100</f>
        <v>7.876113562567647</v>
      </c>
      <c r="C73" s="7">
        <f>(PSCE!C74-PSCE!C73)/PSCE!C73*100</f>
        <v>-3.143585386576041</v>
      </c>
      <c r="D73" s="7">
        <f>(PSCE!D74-PSCE!D73)/PSCE!D73*100</f>
        <v>0.6363575332930531</v>
      </c>
      <c r="E73" s="7">
        <f>(PSCE!E74-PSCE!E73)/PSCE!E73*100</f>
        <v>3.0805550757183164</v>
      </c>
      <c r="F73" s="7">
        <f>(PSCE!F74-PSCE!F73)/PSCE!F73*100</f>
        <v>0.70418806586541</v>
      </c>
      <c r="G73" s="7">
        <f>(PSCE!G74-PSCE!G73)/PSCE!G73*100</f>
        <v>1.3212489279339839</v>
      </c>
      <c r="H73" s="7">
        <f>(PSCE!H74-PSCE!H73)/PSCE!H73*100</f>
        <v>-1.1123003210866935</v>
      </c>
    </row>
    <row r="74" spans="1:8" ht="12.75" hidden="1">
      <c r="A74" s="10">
        <f>PSCE!A75</f>
        <v>35004</v>
      </c>
      <c r="B74" s="7">
        <f>(PSCE!B75-PSCE!B74)/PSCE!B74*100</f>
        <v>4.646137223122636</v>
      </c>
      <c r="C74" s="7">
        <f>(PSCE!C75-PSCE!C74)/PSCE!C74*100</f>
        <v>2.719298245614035</v>
      </c>
      <c r="D74" s="7">
        <f>(PSCE!D75-PSCE!D74)/PSCE!D74*100</f>
        <v>1.3742108995920201</v>
      </c>
      <c r="E74" s="7">
        <f>(PSCE!E75-PSCE!E74)/PSCE!E74*100</f>
        <v>2.1924924589431347</v>
      </c>
      <c r="F74" s="7">
        <f>(PSCE!F75-PSCE!F74)/PSCE!F74*100</f>
        <v>1.6666666666666667</v>
      </c>
      <c r="G74" s="7">
        <f>(PSCE!G75-PSCE!G74)/PSCE!G74*100</f>
        <v>2.6644704231581677</v>
      </c>
      <c r="H74" s="7">
        <f>(PSCE!H75-PSCE!H74)/PSCE!H74*100</f>
        <v>-0.6898574766591478</v>
      </c>
    </row>
    <row r="75" spans="1:8" ht="12.75" hidden="1">
      <c r="A75" s="10">
        <f>PSCE!A76</f>
        <v>35034</v>
      </c>
      <c r="B75" s="7">
        <f>(PSCE!B76-PSCE!B75)/PSCE!B75*100</f>
        <v>2.48543402905819</v>
      </c>
      <c r="C75" s="7">
        <f>(PSCE!C76-PSCE!C75)/PSCE!C75*100</f>
        <v>4.938798747509251</v>
      </c>
      <c r="D75" s="7">
        <f>(PSCE!D76-PSCE!D75)/PSCE!D75*100</f>
        <v>2.323608051757339</v>
      </c>
      <c r="E75" s="7">
        <f>(PSCE!E76-PSCE!E75)/PSCE!E75*100</f>
        <v>2.331301757358769</v>
      </c>
      <c r="F75" s="7">
        <f>(PSCE!F76-PSCE!F75)/PSCE!F75*100</f>
        <v>0.1965144541552464</v>
      </c>
      <c r="G75" s="7">
        <f>(PSCE!G76-PSCE!G75)/PSCE!G75*100</f>
        <v>1.218180602702281</v>
      </c>
      <c r="H75" s="7">
        <f>(PSCE!H76-PSCE!H75)/PSCE!H75*100</f>
        <v>4.255492518766743</v>
      </c>
    </row>
    <row r="76" spans="1:8" ht="12.75" hidden="1">
      <c r="A76" s="10">
        <f>PSCE!A77</f>
        <v>35065</v>
      </c>
      <c r="B76" s="7">
        <f>(PSCE!B77-PSCE!B76)/PSCE!B76*100</f>
        <v>2.4035693724812894</v>
      </c>
      <c r="C76" s="7">
        <f>(PSCE!C77-PSCE!C76)/PSCE!C76*100</f>
        <v>-13.183236131832363</v>
      </c>
      <c r="D76" s="7">
        <f>(PSCE!D77-PSCE!D76)/PSCE!D76*100</f>
        <v>0.883763594084775</v>
      </c>
      <c r="E76" s="7">
        <f>(PSCE!E77-PSCE!E76)/PSCE!E76*100</f>
        <v>0.8092516425404626</v>
      </c>
      <c r="F76" s="7">
        <f>(PSCE!F77-PSCE!F76)/PSCE!F76*100</f>
        <v>0.47483870967741937</v>
      </c>
      <c r="G76" s="7">
        <f>(PSCE!G77-PSCE!G76)/PSCE!G76*100</f>
        <v>1.0963769658097704</v>
      </c>
      <c r="H76" s="7">
        <f>(PSCE!H77-PSCE!H76)/PSCE!H76*100</f>
        <v>0.7053743271100169</v>
      </c>
    </row>
    <row r="77" spans="1:8" ht="12.75" hidden="1">
      <c r="A77" s="10">
        <f>PSCE!A78</f>
        <v>35096</v>
      </c>
      <c r="B77" s="7">
        <f>(PSCE!B78-PSCE!B77)/PSCE!B77*100</f>
        <v>-1.3070976809557273</v>
      </c>
      <c r="C77" s="7">
        <f>(PSCE!C78-PSCE!C77)/PSCE!C77*100</f>
        <v>-12.01374785189814</v>
      </c>
      <c r="D77" s="7">
        <f>(PSCE!D78-PSCE!D77)/PSCE!D77*100</f>
        <v>1.918792693892341</v>
      </c>
      <c r="E77" s="7">
        <f>(PSCE!E78-PSCE!E77)/PSCE!E77*100</f>
        <v>1.2981851900914028</v>
      </c>
      <c r="F77" s="7">
        <f>(PSCE!F78-PSCE!F77)/PSCE!F77*100</f>
        <v>1.5462064005753327</v>
      </c>
      <c r="G77" s="7">
        <f>(PSCE!G78-PSCE!G77)/PSCE!G77*100</f>
        <v>1.4539673782855815</v>
      </c>
      <c r="H77" s="7">
        <f>(PSCE!H78-PSCE!H77)/PSCE!H77*100</f>
        <v>2.837629391049583</v>
      </c>
    </row>
    <row r="78" spans="1:8" ht="12.75" hidden="1">
      <c r="A78" s="10">
        <f>PSCE!A79</f>
        <v>35125</v>
      </c>
      <c r="B78" s="7">
        <f>(PSCE!B79-PSCE!B78)/PSCE!B78*100</f>
        <v>3.2398177157504984</v>
      </c>
      <c r="C78" s="7">
        <f>(PSCE!C79-PSCE!C78)/PSCE!C78*100</f>
        <v>19.584517045454543</v>
      </c>
      <c r="D78" s="7">
        <f>(PSCE!D79-PSCE!D78)/PSCE!D78*100</f>
        <v>1.8135371710926982</v>
      </c>
      <c r="E78" s="7">
        <f>(PSCE!E79-PSCE!E78)/PSCE!E78*100</f>
        <v>2.236171047469596</v>
      </c>
      <c r="F78" s="7">
        <f>(PSCE!F79-PSCE!F78)/PSCE!F78*100</f>
        <v>1.3051396195872118</v>
      </c>
      <c r="G78" s="7">
        <f>(PSCE!G79-PSCE!G78)/PSCE!G78*100</f>
        <v>1.4374230846283735</v>
      </c>
      <c r="H78" s="7">
        <f>(PSCE!H79-PSCE!H78)/PSCE!H78*100</f>
        <v>2.2518018187992905</v>
      </c>
    </row>
    <row r="79" spans="1:8" ht="12.75" hidden="1">
      <c r="A79" s="10">
        <f>PSCE!A80</f>
        <v>35156</v>
      </c>
      <c r="B79" s="7">
        <f>(PSCE!B80-PSCE!B79)/PSCE!B79*100</f>
        <v>-6.979791709773088</v>
      </c>
      <c r="C79" s="7">
        <f>(PSCE!C80-PSCE!C79)/PSCE!C79*100</f>
        <v>-11.893095768374165</v>
      </c>
      <c r="D79" s="7">
        <f>(PSCE!D80-PSCE!D79)/PSCE!D79*100</f>
        <v>0.7549793067770305</v>
      </c>
      <c r="E79" s="7">
        <f>(PSCE!E80-PSCE!E79)/PSCE!E79*100</f>
        <v>0.005116398055768739</v>
      </c>
      <c r="F79" s="7">
        <f>(PSCE!F80-PSCE!F79)/PSCE!F79*100</f>
        <v>1.313292719464696</v>
      </c>
      <c r="G79" s="7">
        <f>(PSCE!G80-PSCE!G79)/PSCE!G79*100</f>
        <v>1.1532520296530369</v>
      </c>
      <c r="H79" s="7">
        <f>(PSCE!H80-PSCE!H79)/PSCE!H79*100</f>
        <v>0.40132483324261237</v>
      </c>
    </row>
    <row r="80" spans="1:8" ht="12.75" hidden="1">
      <c r="A80" s="10">
        <f>PSCE!A81</f>
        <v>35186</v>
      </c>
      <c r="B80" s="7">
        <f>(PSCE!B81-PSCE!B80)/PSCE!B80*100</f>
        <v>-7.8520056350559795</v>
      </c>
      <c r="C80" s="7">
        <f>(PSCE!C81-PSCE!C80)/PSCE!C80*100</f>
        <v>4.381530165149983</v>
      </c>
      <c r="D80" s="7">
        <f>(PSCE!D81-PSCE!D80)/PSCE!D80*100</f>
        <v>1.2284389390754618</v>
      </c>
      <c r="E80" s="7">
        <f>(PSCE!E81-PSCE!E80)/PSCE!E80*100</f>
        <v>3.7603601759950886</v>
      </c>
      <c r="F80" s="7">
        <f>(PSCE!F81-PSCE!F80)/PSCE!F80*100</f>
        <v>1.1385479816649415</v>
      </c>
      <c r="G80" s="7">
        <f>(PSCE!G81-PSCE!G80)/PSCE!G80*100</f>
        <v>1.2579493473167467</v>
      </c>
      <c r="H80" s="7">
        <f>(PSCE!H81-PSCE!H80)/PSCE!H80*100</f>
        <v>0.2968040725561906</v>
      </c>
    </row>
    <row r="81" spans="1:8" ht="12.75" hidden="1">
      <c r="A81" s="10">
        <f>PSCE!A82</f>
        <v>35217</v>
      </c>
      <c r="B81" s="7">
        <f>(PSCE!B82-PSCE!B81)/PSCE!B81*100</f>
        <v>3.644995172191825</v>
      </c>
      <c r="C81" s="7">
        <f>(PSCE!C82-PSCE!C81)/PSCE!C81*100</f>
        <v>13.125605424604455</v>
      </c>
      <c r="D81" s="7">
        <f>(PSCE!D82-PSCE!D81)/PSCE!D81*100</f>
        <v>1.9277650795864865</v>
      </c>
      <c r="E81" s="7">
        <f>(PSCE!E82-PSCE!E81)/PSCE!E81*100</f>
        <v>1.9328435481485133</v>
      </c>
      <c r="F81" s="7">
        <f>(PSCE!F82-PSCE!F81)/PSCE!F81*100</f>
        <v>2.051656920077973</v>
      </c>
      <c r="G81" s="7">
        <f>(PSCE!G82-PSCE!G81)/PSCE!G81*100</f>
        <v>1.2726220973473268</v>
      </c>
      <c r="H81" s="7">
        <f>(PSCE!H82-PSCE!H81)/PSCE!H81*100</f>
        <v>2.7741894108054126</v>
      </c>
    </row>
    <row r="82" spans="1:8" ht="12.75" hidden="1">
      <c r="A82" s="10">
        <f>PSCE!A83</f>
        <v>35247</v>
      </c>
      <c r="B82" s="7">
        <f>(PSCE!B83-PSCE!B82)/PSCE!B82*100</f>
        <v>-2.0495303159692573</v>
      </c>
      <c r="C82" s="7">
        <f>(PSCE!C83-PSCE!C82)/PSCE!C82*100</f>
        <v>-2.4261452832881405</v>
      </c>
      <c r="D82" s="7">
        <f>(PSCE!D83-PSCE!D82)/PSCE!D82*100</f>
        <v>1.8440303056692504</v>
      </c>
      <c r="E82" s="7">
        <f>(PSCE!E83-PSCE!E82)/PSCE!E82*100</f>
        <v>1.9469839887776328</v>
      </c>
      <c r="F82" s="7">
        <f>(PSCE!F83-PSCE!F82)/PSCE!F82*100</f>
        <v>0.47753211403466883</v>
      </c>
      <c r="G82" s="7">
        <f>(PSCE!G83-PSCE!G82)/PSCE!G82*100</f>
        <v>1.7999456004351964</v>
      </c>
      <c r="H82" s="7">
        <f>(PSCE!H83-PSCE!H82)/PSCE!H82*100</f>
        <v>2.1189726949374648</v>
      </c>
    </row>
    <row r="83" spans="1:8" ht="12.75" hidden="1">
      <c r="A83" s="10">
        <f>PSCE!A84</f>
        <v>35278</v>
      </c>
      <c r="B83" s="7">
        <f>(PSCE!B84-PSCE!B83)/PSCE!B83*100</f>
        <v>1.5613854323531744</v>
      </c>
      <c r="C83" s="7">
        <f>(PSCE!C84-PSCE!C83)/PSCE!C83*100</f>
        <v>-5.514114377651016</v>
      </c>
      <c r="D83" s="7">
        <f>(PSCE!D84-PSCE!D83)/PSCE!D83*100</f>
        <v>0.8254619746956052</v>
      </c>
      <c r="E83" s="7">
        <f>(PSCE!E84-PSCE!E83)/PSCE!E83*100</f>
        <v>1.285853241915969</v>
      </c>
      <c r="F83" s="7">
        <f>(PSCE!F84-PSCE!F83)/PSCE!F83*100</f>
        <v>1.3972719927760087</v>
      </c>
      <c r="G83" s="7">
        <f>(PSCE!G84-PSCE!G83)/PSCE!G83*100</f>
        <v>1.472209048341093</v>
      </c>
      <c r="H83" s="7">
        <f>(PSCE!H84-PSCE!H83)/PSCE!H83*100</f>
        <v>-0.2941844021160326</v>
      </c>
    </row>
    <row r="84" spans="1:8" ht="12.75" hidden="1">
      <c r="A84" s="10">
        <f>PSCE!A85</f>
        <v>35309</v>
      </c>
      <c r="B84" s="7">
        <f>(PSCE!B85-PSCE!B84)/PSCE!B84*100</f>
        <v>6.851880755423754</v>
      </c>
      <c r="C84" s="7">
        <f>(PSCE!C85-PSCE!C84)/PSCE!C84*100</f>
        <v>-9.535603715170279</v>
      </c>
      <c r="D84" s="7">
        <f>(PSCE!D85-PSCE!D84)/PSCE!D84*100</f>
        <v>1.9075830819370236</v>
      </c>
      <c r="E84" s="7">
        <f>(PSCE!E85-PSCE!E84)/PSCE!E84*100</f>
        <v>0.9954793525870751</v>
      </c>
      <c r="F84" s="7">
        <f>(PSCE!F85-PSCE!F84)/PSCE!F84*100</f>
        <v>6.060464026247949</v>
      </c>
      <c r="G84" s="7">
        <f>(PSCE!G85-PSCE!G84)/PSCE!G84*100</f>
        <v>1.2731138627222518</v>
      </c>
      <c r="H84" s="7">
        <f>(PSCE!H85-PSCE!H84)/PSCE!H84*100</f>
        <v>2.3166428815325215</v>
      </c>
    </row>
    <row r="85" spans="1:8" ht="12.75" hidden="1">
      <c r="A85" s="10">
        <f>PSCE!A86</f>
        <v>35339</v>
      </c>
      <c r="B85" s="7">
        <f>(PSCE!B86-PSCE!B85)/PSCE!B85*100</f>
        <v>-2.5416301489921125</v>
      </c>
      <c r="C85" s="7">
        <f>(PSCE!C86-PSCE!C85)/PSCE!C85*100</f>
        <v>-6.6563997262149215</v>
      </c>
      <c r="D85" s="7">
        <f>(PSCE!D86-PSCE!D85)/PSCE!D85*100</f>
        <v>1.7497191295095318</v>
      </c>
      <c r="E85" s="7">
        <f>(PSCE!E86-PSCE!E85)/PSCE!E85*100</f>
        <v>1.9922074307713717</v>
      </c>
      <c r="F85" s="7">
        <f>(PSCE!F86-PSCE!F85)/PSCE!F85*100</f>
        <v>-0.176772140710624</v>
      </c>
      <c r="G85" s="7">
        <f>(PSCE!G86-PSCE!G85)/PSCE!G85*100</f>
        <v>1.2350092625694693</v>
      </c>
      <c r="H85" s="7">
        <f>(PSCE!H86-PSCE!H85)/PSCE!H85*100</f>
        <v>2.710866570257481</v>
      </c>
    </row>
    <row r="86" spans="1:8" ht="12.75" hidden="1">
      <c r="A86" s="10">
        <f>PSCE!A87</f>
        <v>35370</v>
      </c>
      <c r="B86" s="7">
        <f>(PSCE!B87-PSCE!B86)/PSCE!B86*100</f>
        <v>-5.792865707434053</v>
      </c>
      <c r="C86" s="7">
        <f>(PSCE!C87-PSCE!C86)/PSCE!C86*100</f>
        <v>5.242896425297892</v>
      </c>
      <c r="D86" s="7">
        <f>(PSCE!D87-PSCE!D86)/PSCE!D86*100</f>
        <v>0.39113048101162295</v>
      </c>
      <c r="E86" s="7">
        <f>(PSCE!E87-PSCE!E86)/PSCE!E86*100</f>
        <v>2.3239420606225982</v>
      </c>
      <c r="F86" s="7">
        <f>(PSCE!F87-PSCE!F86)/PSCE!F86*100</f>
        <v>0.8632902426066938</v>
      </c>
      <c r="G86" s="7">
        <f>(PSCE!G87-PSCE!G86)/PSCE!G86*100</f>
        <v>1.2636039680246558</v>
      </c>
      <c r="H86" s="7">
        <f>(PSCE!H87-PSCE!H86)/PSCE!H86*100</f>
        <v>-1.5379360331914254</v>
      </c>
    </row>
    <row r="87" spans="1:8" ht="12.75" hidden="1">
      <c r="A87" s="10">
        <f>PSCE!A88</f>
        <v>35400</v>
      </c>
      <c r="B87" s="7">
        <f>(PSCE!B88-PSCE!B87)/PSCE!B87*100</f>
        <v>7.477527642987829</v>
      </c>
      <c r="C87" s="7">
        <f>(PSCE!C88-PSCE!C87)/PSCE!C87*100</f>
        <v>2.1250653196307265</v>
      </c>
      <c r="D87" s="7">
        <f>(PSCE!D88-PSCE!D87)/PSCE!D87*100</f>
        <v>1.2104283054003724</v>
      </c>
      <c r="E87" s="7">
        <f>(PSCE!E88-PSCE!E87)/PSCE!E87*100</f>
        <v>0.8466854818995978</v>
      </c>
      <c r="F87" s="7">
        <f>(PSCE!F88-PSCE!F87)/PSCE!F87*100</f>
        <v>-0.6408286880568845</v>
      </c>
      <c r="G87" s="7">
        <f>(PSCE!G88-PSCE!G87)/PSCE!G87*100</f>
        <v>0.9688484779314324</v>
      </c>
      <c r="H87" s="7">
        <f>(PSCE!H88-PSCE!H87)/PSCE!H87*100</f>
        <v>2.028176164487879</v>
      </c>
    </row>
    <row r="88" spans="1:8" ht="12.75" hidden="1">
      <c r="A88" s="10">
        <f>PSCE!A89</f>
        <v>35431</v>
      </c>
      <c r="B88" s="7">
        <f>(PSCE!B89-PSCE!B88)/PSCE!B88*100</f>
        <v>9.007475390422618</v>
      </c>
      <c r="C88" s="7">
        <f>(PSCE!C89-PSCE!C88)/PSCE!C88*100</f>
        <v>-5.27033941668088</v>
      </c>
      <c r="D88" s="7">
        <f>(PSCE!D89-PSCE!D88)/PSCE!D88*100</f>
        <v>1.4452046918123276</v>
      </c>
      <c r="E88" s="7">
        <f>(PSCE!E89-PSCE!E88)/PSCE!E88*100</f>
        <v>0.7205817540766857</v>
      </c>
      <c r="F88" s="7">
        <f>(PSCE!F89-PSCE!F88)/PSCE!F88*100</f>
        <v>0.24296505720722714</v>
      </c>
      <c r="G88" s="7">
        <f>(PSCE!G89-PSCE!G88)/PSCE!G88*100</f>
        <v>0.9658316639558908</v>
      </c>
      <c r="H88" s="7">
        <f>(PSCE!H89-PSCE!H88)/PSCE!H88*100</f>
        <v>2.5766698180491283</v>
      </c>
    </row>
    <row r="89" spans="1:8" ht="12.75" hidden="1">
      <c r="A89" s="10">
        <f>PSCE!A90</f>
        <v>35462</v>
      </c>
      <c r="B89" s="7">
        <f>(PSCE!B90-PSCE!B89)/PSCE!B89*100</f>
        <v>-2.6072786529060292</v>
      </c>
      <c r="C89" s="7">
        <f>(PSCE!C90-PSCE!C89)/PSCE!C89*100</f>
        <v>-0.7742167806985956</v>
      </c>
      <c r="D89" s="7">
        <f>(PSCE!D90-PSCE!D89)/PSCE!D89*100</f>
        <v>1.957961498241547</v>
      </c>
      <c r="E89" s="7">
        <f>(PSCE!E90-PSCE!E89)/PSCE!E89*100</f>
        <v>0.553525718161332</v>
      </c>
      <c r="F89" s="7">
        <f>(PSCE!F90-PSCE!F89)/PSCE!F89*100</f>
        <v>0.3040719196192491</v>
      </c>
      <c r="G89" s="7">
        <f>(PSCE!G90-PSCE!G89)/PSCE!G89*100</f>
        <v>1.3403491749544405</v>
      </c>
      <c r="H89" s="7">
        <f>(PSCE!H90-PSCE!H89)/PSCE!H89*100</f>
        <v>3.583180395993176</v>
      </c>
    </row>
    <row r="90" spans="1:8" ht="12.75" hidden="1">
      <c r="A90" s="10">
        <f>PSCE!A91</f>
        <v>35490</v>
      </c>
      <c r="B90" s="7">
        <f>(PSCE!B91-PSCE!B90)/PSCE!B90*100</f>
        <v>-0.5716675962074735</v>
      </c>
      <c r="C90" s="7">
        <f>(PSCE!C91-PSCE!C90)/PSCE!C90*100</f>
        <v>2.649246960624206</v>
      </c>
      <c r="D90" s="7">
        <f>(PSCE!D91-PSCE!D90)/PSCE!D90*100</f>
        <v>0.9764408965578583</v>
      </c>
      <c r="E90" s="7">
        <f>(PSCE!E91-PSCE!E90)/PSCE!E90*100</f>
        <v>0.45474325500435164</v>
      </c>
      <c r="F90" s="7">
        <f>(PSCE!F91-PSCE!F90)/PSCE!F90*100</f>
        <v>0.6106937305039322</v>
      </c>
      <c r="G90" s="7">
        <f>(PSCE!G91-PSCE!G90)/PSCE!G90*100</f>
        <v>1.0347748167969855</v>
      </c>
      <c r="H90" s="7">
        <f>(PSCE!H91-PSCE!H90)/PSCE!H90*100</f>
        <v>1.1543775025171517</v>
      </c>
    </row>
    <row r="91" spans="1:8" ht="12.75" hidden="1">
      <c r="A91" s="10">
        <f>PSCE!A92</f>
        <v>35521</v>
      </c>
      <c r="B91" s="7">
        <f>(PSCE!B92-PSCE!B91)/PSCE!B91*100</f>
        <v>-1.7529098303183284</v>
      </c>
      <c r="C91" s="7">
        <f>(PSCE!C92-PSCE!C91)/PSCE!C91*100</f>
        <v>-1.661658122679866</v>
      </c>
      <c r="D91" s="7">
        <f>(PSCE!D92-PSCE!D91)/PSCE!D91*100</f>
        <v>1.5571624794585026</v>
      </c>
      <c r="E91" s="7">
        <f>(PSCE!E92-PSCE!E91)/PSCE!E91*100</f>
        <v>1.1956074422231366</v>
      </c>
      <c r="F91" s="7">
        <f>(PSCE!F92-PSCE!F91)/PSCE!F91*100</f>
        <v>0.048034934497816595</v>
      </c>
      <c r="G91" s="7">
        <f>(PSCE!G92-PSCE!G91)/PSCE!G91*100</f>
        <v>0.8389017130360832</v>
      </c>
      <c r="H91" s="7">
        <f>(PSCE!H92-PSCE!H91)/PSCE!H91*100</f>
        <v>2.864969135802469</v>
      </c>
    </row>
    <row r="92" spans="1:8" ht="12.75" hidden="1">
      <c r="A92" s="10">
        <f>PSCE!A93</f>
        <v>35551</v>
      </c>
      <c r="B92" s="7">
        <f>(PSCE!B93-PSCE!B92)/PSCE!B92*100</f>
        <v>-3.397088210105624</v>
      </c>
      <c r="C92" s="7">
        <f>(PSCE!C93-PSCE!C92)/PSCE!C92*100</f>
        <v>-0.7909401402121158</v>
      </c>
      <c r="D92" s="7">
        <f>(PSCE!D93-PSCE!D92)/PSCE!D92*100</f>
        <v>0.4916708678234755</v>
      </c>
      <c r="E92" s="7">
        <f>(PSCE!E93-PSCE!E92)/PSCE!E92*100</f>
        <v>0.5650563986216048</v>
      </c>
      <c r="F92" s="7">
        <f>(PSCE!F93-PSCE!F92)/PSCE!F92*100</f>
        <v>0.17895334118982148</v>
      </c>
      <c r="G92" s="7">
        <f>(PSCE!G93-PSCE!G92)/PSCE!G92*100</f>
        <v>0.9156571345955747</v>
      </c>
      <c r="H92" s="7">
        <f>(PSCE!H93-PSCE!H92)/PSCE!H92*100</f>
        <v>-0.008251258316893327</v>
      </c>
    </row>
    <row r="93" spans="1:8" ht="12.75" hidden="1">
      <c r="A93" s="10">
        <f>PSCE!A94</f>
        <v>35582</v>
      </c>
      <c r="B93" s="7">
        <f>(PSCE!B94-PSCE!B93)/PSCE!B93*100</f>
        <v>4.240543735224586</v>
      </c>
      <c r="C93" s="7">
        <f>(PSCE!C94-PSCE!C93)/PSCE!C93*100</f>
        <v>6.939662982424352</v>
      </c>
      <c r="D93" s="7">
        <f>(PSCE!D94-PSCE!D93)/PSCE!D93*100</f>
        <v>1.7124285251914986</v>
      </c>
      <c r="E93" s="7">
        <f>(PSCE!E94-PSCE!E93)/PSCE!E93*100</f>
        <v>0.6150899223156326</v>
      </c>
      <c r="F93" s="7">
        <f>(PSCE!F94-PSCE!F93)/PSCE!F93*100</f>
        <v>-0.6448239804810039</v>
      </c>
      <c r="G93" s="7">
        <f>(PSCE!G94-PSCE!G93)/PSCE!G93*100</f>
        <v>0.8058691149169357</v>
      </c>
      <c r="H93" s="7">
        <f>(PSCE!H94-PSCE!H93)/PSCE!H93*100</f>
        <v>3.6443564237595836</v>
      </c>
    </row>
    <row r="94" spans="1:8" ht="12.75" hidden="1">
      <c r="A94" s="10">
        <f>PSCE!A95</f>
        <v>35612</v>
      </c>
      <c r="B94" s="7">
        <f>(PSCE!B95-PSCE!B94)/PSCE!B94*100</f>
        <v>4.918497519489724</v>
      </c>
      <c r="C94" s="7">
        <f>(PSCE!C95-PSCE!C94)/PSCE!C94*100</f>
        <v>-1.457133175194849</v>
      </c>
      <c r="D94" s="7">
        <f>(PSCE!D95-PSCE!D94)/PSCE!D94*100</f>
        <v>0.08406057665025231</v>
      </c>
      <c r="E94" s="7">
        <f>(PSCE!E95-PSCE!E94)/PSCE!E94*100</f>
        <v>0.016922621314041545</v>
      </c>
      <c r="F94" s="7">
        <f>(PSCE!F95-PSCE!F94)/PSCE!F94*100</f>
        <v>-1.644448342396071</v>
      </c>
      <c r="G94" s="7">
        <f>(PSCE!G95-PSCE!G94)/PSCE!G94*100</f>
        <v>0.7029033996364089</v>
      </c>
      <c r="H94" s="7">
        <f>(PSCE!H95-PSCE!H94)/PSCE!H94*100</f>
        <v>-0.3640706427330631</v>
      </c>
    </row>
    <row r="95" spans="1:8" ht="12.75" hidden="1">
      <c r="A95" s="10">
        <f>PSCE!A96</f>
        <v>35643</v>
      </c>
      <c r="B95" s="7">
        <f>(PSCE!B96-PSCE!B95)/PSCE!B95*100</f>
        <v>-5.126992704674413</v>
      </c>
      <c r="C95" s="7">
        <f>(PSCE!C96-PSCE!C95)/PSCE!C95*100</f>
        <v>10.350756533700139</v>
      </c>
      <c r="D95" s="7">
        <f>(PSCE!D96-PSCE!D95)/PSCE!D95*100</f>
        <v>0.7604139619422084</v>
      </c>
      <c r="E95" s="7">
        <f>(PSCE!E96-PSCE!E95)/PSCE!E95*100</f>
        <v>0.7994585677424813</v>
      </c>
      <c r="F95" s="7">
        <f>(PSCE!F96-PSCE!F95)/PSCE!F95*100</f>
        <v>0.4324758125640911</v>
      </c>
      <c r="G95" s="7">
        <f>(PSCE!G96-PSCE!G95)/PSCE!G95*100</f>
        <v>0.9302708487692435</v>
      </c>
      <c r="H95" s="7">
        <f>(PSCE!H96-PSCE!H95)/PSCE!H95*100</f>
        <v>0.5905983713142086</v>
      </c>
    </row>
    <row r="96" spans="1:8" ht="12.75" hidden="1">
      <c r="A96" s="10">
        <f>PSCE!A97</f>
        <v>35674</v>
      </c>
      <c r="B96" s="7">
        <f>(PSCE!B97-PSCE!B96)/PSCE!B96*100</f>
        <v>-3.8376646493414026</v>
      </c>
      <c r="C96" s="7">
        <f>(PSCE!C97-PSCE!C96)/PSCE!C96*100</f>
        <v>2.8980990962916797</v>
      </c>
      <c r="D96" s="7">
        <f>(PSCE!D97-PSCE!D96)/PSCE!D96*100</f>
        <v>1.6873698382312725</v>
      </c>
      <c r="E96" s="7">
        <f>(PSCE!E97-PSCE!E96)/PSCE!E96*100</f>
        <v>0.10281158203944607</v>
      </c>
      <c r="F96" s="7">
        <f>(PSCE!F97-PSCE!F96)/PSCE!F96*100</f>
        <v>0.9810885199325224</v>
      </c>
      <c r="G96" s="7">
        <f>(PSCE!G97-PSCE!G96)/PSCE!G96*100</f>
        <v>0.9438359356793288</v>
      </c>
      <c r="H96" s="7">
        <f>(PSCE!H97-PSCE!H96)/PSCE!H96*100</f>
        <v>3.2693002094316457</v>
      </c>
    </row>
    <row r="97" spans="1:8" ht="12.75" hidden="1">
      <c r="A97" s="10">
        <f>PSCE!A98</f>
        <v>35704</v>
      </c>
      <c r="B97" s="7">
        <f>(PSCE!B98-PSCE!B97)/PSCE!B97*100</f>
        <v>16.466755516066932</v>
      </c>
      <c r="C97" s="7">
        <f>(PSCE!C98-PSCE!C97)/PSCE!C97*100</f>
        <v>0.681405208964264</v>
      </c>
      <c r="D97" s="7">
        <f>(PSCE!D98-PSCE!D97)/PSCE!D97*100</f>
        <v>1.1127114940537297</v>
      </c>
      <c r="E97" s="7">
        <f>(PSCE!E98-PSCE!E97)/PSCE!E97*100</f>
        <v>2.833846863275273</v>
      </c>
      <c r="F97" s="7">
        <f>(PSCE!F98-PSCE!F97)/PSCE!F97*100</f>
        <v>-2.070602716841781</v>
      </c>
      <c r="G97" s="7">
        <f>(PSCE!G98-PSCE!G97)/PSCE!G97*100</f>
        <v>0.7052983954750087</v>
      </c>
      <c r="H97" s="7">
        <f>(PSCE!H98-PSCE!H97)/PSCE!H97*100</f>
        <v>1.53849381455555</v>
      </c>
    </row>
    <row r="98" spans="1:8" ht="12.75" hidden="1">
      <c r="A98" s="10">
        <f>PSCE!A99</f>
        <v>35735</v>
      </c>
      <c r="B98" s="7">
        <f>(PSCE!B99-PSCE!B98)/PSCE!B98*100</f>
        <v>-3.032422123331214</v>
      </c>
      <c r="C98" s="7">
        <f>(PSCE!C99-PSCE!C98)/PSCE!C98*100</f>
        <v>-3.5193262144683413</v>
      </c>
      <c r="D98" s="7">
        <f>(PSCE!D99-PSCE!D98)/PSCE!D98*100</f>
        <v>0.5022812365734395</v>
      </c>
      <c r="E98" s="7">
        <f>(PSCE!E99-PSCE!E98)/PSCE!E98*100</f>
        <v>0.6522492407411181</v>
      </c>
      <c r="F98" s="7">
        <f>(PSCE!F99-PSCE!F98)/PSCE!F98*100</f>
        <v>-0.06733704435266655</v>
      </c>
      <c r="G98" s="7">
        <f>(PSCE!G99-PSCE!G98)/PSCE!G98*100</f>
        <v>0.9903600371385013</v>
      </c>
      <c r="H98" s="7">
        <f>(PSCE!H99-PSCE!H98)/PSCE!H98*100</f>
        <v>-0.04752164300915308</v>
      </c>
    </row>
    <row r="99" spans="1:8" ht="12.75" hidden="1">
      <c r="A99" s="10">
        <f>PSCE!A100</f>
        <v>35765</v>
      </c>
      <c r="B99" s="7">
        <f>(PSCE!B100-PSCE!B99)/PSCE!B99*100</f>
        <v>2.2749623024978693</v>
      </c>
      <c r="C99" s="7">
        <f>(PSCE!C100-PSCE!C99)/PSCE!C99*100</f>
        <v>-1.0756040530007793</v>
      </c>
      <c r="D99" s="7">
        <f>(PSCE!D100-PSCE!D99)/PSCE!D99*100</f>
        <v>1.258588223319253</v>
      </c>
      <c r="E99" s="7">
        <f>(PSCE!E100-PSCE!E99)/PSCE!E99*100</f>
        <v>0.31591097790648226</v>
      </c>
      <c r="F99" s="7">
        <f>(PSCE!F100-PSCE!F99)/PSCE!F99*100</f>
        <v>-1.3296797089079555</v>
      </c>
      <c r="G99" s="7">
        <f>(PSCE!G100-PSCE!G99)/PSCE!G99*100</f>
        <v>0.699165768117587</v>
      </c>
      <c r="H99" s="7">
        <f>(PSCE!H100-PSCE!H99)/PSCE!H99*100</f>
        <v>2.655586792348823</v>
      </c>
    </row>
    <row r="100" spans="1:8" ht="12.75" hidden="1">
      <c r="A100" s="10">
        <f>PSCE!A101</f>
        <v>35796</v>
      </c>
      <c r="B100" s="7">
        <f>(PSCE!B101-PSCE!B100)/PSCE!B100*100</f>
        <v>4.8589743589743595</v>
      </c>
      <c r="C100" s="7">
        <f>(PSCE!C101-PSCE!C100)/PSCE!C100*100</f>
        <v>-2.631578947368421</v>
      </c>
      <c r="D100" s="7">
        <f>(PSCE!D101-PSCE!D100)/PSCE!D100*100</f>
        <v>0.5196946165870037</v>
      </c>
      <c r="E100" s="7">
        <f>(PSCE!E101-PSCE!E100)/PSCE!E100*100</f>
        <v>0.19177584431838826</v>
      </c>
      <c r="F100" s="7">
        <f>(PSCE!F101-PSCE!F100)/PSCE!F100*100</f>
        <v>-0.7284315957204645</v>
      </c>
      <c r="G100" s="7">
        <f>(PSCE!G101-PSCE!G100)/PSCE!G100*100</f>
        <v>1.2443502665659765</v>
      </c>
      <c r="H100" s="7">
        <f>(PSCE!H101-PSCE!H100)/PSCE!H100*100</f>
        <v>-0.05034165201165242</v>
      </c>
    </row>
    <row r="101" spans="1:8" ht="12.75" hidden="1">
      <c r="A101" s="10">
        <f>PSCE!A102</f>
        <v>35827</v>
      </c>
      <c r="B101" s="7">
        <f>(PSCE!B102-PSCE!B101)/PSCE!B101*100</f>
        <v>-1.3082283897787015</v>
      </c>
      <c r="C101" s="7">
        <f>(PSCE!C102-PSCE!C101)/PSCE!C101*100</f>
        <v>3.414792037546529</v>
      </c>
      <c r="D101" s="7">
        <f>(PSCE!D102-PSCE!D101)/PSCE!D101*100</f>
        <v>2.3395350930263956</v>
      </c>
      <c r="E101" s="7">
        <f>(PSCE!E102-PSCE!E101)/PSCE!E101*100</f>
        <v>0.4815441650548033</v>
      </c>
      <c r="F101" s="7">
        <f>(PSCE!F102-PSCE!F101)/PSCE!F101*100</f>
        <v>0.41274936941068563</v>
      </c>
      <c r="G101" s="7">
        <f>(PSCE!G102-PSCE!G101)/PSCE!G101*100</f>
        <v>1.090453659894239</v>
      </c>
      <c r="H101" s="7">
        <f>(PSCE!H102-PSCE!H101)/PSCE!H101*100</f>
        <v>4.747929915987831</v>
      </c>
    </row>
    <row r="102" spans="1:8" ht="12.75" hidden="1">
      <c r="A102" s="10">
        <f>PSCE!A103</f>
        <v>35855</v>
      </c>
      <c r="B102" s="7">
        <f>(PSCE!B103-PSCE!B102)/PSCE!B102*100</f>
        <v>5.153617443012884</v>
      </c>
      <c r="C102" s="7">
        <f>(PSCE!C103-PSCE!C102)/PSCE!C102*100</f>
        <v>0.32863849765258213</v>
      </c>
      <c r="D102" s="7">
        <f>(PSCE!D103-PSCE!D102)/PSCE!D102*100</f>
        <v>1.5346205710488772</v>
      </c>
      <c r="E102" s="7">
        <f>(PSCE!E103-PSCE!E102)/PSCE!E102*100</f>
        <v>1.5419783040243829</v>
      </c>
      <c r="F102" s="7">
        <f>(PSCE!F103-PSCE!F102)/PSCE!F102*100</f>
        <v>-1.7720940854076273</v>
      </c>
      <c r="G102" s="7">
        <f>(PSCE!G103-PSCE!G102)/PSCE!G102*100</f>
        <v>0.9432351920884978</v>
      </c>
      <c r="H102" s="7">
        <f>(PSCE!H103-PSCE!H102)/PSCE!H102*100</f>
        <v>2.6850112516588984</v>
      </c>
    </row>
    <row r="103" spans="1:8" ht="12.75" hidden="1">
      <c r="A103" s="10">
        <f>PSCE!A104</f>
        <v>35886</v>
      </c>
      <c r="B103" s="7">
        <f>(PSCE!B104-PSCE!B103)/PSCE!B103*100</f>
        <v>3.5167295004712535</v>
      </c>
      <c r="C103" s="7">
        <f>(PSCE!C104-PSCE!C103)/PSCE!C103*100</f>
        <v>-0.5147402901263454</v>
      </c>
      <c r="D103" s="7">
        <f>(PSCE!D104-PSCE!D103)/PSCE!D103*100</f>
        <v>1.822998118536982</v>
      </c>
      <c r="E103" s="7">
        <f>(PSCE!E104-PSCE!E103)/PSCE!E103*100</f>
        <v>0.7464454976303317</v>
      </c>
      <c r="F103" s="7">
        <f>(PSCE!F104-PSCE!F103)/PSCE!F103*100</f>
        <v>1.7064211652020274</v>
      </c>
      <c r="G103" s="7">
        <f>(PSCE!G104-PSCE!G103)/PSCE!G103*100</f>
        <v>0.7189535353094555</v>
      </c>
      <c r="H103" s="7">
        <f>(PSCE!H104-PSCE!H103)/PSCE!H103*100</f>
        <v>3.4426997159179593</v>
      </c>
    </row>
    <row r="104" spans="1:8" ht="12.75" hidden="1">
      <c r="A104" s="10">
        <f>PSCE!A105</f>
        <v>35916</v>
      </c>
      <c r="B104" s="7">
        <f>(PSCE!B105-PSCE!B104)/PSCE!B104*100</f>
        <v>4.569510043817219</v>
      </c>
      <c r="C104" s="7">
        <f>(PSCE!C105-PSCE!C104)/PSCE!C104*100</f>
        <v>9.407337723424272</v>
      </c>
      <c r="D104" s="7">
        <f>(PSCE!D105-PSCE!D104)/PSCE!D104*100</f>
        <v>1.1968025405766862</v>
      </c>
      <c r="E104" s="7">
        <f>(PSCE!E105-PSCE!E104)/PSCE!E104*100</f>
        <v>0.7173938609902387</v>
      </c>
      <c r="F104" s="7">
        <f>(PSCE!F105-PSCE!F104)/PSCE!F104*100</f>
        <v>0.24229679071043247</v>
      </c>
      <c r="G104" s="7">
        <f>(PSCE!G105-PSCE!G104)/PSCE!G104*100</f>
        <v>0.7815207972270364</v>
      </c>
      <c r="H104" s="7">
        <f>(PSCE!H105-PSCE!H104)/PSCE!H104*100</f>
        <v>1.9332564778879642</v>
      </c>
    </row>
    <row r="105" spans="1:8" ht="12.75" hidden="1">
      <c r="A105" s="10">
        <f>PSCE!A106</f>
        <v>35947</v>
      </c>
      <c r="B105" s="7">
        <f>(PSCE!B106-PSCE!B105)/PSCE!B105*100</f>
        <v>-0.8652590335219852</v>
      </c>
      <c r="C105" s="7">
        <f>(PSCE!C106-PSCE!C105)/PSCE!C105*100</f>
        <v>14.345084551447407</v>
      </c>
      <c r="D105" s="7">
        <f>(PSCE!D106-PSCE!D105)/PSCE!D105*100</f>
        <v>1.4840896991659585</v>
      </c>
      <c r="E105" s="7">
        <f>(PSCE!E106-PSCE!E105)/PSCE!E105*100</f>
        <v>0.4417717577456018</v>
      </c>
      <c r="F105" s="7">
        <f>(PSCE!F106-PSCE!F105)/PSCE!F105*100</f>
        <v>-0.7981027956400785</v>
      </c>
      <c r="G105" s="7">
        <f>(PSCE!G106-PSCE!G105)/PSCE!G105*100</f>
        <v>0.9458145021307697</v>
      </c>
      <c r="H105" s="7">
        <f>(PSCE!H106-PSCE!H105)/PSCE!H105*100</f>
        <v>2.690636065418458</v>
      </c>
    </row>
    <row r="106" spans="1:8" ht="12.75" hidden="1">
      <c r="A106" s="10">
        <f>PSCE!A107</f>
        <v>35977</v>
      </c>
      <c r="B106" s="7">
        <f>(PSCE!B107-PSCE!B106)/PSCE!B106*100</f>
        <v>-4.4573749794148325</v>
      </c>
      <c r="C106" s="7">
        <f>(PSCE!C107-PSCE!C106)/PSCE!C106*100</f>
        <v>-4.048126331620503</v>
      </c>
      <c r="D106" s="7">
        <f>(PSCE!D107-PSCE!D106)/PSCE!D106*100</f>
        <v>1.6142391724493363</v>
      </c>
      <c r="E106" s="7">
        <f>(PSCE!E107-PSCE!E106)/PSCE!E106*100</f>
        <v>0.3507004320784329</v>
      </c>
      <c r="F106" s="7">
        <f>(PSCE!F107-PSCE!F106)/PSCE!F106*100</f>
        <v>0.08734828981243105</v>
      </c>
      <c r="G106" s="7">
        <f>(PSCE!G107-PSCE!G106)/PSCE!G106*100</f>
        <v>0.9145935701623163</v>
      </c>
      <c r="H106" s="7">
        <f>(PSCE!H107-PSCE!H106)/PSCE!H106*100</f>
        <v>2.939582300231799</v>
      </c>
    </row>
    <row r="107" spans="1:8" ht="12.75" hidden="1">
      <c r="A107" s="10">
        <f>PSCE!A108</f>
        <v>36008</v>
      </c>
      <c r="B107" s="7">
        <f>(PSCE!B108-PSCE!B107)/PSCE!B107*100</f>
        <v>0.21258259120942258</v>
      </c>
      <c r="C107" s="7">
        <f>(PSCE!C108-PSCE!C107)/PSCE!C107*100</f>
        <v>-5.342215256008359</v>
      </c>
      <c r="D107" s="7">
        <f>(PSCE!D108-PSCE!D107)/PSCE!D107*100</f>
        <v>1.0485726189182336</v>
      </c>
      <c r="E107" s="7">
        <f>(PSCE!E108-PSCE!E107)/PSCE!E107*100</f>
        <v>-0.12164040778498611</v>
      </c>
      <c r="F107" s="7">
        <f>(PSCE!F108-PSCE!F107)/PSCE!F107*100</f>
        <v>0.10105185797620689</v>
      </c>
      <c r="G107" s="7">
        <f>(PSCE!G108-PSCE!G107)/PSCE!G107*100</f>
        <v>0.7865541962745501</v>
      </c>
      <c r="H107" s="7">
        <f>(PSCE!H108-PSCE!H107)/PSCE!H107*100</f>
        <v>1.7818332549125047</v>
      </c>
    </row>
    <row r="108" spans="1:8" ht="12.75" hidden="1">
      <c r="A108" s="10">
        <f>PSCE!A109</f>
        <v>36039</v>
      </c>
      <c r="B108" s="7">
        <f>(PSCE!B109-PSCE!B108)/PSCE!B108*100</f>
        <v>-14.459350991858733</v>
      </c>
      <c r="C108" s="7">
        <f>(PSCE!C109-PSCE!C108)/PSCE!C108*100</f>
        <v>-0.013798813302056023</v>
      </c>
      <c r="D108" s="7">
        <f>(PSCE!D109-PSCE!D108)/PSCE!D108*100</f>
        <v>0.11315791242697953</v>
      </c>
      <c r="E108" s="7">
        <f>(PSCE!E109-PSCE!E108)/PSCE!E108*100</f>
        <v>-0.4407585686945427</v>
      </c>
      <c r="F108" s="7">
        <f>(PSCE!F109-PSCE!F108)/PSCE!F108*100</f>
        <v>-0.10553847565732116</v>
      </c>
      <c r="G108" s="7">
        <f>(PSCE!G109-PSCE!G108)/PSCE!G108*100</f>
        <v>0.546448087431694</v>
      </c>
      <c r="H108" s="7">
        <f>(PSCE!H109-PSCE!H108)/PSCE!H108*100</f>
        <v>-0.15849866541922347</v>
      </c>
    </row>
    <row r="109" spans="1:8" ht="12.75" hidden="1">
      <c r="A109" s="10">
        <f>PSCE!A110</f>
        <v>36069</v>
      </c>
      <c r="B109" s="7">
        <f>(PSCE!B110-PSCE!B109)/PSCE!B109*100</f>
        <v>19.664879356568367</v>
      </c>
      <c r="C109" s="7">
        <f>(PSCE!C110-PSCE!C109)/PSCE!C109*100</f>
        <v>-6.789953077560034</v>
      </c>
      <c r="D109" s="7">
        <f>(PSCE!D110-PSCE!D109)/PSCE!D109*100</f>
        <v>1.9609028076206847</v>
      </c>
      <c r="E109" s="7">
        <f>(PSCE!E110-PSCE!E109)/PSCE!E109*100</f>
        <v>-0.08155181452787325</v>
      </c>
      <c r="F109" s="7">
        <f>(PSCE!F110-PSCE!F109)/PSCE!F109*100</f>
        <v>2.2783647220946257</v>
      </c>
      <c r="G109" s="7">
        <f>(PSCE!G110-PSCE!G109)/PSCE!G109*100</f>
        <v>0.8256288522405463</v>
      </c>
      <c r="H109" s="7">
        <f>(PSCE!H110-PSCE!H109)/PSCE!H109*100</f>
        <v>3.7047244745531014</v>
      </c>
    </row>
    <row r="110" spans="1:8" ht="12.75" hidden="1">
      <c r="A110" s="10">
        <f>PSCE!A111</f>
        <v>36100</v>
      </c>
      <c r="B110" s="7">
        <f>(PSCE!B111-PSCE!B110)/PSCE!B110*100</f>
        <v>11.728464209700908</v>
      </c>
      <c r="C110" s="7">
        <f>(PSCE!C111-PSCE!C110)/PSCE!C110*100</f>
        <v>9.13532721350311</v>
      </c>
      <c r="D110" s="7">
        <f>(PSCE!D111-PSCE!D110)/PSCE!D110*100</f>
        <v>1.0815616459405768</v>
      </c>
      <c r="E110" s="7">
        <f>(PSCE!E111-PSCE!E110)/PSCE!E110*100</f>
        <v>0.10105132241201734</v>
      </c>
      <c r="F110" s="7">
        <f>(PSCE!F111-PSCE!F110)/PSCE!F110*100</f>
        <v>-0.11676996317255008</v>
      </c>
      <c r="G110" s="7">
        <f>(PSCE!G111-PSCE!G110)/PSCE!G110*100</f>
        <v>0.5885936741669334</v>
      </c>
      <c r="H110" s="7">
        <f>(PSCE!H111-PSCE!H110)/PSCE!H110*100</f>
        <v>1.9990645164719514</v>
      </c>
    </row>
    <row r="111" spans="1:8" ht="12.75" hidden="1">
      <c r="A111" s="10">
        <f>PSCE!A112</f>
        <v>36130</v>
      </c>
      <c r="B111" s="7">
        <f>(PSCE!B112-PSCE!B111)/PSCE!B111*100</f>
        <v>-5.489272107479446</v>
      </c>
      <c r="C111" s="7">
        <f>(PSCE!C112-PSCE!C111)/PSCE!C111*100</f>
        <v>-9.523809523809524</v>
      </c>
      <c r="D111" s="7">
        <f>(PSCE!D112-PSCE!D111)/PSCE!D111*100</f>
        <v>0.8467398669191613</v>
      </c>
      <c r="E111" s="7">
        <f>(PSCE!E112-PSCE!E111)/PSCE!E111*100</f>
        <v>0.12230397390848556</v>
      </c>
      <c r="F111" s="7">
        <f>(PSCE!F112-PSCE!F111)/PSCE!F111*100</f>
        <v>-1.4253597122302157</v>
      </c>
      <c r="G111" s="7">
        <f>(PSCE!G112-PSCE!G111)/PSCE!G111*100</f>
        <v>0.18221761402716327</v>
      </c>
      <c r="H111" s="7">
        <f>(PSCE!H112-PSCE!H111)/PSCE!H111*100</f>
        <v>1.9791661238463982</v>
      </c>
    </row>
    <row r="112" spans="1:8" ht="12.75" hidden="1">
      <c r="A112" s="10">
        <f>PSCE!A113</f>
        <v>36161</v>
      </c>
      <c r="B112" s="7">
        <f>(PSCE!B113-PSCE!B112)/PSCE!B112*100</f>
        <v>7.913859863151754</v>
      </c>
      <c r="C112" s="7">
        <f>(PSCE!C113-PSCE!C112)/PSCE!C112*100</f>
        <v>1.199580146948568</v>
      </c>
      <c r="D112" s="7">
        <f>(PSCE!D113-PSCE!D112)/PSCE!D112*100</f>
        <v>0.0006460351744617988</v>
      </c>
      <c r="E112" s="7">
        <f>(PSCE!E113-PSCE!E112)/PSCE!E112*100</f>
        <v>0.9151898243300889</v>
      </c>
      <c r="F112" s="7">
        <f>(PSCE!F113-PSCE!F112)/PSCE!F112*100</f>
        <v>-1.8428134835560828</v>
      </c>
      <c r="G112" s="7">
        <f>(PSCE!G113-PSCE!G112)/PSCE!G112*100</f>
        <v>0.4493357311568474</v>
      </c>
      <c r="H112" s="7">
        <f>(PSCE!H113-PSCE!H112)/PSCE!H112*100</f>
        <v>-0.4813563825710154</v>
      </c>
    </row>
    <row r="113" spans="1:8" ht="12.75" hidden="1">
      <c r="A113" s="10">
        <f>PSCE!A114</f>
        <v>36192</v>
      </c>
      <c r="B113" s="7">
        <f>(PSCE!B114-PSCE!B113)/PSCE!B113*100</f>
        <v>-1.759646104694028</v>
      </c>
      <c r="C113" s="7">
        <f>(PSCE!C114-PSCE!C113)/PSCE!C113*100</f>
        <v>10.742332197362572</v>
      </c>
      <c r="D113" s="7">
        <f>(PSCE!D114-PSCE!D113)/PSCE!D113*100</f>
        <v>0.345626585467748</v>
      </c>
      <c r="E113" s="7">
        <f>(PSCE!E114-PSCE!E113)/PSCE!E113*100</f>
        <v>0.24209353264419936</v>
      </c>
      <c r="F113" s="7">
        <f>(PSCE!F114-PSCE!F113)/PSCE!F113*100</f>
        <v>-0.46935266508666756</v>
      </c>
      <c r="G113" s="7">
        <f>(PSCE!G114-PSCE!G113)/PSCE!G113*100</f>
        <v>0.3121588949983168</v>
      </c>
      <c r="H113" s="7">
        <f>(PSCE!H114-PSCE!H113)/PSCE!H113*100</f>
        <v>0.49703473595029657</v>
      </c>
    </row>
    <row r="114" spans="1:8" ht="12.75" hidden="1">
      <c r="A114" s="10">
        <f>PSCE!A115</f>
        <v>36220</v>
      </c>
      <c r="B114" s="7">
        <f>(PSCE!B115-PSCE!B114)/PSCE!B114*100</f>
        <v>9.946465202381548</v>
      </c>
      <c r="C114" s="7">
        <f>(PSCE!C115-PSCE!C114)/PSCE!C114*100</f>
        <v>3.117473909553117</v>
      </c>
      <c r="D114" s="7">
        <f>(PSCE!D115-PSCE!D114)/PSCE!D114*100</f>
        <v>0.8963923266928338</v>
      </c>
      <c r="E114" s="7">
        <f>(PSCE!E115-PSCE!E114)/PSCE!E114*100</f>
        <v>-0.3526795982519359</v>
      </c>
      <c r="F114" s="7">
        <f>(PSCE!F115-PSCE!F114)/PSCE!F114*100</f>
        <v>1.4146979176393688</v>
      </c>
      <c r="G114" s="7">
        <f>(PSCE!G115-PSCE!G114)/PSCE!G114*100</f>
        <v>-0.07220363458859182</v>
      </c>
      <c r="H114" s="7">
        <f>(PSCE!H115-PSCE!H114)/PSCE!H114*100</f>
        <v>2.1458898545393232</v>
      </c>
    </row>
    <row r="115" spans="1:8" ht="12.75" hidden="1">
      <c r="A115" s="10">
        <f>PSCE!A116</f>
        <v>36251</v>
      </c>
      <c r="B115" s="7">
        <f>(PSCE!B116-PSCE!B115)/PSCE!B115*100</f>
        <v>-0.26848691695108073</v>
      </c>
      <c r="C115" s="7">
        <f>(PSCE!C116-PSCE!C115)/PSCE!C115*100</f>
        <v>-8.31711431166472</v>
      </c>
      <c r="D115" s="7">
        <f>(PSCE!D116-PSCE!D115)/PSCE!D115*100</f>
        <v>-0.22737134057631936</v>
      </c>
      <c r="E115" s="7">
        <f>(PSCE!E116-PSCE!E115)/PSCE!E115*100</f>
        <v>-0.2385165807494037</v>
      </c>
      <c r="F115" s="7">
        <f>(PSCE!F116-PSCE!F115)/PSCE!F115*100</f>
        <v>0.29004189494038024</v>
      </c>
      <c r="G115" s="7">
        <f>(PSCE!G116-PSCE!G115)/PSCE!G115*100</f>
        <v>0.11296330219209869</v>
      </c>
      <c r="H115" s="7">
        <f>(PSCE!H116-PSCE!H115)/PSCE!H115*100</f>
        <v>-0.6152368661934845</v>
      </c>
    </row>
    <row r="116" spans="1:8" ht="12.75" hidden="1">
      <c r="A116" s="10">
        <f>PSCE!A117</f>
        <v>36281</v>
      </c>
      <c r="B116" s="7">
        <f>(PSCE!B117-PSCE!B116)/PSCE!B116*100</f>
        <v>7.419237087059683</v>
      </c>
      <c r="C116" s="7">
        <f>(PSCE!C117-PSCE!C116)/PSCE!C116*100</f>
        <v>4.741013303141806</v>
      </c>
      <c r="D116" s="7">
        <f>(PSCE!D117-PSCE!D116)/PSCE!D116*100</f>
        <v>0.08612474871399121</v>
      </c>
      <c r="E116" s="7">
        <f>(PSCE!E117-PSCE!E116)/PSCE!E116*100</f>
        <v>-0.13882461823229986</v>
      </c>
      <c r="F116" s="7">
        <f>(PSCE!F117-PSCE!F116)/PSCE!F116*100</f>
        <v>-0.3213367609254499</v>
      </c>
      <c r="G116" s="7">
        <f>(PSCE!G117-PSCE!G116)/PSCE!G116*100</f>
        <v>-0.16010490683419232</v>
      </c>
      <c r="H116" s="7">
        <f>(PSCE!H117-PSCE!H116)/PSCE!H116*100</f>
        <v>0.43333182346635263</v>
      </c>
    </row>
    <row r="117" spans="1:8" ht="12.75" hidden="1">
      <c r="A117" s="10">
        <f>PSCE!A118</f>
        <v>36312</v>
      </c>
      <c r="B117" s="7">
        <f>(PSCE!B118-PSCE!B117)/PSCE!B117*100</f>
        <v>2.336250106193187</v>
      </c>
      <c r="C117" s="7">
        <f>(PSCE!C118-PSCE!C117)/PSCE!C117*100</f>
        <v>-4.55343872449669</v>
      </c>
      <c r="D117" s="7">
        <f>(PSCE!D118-PSCE!D117)/PSCE!D117*100</f>
        <v>2.6294433759113596</v>
      </c>
      <c r="E117" s="7">
        <f>(PSCE!E118-PSCE!E117)/PSCE!E117*100</f>
        <v>-0.16411801050355268</v>
      </c>
      <c r="F117" s="7">
        <f>(PSCE!F118-PSCE!F117)/PSCE!F117*100</f>
        <v>1.1144883485309016</v>
      </c>
      <c r="G117" s="7">
        <f>(PSCE!G118-PSCE!G117)/PSCE!G117*100</f>
        <v>0.2097428613609868</v>
      </c>
      <c r="H117" s="7">
        <f>(PSCE!H118-PSCE!H117)/PSCE!H117*100</f>
        <v>5.9011595858765045</v>
      </c>
    </row>
    <row r="118" spans="1:8" ht="12.75" hidden="1">
      <c r="A118" s="10">
        <f>PSCE!A119</f>
        <v>36342</v>
      </c>
      <c r="B118" s="7">
        <f>(PSCE!B119-PSCE!B118)/PSCE!B118*100</f>
        <v>-9.808235098787979</v>
      </c>
      <c r="C118" s="7">
        <f>(PSCE!C119-PSCE!C118)/PSCE!C118*100</f>
        <v>-3.2984144960362403</v>
      </c>
      <c r="D118" s="7">
        <f>(PSCE!D119-PSCE!D118)/PSCE!D118*100</f>
        <v>0.10210943142480015</v>
      </c>
      <c r="E118" s="7">
        <f>(PSCE!E119-PSCE!E118)/PSCE!E118*100</f>
        <v>-0.3964646953023769</v>
      </c>
      <c r="F118" s="7">
        <f>(PSCE!F119-PSCE!F118)/PSCE!F118*100</f>
        <v>-0.48733831298961555</v>
      </c>
      <c r="G118" s="7">
        <f>(PSCE!G119-PSCE!G118)/PSCE!G118*100</f>
        <v>0.6182592218163714</v>
      </c>
      <c r="H118" s="7">
        <f>(PSCE!H119-PSCE!H118)/PSCE!H118*100</f>
        <v>-0.19542894998343824</v>
      </c>
    </row>
    <row r="119" spans="1:8" ht="12.75" hidden="1">
      <c r="A119" s="10">
        <f>PSCE!A120</f>
        <v>36373</v>
      </c>
      <c r="B119" s="7">
        <f>(PSCE!B120-PSCE!B119)/PSCE!B119*100</f>
        <v>14.321873993280867</v>
      </c>
      <c r="C119" s="7">
        <f>(PSCE!C120-PSCE!C119)/PSCE!C119*100</f>
        <v>-11.052554530815401</v>
      </c>
      <c r="D119" s="7">
        <f>(PSCE!D120-PSCE!D119)/PSCE!D119*100</f>
        <v>0.7832844039740592</v>
      </c>
      <c r="E119" s="7">
        <f>(PSCE!E120-PSCE!E119)/PSCE!E119*100</f>
        <v>0.054366820705992</v>
      </c>
      <c r="F119" s="7">
        <f>(PSCE!F120-PSCE!F119)/PSCE!F119*100</f>
        <v>-0.46684058766991626</v>
      </c>
      <c r="G119" s="7">
        <f>(PSCE!G120-PSCE!G119)/PSCE!G119*100</f>
        <v>0.8855902251842875</v>
      </c>
      <c r="H119" s="7">
        <f>(PSCE!H120-PSCE!H119)/PSCE!H119*100</f>
        <v>0.9947040779074233</v>
      </c>
    </row>
    <row r="120" spans="1:8" ht="12.75" hidden="1">
      <c r="A120" s="10">
        <f>PSCE!A121</f>
        <v>36404</v>
      </c>
      <c r="B120" s="7">
        <f>(PSCE!B121-PSCE!B120)/PSCE!B120*100</f>
        <v>-11.324020772110623</v>
      </c>
      <c r="C120" s="7">
        <f>(PSCE!C121-PSCE!C120)/PSCE!C120*100</f>
        <v>-3.7195523370638575</v>
      </c>
      <c r="D120" s="7">
        <f>(PSCE!D121-PSCE!D120)/PSCE!D120*100</f>
        <v>1.661160323057111</v>
      </c>
      <c r="E120" s="7">
        <f>(PSCE!E121-PSCE!E120)/PSCE!E120*100</f>
        <v>0.4385794682709101</v>
      </c>
      <c r="F120" s="7">
        <f>(PSCE!F121-PSCE!F120)/PSCE!F120*100</f>
        <v>0.7219386582057296</v>
      </c>
      <c r="G120" s="7">
        <f>(PSCE!G121-PSCE!G120)/PSCE!G120*100</f>
        <v>0.3628374388181008</v>
      </c>
      <c r="H120" s="7">
        <f>(PSCE!H121-PSCE!H120)/PSCE!H120*100</f>
        <v>3.2706616904912797</v>
      </c>
    </row>
    <row r="121" spans="1:8" ht="12.75" hidden="1">
      <c r="A121" s="10">
        <f>PSCE!A122</f>
        <v>36434</v>
      </c>
      <c r="B121" s="7">
        <f>(PSCE!B122-PSCE!B121)/PSCE!B121*100</f>
        <v>0.9397130924278192</v>
      </c>
      <c r="C121" s="7">
        <f>(PSCE!C122-PSCE!C121)/PSCE!C121*100</f>
        <v>-8.495726495726496</v>
      </c>
      <c r="D121" s="7">
        <f>(PSCE!D122-PSCE!D121)/PSCE!D121*100</f>
        <v>-0.8587946521618598</v>
      </c>
      <c r="E121" s="7">
        <f>(PSCE!E122-PSCE!E121)/PSCE!E121*100</f>
        <v>0.5158822165546023</v>
      </c>
      <c r="F121" s="7">
        <f>(PSCE!F122-PSCE!F121)/PSCE!F121*100</f>
        <v>-0.04565376186997809</v>
      </c>
      <c r="G121" s="7">
        <f>(PSCE!G122-PSCE!G121)/PSCE!G121*100</f>
        <v>0.2458374680236762</v>
      </c>
      <c r="H121" s="7">
        <f>(PSCE!H122-PSCE!H121)/PSCE!H121*100</f>
        <v>-2.270185742469838</v>
      </c>
    </row>
    <row r="122" spans="1:8" ht="12.75" hidden="1">
      <c r="A122" s="10">
        <f>PSCE!A123</f>
        <v>36465</v>
      </c>
      <c r="B122" s="7">
        <f>(PSCE!B123-PSCE!B122)/PSCE!B122*100</f>
        <v>0.620643130200135</v>
      </c>
      <c r="C122" s="7">
        <f>(PSCE!C123-PSCE!C122)/PSCE!C122*100</f>
        <v>-1.0648234634784233</v>
      </c>
      <c r="D122" s="7">
        <f>(PSCE!D123-PSCE!D122)/PSCE!D122*100</f>
        <v>2.0872071307127245</v>
      </c>
      <c r="E122" s="7">
        <f>(PSCE!E123-PSCE!E122)/PSCE!E122*100</f>
        <v>-0.09803356207831151</v>
      </c>
      <c r="F122" s="7">
        <f>(PSCE!F123-PSCE!F122)/PSCE!F122*100</f>
        <v>1.0779208915684662</v>
      </c>
      <c r="G122" s="7">
        <f>(PSCE!G123-PSCE!G122)/PSCE!G122*100</f>
        <v>0.6416888853515857</v>
      </c>
      <c r="H122" s="7">
        <f>(PSCE!H123-PSCE!H122)/PSCE!H122*100</f>
        <v>4.070459746590507</v>
      </c>
    </row>
    <row r="123" spans="1:8" ht="12.75" hidden="1">
      <c r="A123" s="10">
        <f>PSCE!A124</f>
        <v>36495</v>
      </c>
      <c r="B123" s="7">
        <f>(PSCE!B124-PSCE!B123)/PSCE!B123*100</f>
        <v>4.997094712376525</v>
      </c>
      <c r="C123" s="7">
        <f>(PSCE!C124-PSCE!C123)/PSCE!C123*100</f>
        <v>8.04380664652568</v>
      </c>
      <c r="D123" s="7">
        <f>(PSCE!D124-PSCE!D123)/PSCE!D123*100</f>
        <v>0.6285950780045705</v>
      </c>
      <c r="E123" s="7">
        <f>(PSCE!E124-PSCE!E123)/PSCE!E123*100</f>
        <v>0.7542522896944509</v>
      </c>
      <c r="F123" s="7">
        <f>(PSCE!F124-PSCE!F123)/PSCE!F123*100</f>
        <v>-0.22141888838680523</v>
      </c>
      <c r="G123" s="7">
        <f>(PSCE!G124-PSCE!G123)/PSCE!G123*100</f>
        <v>0.4265477802710531</v>
      </c>
      <c r="H123" s="7">
        <f>(PSCE!H124-PSCE!H123)/PSCE!H123*100</f>
        <v>0.8661878349326672</v>
      </c>
    </row>
    <row r="124" spans="1:8" ht="12.75" hidden="1">
      <c r="A124" s="10">
        <f>PSCE!A125</f>
        <v>36526</v>
      </c>
      <c r="B124" s="7">
        <f>(PSCE!B125-PSCE!B124)/PSCE!B124*100</f>
        <v>-0.12770848410029373</v>
      </c>
      <c r="C124" s="7">
        <f>(PSCE!C125-PSCE!C124)/PSCE!C124*100</f>
        <v>-14.767563788885004</v>
      </c>
      <c r="D124" s="7">
        <f>(PSCE!D125-PSCE!D124)/PSCE!D124*100</f>
        <v>0.9548843946140229</v>
      </c>
      <c r="E124" s="7">
        <f>(PSCE!E125-PSCE!E124)/PSCE!E124*100</f>
        <v>-0.045833015048506606</v>
      </c>
      <c r="F124" s="7">
        <f>(PSCE!F125-PSCE!F124)/PSCE!F124*100</f>
        <v>-0.9963316878764549</v>
      </c>
      <c r="G124" s="7">
        <f>(PSCE!G125-PSCE!G124)/PSCE!G124*100</f>
        <v>0.20916898393090042</v>
      </c>
      <c r="H124" s="7">
        <f>(PSCE!H125-PSCE!H124)/PSCE!H124*100</f>
        <v>2.0493891712491745</v>
      </c>
    </row>
    <row r="125" spans="1:8" ht="12.75" hidden="1">
      <c r="A125" s="10">
        <f>PSCE!A126</f>
        <v>36557</v>
      </c>
      <c r="B125" s="7">
        <f>(PSCE!B126-PSCE!B125)/PSCE!B125*100</f>
        <v>0.1704957162951281</v>
      </c>
      <c r="C125" s="7">
        <f>(PSCE!C126-PSCE!C125)/PSCE!C125*100</f>
        <v>-0.6356366618823047</v>
      </c>
      <c r="D125" s="7">
        <f>(PSCE!D126-PSCE!D125)/PSCE!D125*100</f>
        <v>0.14484966926648205</v>
      </c>
      <c r="E125" s="7">
        <f>(PSCE!E126-PSCE!E125)/PSCE!E125*100</f>
        <v>0.7183798242262132</v>
      </c>
      <c r="F125" s="7">
        <f>(PSCE!F126-PSCE!F125)/PSCE!F125*100</f>
        <v>0.9514660811490782</v>
      </c>
      <c r="G125" s="7">
        <f>(PSCE!G126-PSCE!G125)/PSCE!G125*100</f>
        <v>0.8246156868523157</v>
      </c>
      <c r="H125" s="7">
        <f>(PSCE!H126-PSCE!H125)/PSCE!H125*100</f>
        <v>-0.663042439926705</v>
      </c>
    </row>
    <row r="126" spans="1:8" ht="12.75" hidden="1">
      <c r="A126" s="10">
        <f>PSCE!A127</f>
        <v>36586</v>
      </c>
      <c r="B126" s="7">
        <f>(PSCE!B127-PSCE!B126)/PSCE!B126*100</f>
        <v>-0.34892132249691504</v>
      </c>
      <c r="C126" s="7">
        <f>(PSCE!C127-PSCE!C126)/PSCE!C126*100</f>
        <v>28.70408584399505</v>
      </c>
      <c r="D126" s="7">
        <f>(PSCE!D127-PSCE!D126)/PSCE!D126*100</f>
        <v>0.18001411027632952</v>
      </c>
      <c r="E126" s="7">
        <f>(PSCE!E127-PSCE!E126)/PSCE!E126*100</f>
        <v>0.8062068442218681</v>
      </c>
      <c r="F126" s="7">
        <f>(PSCE!F127-PSCE!F126)/PSCE!F126*100</f>
        <v>-0.4304680773936291</v>
      </c>
      <c r="G126" s="7">
        <f>(PSCE!G127-PSCE!G126)/PSCE!G126*100</f>
        <v>0.59623262814861</v>
      </c>
      <c r="H126" s="7">
        <f>(PSCE!H127-PSCE!H126)/PSCE!H126*100</f>
        <v>-0.2788766255054092</v>
      </c>
    </row>
    <row r="127" spans="1:8" ht="12.75" hidden="1">
      <c r="A127" s="10">
        <f>PSCE!A128</f>
        <v>36617</v>
      </c>
      <c r="B127" s="7">
        <f>(PSCE!B128-PSCE!B127)/PSCE!B127*100</f>
        <v>11.221657628421369</v>
      </c>
      <c r="C127" s="7">
        <f>(PSCE!C128-PSCE!C127)/PSCE!C127*100</f>
        <v>-17.524450857784192</v>
      </c>
      <c r="D127" s="7">
        <f>(PSCE!D128-PSCE!D127)/PSCE!D127*100</f>
        <v>-0.13202161780428237</v>
      </c>
      <c r="E127" s="7">
        <f>(PSCE!E128-PSCE!E127)/PSCE!E127*100</f>
        <v>0.2992040044410154</v>
      </c>
      <c r="F127" s="7">
        <f>(PSCE!F128-PSCE!F127)/PSCE!F127*100</f>
        <v>2.2663147355966142</v>
      </c>
      <c r="G127" s="7">
        <f>(PSCE!G128-PSCE!G127)/PSCE!G127*100</f>
        <v>0.5597710555751938</v>
      </c>
      <c r="H127" s="7">
        <f>(PSCE!H128-PSCE!H127)/PSCE!H127*100</f>
        <v>-1.089696103657013</v>
      </c>
    </row>
    <row r="128" spans="1:8" ht="12.75" hidden="1">
      <c r="A128" s="10">
        <f>PSCE!A129</f>
        <v>36647</v>
      </c>
      <c r="B128" s="7">
        <f>(PSCE!B129-PSCE!B128)/PSCE!B128*100</f>
        <v>2.645218259300495</v>
      </c>
      <c r="C128" s="7">
        <f>(PSCE!C129-PSCE!C128)/PSCE!C128*100</f>
        <v>2.9354587869362363</v>
      </c>
      <c r="D128" s="7">
        <f>(PSCE!D129-PSCE!D128)/PSCE!D128*100</f>
        <v>0.41682053538456704</v>
      </c>
      <c r="E128" s="7">
        <f>(PSCE!E129-PSCE!E128)/PSCE!E128*100</f>
        <v>0.46341463414634143</v>
      </c>
      <c r="F128" s="7">
        <f>(PSCE!F129-PSCE!F128)/PSCE!F128*100</f>
        <v>1.245995016019936</v>
      </c>
      <c r="G128" s="7">
        <f>(PSCE!G129-PSCE!G128)/PSCE!G128*100</f>
        <v>0.5826579797658774</v>
      </c>
      <c r="H128" s="7">
        <f>(PSCE!H129-PSCE!H128)/PSCE!H128*100</f>
        <v>0.17061745793282546</v>
      </c>
    </row>
    <row r="129" spans="1:8" ht="12.75" hidden="1">
      <c r="A129" s="10">
        <f>PSCE!A130</f>
        <v>36678</v>
      </c>
      <c r="B129" s="7">
        <f>(PSCE!B130-PSCE!B129)/PSCE!B129*100</f>
        <v>0.007480550568521843</v>
      </c>
      <c r="C129" s="7">
        <f>(PSCE!C130-PSCE!C129)/PSCE!C129*100</f>
        <v>23.5505193578848</v>
      </c>
      <c r="D129" s="7">
        <f>(PSCE!D130-PSCE!D129)/PSCE!D129*100</f>
        <v>0.6971640056805956</v>
      </c>
      <c r="E129" s="7">
        <f>(PSCE!E130-PSCE!E129)/PSCE!E129*100</f>
        <v>1.2176219022540946</v>
      </c>
      <c r="F129" s="7">
        <f>(PSCE!F130-PSCE!F129)/PSCE!F129*100</f>
        <v>0.5098452883263009</v>
      </c>
      <c r="G129" s="7">
        <f>(PSCE!G130-PSCE!G129)/PSCE!G129*100</f>
        <v>1.097285988538819</v>
      </c>
      <c r="H129" s="7">
        <f>(PSCE!H130-PSCE!H129)/PSCE!H129*100</f>
        <v>0.22297333168167902</v>
      </c>
    </row>
    <row r="130" spans="1:8" ht="12.75" hidden="1">
      <c r="A130" s="10">
        <f>PSCE!A131</f>
        <v>36708</v>
      </c>
      <c r="B130" s="7">
        <f>(PSCE!B131-PSCE!B130)/PSCE!B130*100</f>
        <v>11.317226419328296</v>
      </c>
      <c r="C130" s="7">
        <f>(PSCE!C131-PSCE!C130)/PSCE!C130*100</f>
        <v>-26.872516050137573</v>
      </c>
      <c r="D130" s="7">
        <f>(PSCE!D131-PSCE!D130)/PSCE!D130*100</f>
        <v>1.3961358099996501</v>
      </c>
      <c r="E130" s="7">
        <f>(PSCE!E131-PSCE!E130)/PSCE!E130*100</f>
        <v>0.6273178471927526</v>
      </c>
      <c r="F130" s="7">
        <f>(PSCE!F131-PSCE!F130)/PSCE!F130*100</f>
        <v>0.43291936330243136</v>
      </c>
      <c r="G130" s="7">
        <f>(PSCE!G131-PSCE!G130)/PSCE!G130*100</f>
        <v>1.7005175900099918</v>
      </c>
      <c r="H130" s="7">
        <f>(PSCE!H131-PSCE!H130)/PSCE!H130*100</f>
        <v>1.3935728789617727</v>
      </c>
    </row>
    <row r="131" spans="1:8" ht="12.75" hidden="1">
      <c r="A131" s="10">
        <f>PSCE!A132</f>
        <v>36739</v>
      </c>
      <c r="B131" s="7">
        <f>(PSCE!B132-PSCE!B131)/PSCE!B131*100</f>
        <v>3.332885364870313</v>
      </c>
      <c r="C131" s="7">
        <f>(PSCE!C132-PSCE!C131)/PSCE!C131*100</f>
        <v>7.796822742474917</v>
      </c>
      <c r="D131" s="7">
        <f>(PSCE!D132-PSCE!D131)/PSCE!D131*100</f>
        <v>0.6994721868324505</v>
      </c>
      <c r="E131" s="7">
        <f>(PSCE!E132-PSCE!E131)/PSCE!E131*100</f>
        <v>0.8269311868571114</v>
      </c>
      <c r="F131" s="7">
        <f>(PSCE!F132-PSCE!F131)/PSCE!F131*100</f>
        <v>0.20899551530456745</v>
      </c>
      <c r="G131" s="7">
        <f>(PSCE!G132-PSCE!G131)/PSCE!G131*100</f>
        <v>0.9838798297650423</v>
      </c>
      <c r="H131" s="7">
        <f>(PSCE!H132-PSCE!H131)/PSCE!H131*100</f>
        <v>0.4523350326734786</v>
      </c>
    </row>
    <row r="132" spans="1:8" ht="12.75" hidden="1">
      <c r="A132" s="10">
        <f>PSCE!A133</f>
        <v>36770</v>
      </c>
      <c r="B132" s="7">
        <f>(PSCE!B133-PSCE!B132)/PSCE!B132*100</f>
        <v>16.982052282481465</v>
      </c>
      <c r="C132" s="7">
        <f>(PSCE!C133-PSCE!C132)/PSCE!C132*100</f>
        <v>-11.498933488462285</v>
      </c>
      <c r="D132" s="7">
        <f>(PSCE!D133-PSCE!D132)/PSCE!D132*100</f>
        <v>1.5606450336367232</v>
      </c>
      <c r="E132" s="7">
        <f>(PSCE!E133-PSCE!E132)/PSCE!E132*100</f>
        <v>0.82924168030551</v>
      </c>
      <c r="F132" s="7">
        <f>(PSCE!F133-PSCE!F132)/PSCE!F132*100</f>
        <v>0.7429936997610254</v>
      </c>
      <c r="G132" s="7">
        <f>(PSCE!G133-PSCE!G132)/PSCE!G132*100</f>
        <v>0.9106628242074928</v>
      </c>
      <c r="H132" s="7">
        <f>(PSCE!H133-PSCE!H132)/PSCE!H132*100</f>
        <v>2.427449552735594</v>
      </c>
    </row>
    <row r="133" spans="1:8" ht="12.75" hidden="1">
      <c r="A133" s="10">
        <f>PSCE!A134</f>
        <v>36800</v>
      </c>
      <c r="B133" s="7">
        <f>(PSCE!B134-PSCE!B133)/PSCE!B133*100</f>
        <v>2.557047166402624</v>
      </c>
      <c r="C133" s="7">
        <f>(PSCE!C134-PSCE!C133)/PSCE!C133*100</f>
        <v>0.7449605609114811</v>
      </c>
      <c r="D133" s="7">
        <f>(PSCE!D134-PSCE!D133)/PSCE!D133*100</f>
        <v>0.5634868747646674</v>
      </c>
      <c r="E133" s="7">
        <f>(PSCE!E134-PSCE!E133)/PSCE!E133*100</f>
        <v>1.0316343830032824</v>
      </c>
      <c r="F133" s="7">
        <f>(PSCE!F134-PSCE!F133)/PSCE!F133*100</f>
        <v>1.0049167601138618</v>
      </c>
      <c r="G133" s="7">
        <f>(PSCE!G134-PSCE!G133)/PSCE!G133*100</f>
        <v>1.038153986748915</v>
      </c>
      <c r="H133" s="7">
        <f>(PSCE!H134-PSCE!H133)/PSCE!H133*100</f>
        <v>-0.029195597811599538</v>
      </c>
    </row>
    <row r="134" spans="1:8" ht="12.75" hidden="1">
      <c r="A134" s="10">
        <f>PSCE!A135</f>
        <v>36831</v>
      </c>
      <c r="B134" s="7">
        <f>(PSCE!B135-PSCE!B134)/PSCE!B134*100</f>
        <v>4.479796200439036</v>
      </c>
      <c r="C134" s="7">
        <f>(PSCE!C135-PSCE!C134)/PSCE!C134*100</f>
        <v>41.344062635928665</v>
      </c>
      <c r="D134" s="7">
        <f>(PSCE!D135-PSCE!D134)/PSCE!D134*100</f>
        <v>1.4369620007935517</v>
      </c>
      <c r="E134" s="7">
        <f>(PSCE!E135-PSCE!E134)/PSCE!E134*100</f>
        <v>0.9657610053911242</v>
      </c>
      <c r="F134" s="7">
        <f>(PSCE!F135-PSCE!F134)/PSCE!F134*100</f>
        <v>3.018916264571502</v>
      </c>
      <c r="G134" s="7">
        <f>(PSCE!G135-PSCE!G134)/PSCE!G134*100</f>
        <v>1.4037499660820723</v>
      </c>
      <c r="H134" s="7">
        <f>(PSCE!H135-PSCE!H134)/PSCE!H134*100</f>
        <v>1.422960367040818</v>
      </c>
    </row>
    <row r="135" spans="1:8" ht="12.75" hidden="1">
      <c r="A135" s="10">
        <f>PSCE!A136</f>
        <v>36861</v>
      </c>
      <c r="B135" s="7">
        <f>(PSCE!B136-PSCE!B135)/PSCE!B135*100</f>
        <v>-0.5006225357958083</v>
      </c>
      <c r="C135" s="7">
        <f>(PSCE!C136-PSCE!C135)/PSCE!C135*100</f>
        <v>20.387751961840284</v>
      </c>
      <c r="D135" s="7">
        <f>(PSCE!D136-PSCE!D135)/PSCE!D135*100</f>
        <v>-0.12138663571705345</v>
      </c>
      <c r="E135" s="7">
        <f>(PSCE!E136-PSCE!E135)/PSCE!E135*100</f>
        <v>0.9017132551848512</v>
      </c>
      <c r="F135" s="7">
        <f>(PSCE!F136-PSCE!F135)/PSCE!F135*100</f>
        <v>0.10362264776589572</v>
      </c>
      <c r="G135" s="7">
        <f>(PSCE!G136-PSCE!G135)/PSCE!G135*100</f>
        <v>0.9111343019988761</v>
      </c>
      <c r="H135" s="7">
        <f>(PSCE!H136-PSCE!H135)/PSCE!H135*100</f>
        <v>-1.3516671535283562</v>
      </c>
    </row>
    <row r="136" spans="1:8" ht="12.75" hidden="1">
      <c r="A136" s="10">
        <f>PSCE!A137</f>
        <v>36892</v>
      </c>
      <c r="B136" s="7">
        <f>(PSCE!B137-PSCE!B136)/PSCE!B136*100</f>
        <v>-31.64316066633645</v>
      </c>
      <c r="C136" s="7">
        <f>(PSCE!C137-PSCE!C136)/PSCE!C136*100</f>
        <v>9.21523517382413</v>
      </c>
      <c r="D136" s="7">
        <f>(PSCE!D137-PSCE!D136)/PSCE!D136*100</f>
        <v>0.4304258292270354</v>
      </c>
      <c r="E136" s="7">
        <f>(PSCE!E137-PSCE!E136)/PSCE!E136*100</f>
        <v>0.5396975590951304</v>
      </c>
      <c r="F136" s="7">
        <f>(PSCE!F137-PSCE!F136)/PSCE!F136*100</f>
        <v>-0.3105461471574676</v>
      </c>
      <c r="G136" s="7">
        <f>(PSCE!G137-PSCE!G136)/PSCE!G136*100</f>
        <v>2.9407475173355606</v>
      </c>
      <c r="H136" s="7">
        <f>(PSCE!H137-PSCE!H136)/PSCE!H136*100</f>
        <v>-1.9230850582297971</v>
      </c>
    </row>
    <row r="137" spans="1:8" ht="12.75" hidden="1">
      <c r="A137" s="10">
        <f>PSCE!A138</f>
        <v>36923</v>
      </c>
      <c r="B137" s="7">
        <f>(PSCE!B138-PSCE!B137)/PSCE!B137*100</f>
        <v>17.10079707104992</v>
      </c>
      <c r="C137" s="7">
        <f>(PSCE!C138-PSCE!C137)/PSCE!C137*100</f>
        <v>-13.622001170275015</v>
      </c>
      <c r="D137" s="7">
        <f>(PSCE!D138-PSCE!D137)/PSCE!D137*100</f>
        <v>0.9040296876172832</v>
      </c>
      <c r="E137" s="7">
        <f>(PSCE!E138-PSCE!E137)/PSCE!E137*100</f>
        <v>3.0831169283859388</v>
      </c>
      <c r="F137" s="7">
        <f>(PSCE!F138-PSCE!F137)/PSCE!F137*100</f>
        <v>0.7185578999833859</v>
      </c>
      <c r="G137" s="7">
        <f>(PSCE!G138-PSCE!G137)/PSCE!G137*100</f>
        <v>1.132563121718336</v>
      </c>
      <c r="H137" s="7">
        <f>(PSCE!H138-PSCE!H137)/PSCE!H137*100</f>
        <v>0.15441350902542647</v>
      </c>
    </row>
    <row r="138" spans="1:8" ht="12.75" hidden="1">
      <c r="A138" s="10">
        <f>PSCE!A139</f>
        <v>36951</v>
      </c>
      <c r="B138" s="7">
        <f>(PSCE!B139-PSCE!B138)/PSCE!B138*100</f>
        <v>-9.2069695489334</v>
      </c>
      <c r="C138" s="7">
        <f>(PSCE!C139-PSCE!C138)/PSCE!C138*100</f>
        <v>0</v>
      </c>
      <c r="D138" s="7">
        <f>(PSCE!D139-PSCE!D138)/PSCE!D138*100</f>
        <v>0.8955673408217955</v>
      </c>
      <c r="E138" s="7">
        <f>(PSCE!E139-PSCE!E138)/PSCE!E138*100</f>
        <v>1.4624826700030433</v>
      </c>
      <c r="F138" s="7">
        <f>(PSCE!F139-PSCE!F138)/PSCE!F138*100</f>
        <v>3.0310528269206976</v>
      </c>
      <c r="G138" s="7">
        <f>(PSCE!G139-PSCE!G138)/PSCE!G138*100</f>
        <v>1.1321908125708415</v>
      </c>
      <c r="H138" s="7">
        <f>(PSCE!H139-PSCE!H138)/PSCE!H138*100</f>
        <v>0.2881099727393703</v>
      </c>
    </row>
    <row r="139" spans="1:8" ht="12.75" hidden="1">
      <c r="A139" s="10">
        <f>PSCE!A140</f>
        <v>36982</v>
      </c>
      <c r="B139" s="7">
        <f>(PSCE!B140-PSCE!B139)/PSCE!B139*100</f>
        <v>-9.30124112203171</v>
      </c>
      <c r="C139" s="7">
        <f>(PSCE!C140-PSCE!C139)/PSCE!C139*100</f>
        <v>-2.398049044844872</v>
      </c>
      <c r="D139" s="7">
        <f>(PSCE!D140-PSCE!D139)/PSCE!D139*100</f>
        <v>0.27836970301836916</v>
      </c>
      <c r="E139" s="7">
        <f>(PSCE!E140-PSCE!E139)/PSCE!E139*100</f>
        <v>1.4947259669060673</v>
      </c>
      <c r="F139" s="7">
        <f>(PSCE!F140-PSCE!F139)/PSCE!F139*100</f>
        <v>-0.43227665706051877</v>
      </c>
      <c r="G139" s="7">
        <f>(PSCE!G140-PSCE!G139)/PSCE!G139*100</f>
        <v>0.913830448142116</v>
      </c>
      <c r="H139" s="7">
        <f>(PSCE!H140-PSCE!H139)/PSCE!H139*100</f>
        <v>-0.6089182039918926</v>
      </c>
    </row>
    <row r="140" spans="1:8" ht="12.75" hidden="1">
      <c r="A140" s="10">
        <f>PSCE!A141</f>
        <v>37012</v>
      </c>
      <c r="B140" s="7">
        <f>(PSCE!B141-PSCE!B140)/PSCE!B140*100</f>
        <v>4.785445916551315</v>
      </c>
      <c r="C140" s="7">
        <f>(PSCE!C141-PSCE!C140)/PSCE!C140*100</f>
        <v>10.244308717379234</v>
      </c>
      <c r="D140" s="7">
        <f>(PSCE!D141-PSCE!D140)/PSCE!D140*100</f>
        <v>0.9240679072453165</v>
      </c>
      <c r="E140" s="7">
        <f>(PSCE!E141-PSCE!E140)/PSCE!E140*100</f>
        <v>-1.315098180862941</v>
      </c>
      <c r="F140" s="7">
        <f>(PSCE!F141-PSCE!F140)/PSCE!F140*100</f>
        <v>4.180736452805918</v>
      </c>
      <c r="G140" s="7">
        <f>(PSCE!G141-PSCE!G140)/PSCE!G140*100</f>
        <v>0.9126266092635344</v>
      </c>
      <c r="H140" s="7">
        <f>(PSCE!H141-PSCE!H140)/PSCE!H140*100</f>
        <v>1.1751795173122952</v>
      </c>
    </row>
    <row r="141" spans="1:8" ht="12.75" hidden="1">
      <c r="A141" s="10">
        <f>PSCE!A142</f>
        <v>37043</v>
      </c>
      <c r="B141" s="7">
        <f>(PSCE!B142-PSCE!B141)/PSCE!B141*100</f>
        <v>6.227590111341763</v>
      </c>
      <c r="C141" s="7">
        <f>(PSCE!C142-PSCE!C141)/PSCE!C141*100</f>
        <v>3.0345001259128686</v>
      </c>
      <c r="D141" s="7">
        <f>(PSCE!D142-PSCE!D141)/PSCE!D141*100</f>
        <v>0.5280776693508838</v>
      </c>
      <c r="E141" s="7">
        <f>(PSCE!E142-PSCE!E141)/PSCE!E141*100</f>
        <v>1.8234149100770294</v>
      </c>
      <c r="F141" s="7">
        <f>(PSCE!F142-PSCE!F141)/PSCE!F141*100</f>
        <v>1.323506713999074</v>
      </c>
      <c r="G141" s="7">
        <f>(PSCE!G142-PSCE!G141)/PSCE!G141*100</f>
        <v>0.5259708407701599</v>
      </c>
      <c r="H141" s="7">
        <f>(PSCE!H142-PSCE!H141)/PSCE!H141*100</f>
        <v>0.10974745274881072</v>
      </c>
    </row>
    <row r="142" spans="1:8" ht="12.75" hidden="1">
      <c r="A142" s="10">
        <f>PSCE!A143</f>
        <v>37073</v>
      </c>
      <c r="B142" s="7">
        <f>(PSCE!B143-PSCE!B142)/PSCE!B142*100</f>
        <v>5.51785397050986</v>
      </c>
      <c r="C142" s="7">
        <f>(PSCE!C143-PSCE!C142)/PSCE!C142*100</f>
        <v>5.596969326652816</v>
      </c>
      <c r="D142" s="7">
        <f>(PSCE!D143-PSCE!D142)/PSCE!D142*100</f>
        <v>0.9084995970079609</v>
      </c>
      <c r="E142" s="7">
        <f>(PSCE!E143-PSCE!E142)/PSCE!E142*100</f>
        <v>0.6878747773801938</v>
      </c>
      <c r="F142" s="7">
        <f>(PSCE!F143-PSCE!F142)/PSCE!F142*100</f>
        <v>6.717696789672112</v>
      </c>
      <c r="G142" s="7">
        <f>(PSCE!G143-PSCE!G142)/PSCE!G142*100</f>
        <v>0.9672988211173758</v>
      </c>
      <c r="H142" s="7">
        <f>(PSCE!H143-PSCE!H142)/PSCE!H142*100</f>
        <v>0.25423258869347487</v>
      </c>
    </row>
    <row r="143" spans="1:8" ht="12.75" hidden="1">
      <c r="A143" s="10">
        <f>PSCE!A144</f>
        <v>37104</v>
      </c>
      <c r="B143" s="7">
        <f>(PSCE!B144-PSCE!B143)/PSCE!B143*100</f>
        <v>0.518553437941949</v>
      </c>
      <c r="C143" s="7">
        <f>(PSCE!C144-PSCE!C143)/PSCE!C143*100</f>
        <v>-0.2198819581067006</v>
      </c>
      <c r="D143" s="7">
        <f>(PSCE!D144-PSCE!D143)/PSCE!D143*100</f>
        <v>1.9528540500395861</v>
      </c>
      <c r="E143" s="7">
        <f>(PSCE!E144-PSCE!E143)/PSCE!E143*100</f>
        <v>0.7545761391665585</v>
      </c>
      <c r="F143" s="7">
        <f>(PSCE!F144-PSCE!F143)/PSCE!F143*100</f>
        <v>2.7156264497020306</v>
      </c>
      <c r="G143" s="7">
        <f>(PSCE!G144-PSCE!G143)/PSCE!G143*100</f>
        <v>1.1253523071549827</v>
      </c>
      <c r="H143" s="7">
        <f>(PSCE!H144-PSCE!H143)/PSCE!H143*100</f>
        <v>3.0430546277661716</v>
      </c>
    </row>
    <row r="144" spans="1:8" ht="12.75" hidden="1">
      <c r="A144" s="10">
        <f>PSCE!A145</f>
        <v>37135</v>
      </c>
      <c r="B144" s="7">
        <f>(PSCE!B145-PSCE!B144)/PSCE!B144*100</f>
        <v>1.4236902050113895</v>
      </c>
      <c r="C144" s="7">
        <f>(PSCE!C145-PSCE!C144)/PSCE!C144*100</f>
        <v>0.023196474135931337</v>
      </c>
      <c r="D144" s="7">
        <f>(PSCE!D145-PSCE!D144)/PSCE!D144*100</f>
        <v>1.7652910281982692</v>
      </c>
      <c r="E144" s="7">
        <f>(PSCE!E145-PSCE!E144)/PSCE!E144*100</f>
        <v>1.1386880123693408</v>
      </c>
      <c r="F144" s="7">
        <f>(PSCE!F145-PSCE!F144)/PSCE!F144*100</f>
        <v>2.0497498610339075</v>
      </c>
      <c r="G144" s="7">
        <f>(PSCE!G145-PSCE!G144)/PSCE!G144*100</f>
        <v>0.6433605750888537</v>
      </c>
      <c r="H144" s="7">
        <f>(PSCE!H145-PSCE!H144)/PSCE!H144*100</f>
        <v>3.045681087129768</v>
      </c>
    </row>
    <row r="145" spans="1:8" ht="12.75" hidden="1">
      <c r="A145" s="10">
        <f>PSCE!A146</f>
        <v>37165</v>
      </c>
      <c r="B145" s="7">
        <f>(PSCE!B146-PSCE!B145)/PSCE!B145*100</f>
        <v>7.094494170492453</v>
      </c>
      <c r="C145" s="7">
        <f>(PSCE!C146-PSCE!C145)/PSCE!C145*100</f>
        <v>1.2987012987012987</v>
      </c>
      <c r="D145" s="7">
        <f>(PSCE!D146-PSCE!D145)/PSCE!D145*100</f>
        <v>0.8130575420541183</v>
      </c>
      <c r="E145" s="7">
        <f>(PSCE!E146-PSCE!E145)/PSCE!E145*100</f>
        <v>0.6783871584177337</v>
      </c>
      <c r="F145" s="7">
        <f>(PSCE!F146-PSCE!F145)/PSCE!F145*100</f>
        <v>1.7600599169333424</v>
      </c>
      <c r="G145" s="7">
        <f>(PSCE!G146-PSCE!G145)/PSCE!G145*100</f>
        <v>1.2481694445885392</v>
      </c>
      <c r="H145" s="7">
        <f>(PSCE!H146-PSCE!H145)/PSCE!H145*100</f>
        <v>0.29853138586684297</v>
      </c>
    </row>
    <row r="146" spans="1:8" ht="12.75" hidden="1">
      <c r="A146" s="10">
        <f>PSCE!A147</f>
        <v>37196</v>
      </c>
      <c r="B146" s="7">
        <f>(PSCE!B147-PSCE!B146)/PSCE!B146*100</f>
        <v>8.444101773323052</v>
      </c>
      <c r="C146" s="7">
        <f>(PSCE!C147-PSCE!C146)/PSCE!C146*100</f>
        <v>-0.5494505494505495</v>
      </c>
      <c r="D146" s="7">
        <f>(PSCE!D147-PSCE!D146)/PSCE!D146*100</f>
        <v>0.48011548225900447</v>
      </c>
      <c r="E146" s="7">
        <f>(PSCE!E147-PSCE!E146)/PSCE!E146*100</f>
        <v>1.692448831103097</v>
      </c>
      <c r="F146" s="7">
        <f>(PSCE!F147-PSCE!F146)/PSCE!F146*100</f>
        <v>-2.8001739654076476</v>
      </c>
      <c r="G146" s="7">
        <f>(PSCE!G147-PSCE!G146)/PSCE!G146*100</f>
        <v>0.9206455554022898</v>
      </c>
      <c r="H146" s="7">
        <f>(PSCE!H147-PSCE!H146)/PSCE!H146*100</f>
        <v>0.11905713144226929</v>
      </c>
    </row>
    <row r="147" spans="1:8" ht="12.75" hidden="1">
      <c r="A147" s="10">
        <f>PSCE!A148</f>
        <v>37226</v>
      </c>
      <c r="B147" s="7">
        <f>(PSCE!B148-PSCE!B147)/PSCE!B147*100</f>
        <v>42.24611096891619</v>
      </c>
      <c r="C147" s="7">
        <f>(PSCE!C148-PSCE!C147)/PSCE!C147*100</f>
        <v>0.6215469613259669</v>
      </c>
      <c r="D147" s="7">
        <f>(PSCE!D148-PSCE!D147)/PSCE!D147*100</f>
        <v>2.5456030265910017</v>
      </c>
      <c r="E147" s="7">
        <f>(PSCE!E148-PSCE!E147)/PSCE!E147*100</f>
        <v>0.9472407142412742</v>
      </c>
      <c r="F147" s="7">
        <f>(PSCE!F148-PSCE!F147)/PSCE!F147*100</f>
        <v>3.493494871618366</v>
      </c>
      <c r="G147" s="7">
        <f>(PSCE!G148-PSCE!G147)/PSCE!G147*100</f>
        <v>1.2070870969379586</v>
      </c>
      <c r="H147" s="7">
        <f>(PSCE!H148-PSCE!H147)/PSCE!H147*100</f>
        <v>4.21352125715289</v>
      </c>
    </row>
    <row r="148" spans="1:8" ht="12.75" hidden="1">
      <c r="A148" s="10">
        <f>PSCE!A149</f>
        <v>37257</v>
      </c>
      <c r="B148" s="7">
        <f>(PSCE!B149-PSCE!B148)/PSCE!B148*100</f>
        <v>-9.660522212003679</v>
      </c>
      <c r="C148" s="7">
        <f>(PSCE!C149-PSCE!C148)/PSCE!C148*100</f>
        <v>-3.225806451612903</v>
      </c>
      <c r="D148" s="7">
        <f>(PSCE!D149-PSCE!D148)/PSCE!D148*100</f>
        <v>0.4053379793885475</v>
      </c>
      <c r="E148" s="7">
        <f>(PSCE!E149-PSCE!E148)/PSCE!E148*100</f>
        <v>1.2526771544352167</v>
      </c>
      <c r="F148" s="7">
        <f>(PSCE!F149-PSCE!F148)/PSCE!F148*100</f>
        <v>-0.3092886361368852</v>
      </c>
      <c r="G148" s="7">
        <f>(PSCE!G149-PSCE!G148)/PSCE!G148*100</f>
        <v>0.7219422600535572</v>
      </c>
      <c r="H148" s="7">
        <f>(PSCE!H149-PSCE!H148)/PSCE!H148*100</f>
        <v>-0.03714240858946917</v>
      </c>
    </row>
    <row r="149" spans="1:8" ht="12.75" hidden="1">
      <c r="A149" s="10">
        <f>PSCE!A150</f>
        <v>37288</v>
      </c>
      <c r="B149" s="7">
        <f>(PSCE!B150-PSCE!B149)/PSCE!B149*100</f>
        <v>-3.514362855751781</v>
      </c>
      <c r="C149" s="7">
        <f>(PSCE!C150-PSCE!C149)/PSCE!C149*100</f>
        <v>-1.5484633569739952</v>
      </c>
      <c r="D149" s="7">
        <f>(PSCE!D150-PSCE!D149)/PSCE!D149*100</f>
        <v>0.08514316515669741</v>
      </c>
      <c r="E149" s="7">
        <f>(PSCE!E150-PSCE!E149)/PSCE!E149*100</f>
        <v>1.1154396323462277</v>
      </c>
      <c r="F149" s="7">
        <f>(PSCE!F150-PSCE!F149)/PSCE!F149*100</f>
        <v>0.9240725914064585</v>
      </c>
      <c r="G149" s="7">
        <f>(PSCE!G150-PSCE!G149)/PSCE!G149*100</f>
        <v>1.5273930882302238</v>
      </c>
      <c r="H149" s="7">
        <f>(PSCE!H150-PSCE!H149)/PSCE!H149*100</f>
        <v>-1.7126331111621849</v>
      </c>
    </row>
    <row r="150" spans="1:8" ht="12.75" hidden="1">
      <c r="A150" s="10">
        <f>PSCE!A151</f>
        <v>37316</v>
      </c>
      <c r="B150" s="7">
        <f>(PSCE!B151-PSCE!B150)/PSCE!B150*100</f>
        <v>-16.257626496628287</v>
      </c>
      <c r="C150" s="7">
        <f>(PSCE!C151-PSCE!C150)/PSCE!C150*100</f>
        <v>2.62936727098091</v>
      </c>
      <c r="D150" s="7">
        <f>(PSCE!D151-PSCE!D150)/PSCE!D150*100</f>
        <v>0.8476344352095797</v>
      </c>
      <c r="E150" s="7">
        <f>(PSCE!E151-PSCE!E150)/PSCE!E150*100</f>
        <v>2.0392192273541316</v>
      </c>
      <c r="F150" s="7">
        <f>(PSCE!F151-PSCE!F150)/PSCE!F150*100</f>
        <v>1.411430271378045</v>
      </c>
      <c r="G150" s="7">
        <f>(PSCE!G151-PSCE!G150)/PSCE!G150*100</f>
        <v>0.5384499283072975</v>
      </c>
      <c r="H150" s="7">
        <f>(PSCE!H151-PSCE!H150)/PSCE!H150*100</f>
        <v>0.7919279470281266</v>
      </c>
    </row>
    <row r="151" spans="1:8" ht="12.75" hidden="1">
      <c r="A151" s="10">
        <f>PSCE!A152</f>
        <v>37347</v>
      </c>
      <c r="B151" s="7">
        <f>(PSCE!B152-PSCE!B151)/PSCE!B151*100</f>
        <v>-5.486168173103259</v>
      </c>
      <c r="C151" s="7">
        <f>(PSCE!C152-PSCE!C151)/PSCE!C151*100</f>
        <v>-1.8717828731867103</v>
      </c>
      <c r="D151" s="7">
        <f>(PSCE!D152-PSCE!D151)/PSCE!D151*100</f>
        <v>0.15636276160692808</v>
      </c>
      <c r="E151" s="7">
        <f>(PSCE!E152-PSCE!E151)/PSCE!E151*100</f>
        <v>1.0206188608005662</v>
      </c>
      <c r="F151" s="7">
        <f>(PSCE!F152-PSCE!F151)/PSCE!F151*100</f>
        <v>-0.03911342894393742</v>
      </c>
      <c r="G151" s="7">
        <f>(PSCE!G152-PSCE!G151)/PSCE!G151*100</f>
        <v>0.7904010929002767</v>
      </c>
      <c r="H151" s="7">
        <f>(PSCE!H152-PSCE!H151)/PSCE!H151*100</f>
        <v>-0.7002524930303418</v>
      </c>
    </row>
    <row r="152" spans="1:8" ht="12.75" hidden="1">
      <c r="A152" s="10">
        <f>PSCE!A153</f>
        <v>37377</v>
      </c>
      <c r="B152" s="7">
        <f>(PSCE!B153-PSCE!B152)/PSCE!B152*100</f>
        <v>1.7300837511229608</v>
      </c>
      <c r="C152" s="7">
        <f>(PSCE!C153-PSCE!C152)/PSCE!C152*100</f>
        <v>-1.6690510252742015</v>
      </c>
      <c r="D152" s="7">
        <f>(PSCE!D153-PSCE!D152)/PSCE!D152*100</f>
        <v>0.5866858812697651</v>
      </c>
      <c r="E152" s="7">
        <f>(PSCE!E153-PSCE!E152)/PSCE!E152*100</f>
        <v>1.641019651356323</v>
      </c>
      <c r="F152" s="7">
        <f>(PSCE!F153-PSCE!F152)/PSCE!F152*100</f>
        <v>2.562932046432764</v>
      </c>
      <c r="G152" s="7">
        <f>(PSCE!G153-PSCE!G152)/PSCE!G152*100</f>
        <v>1.2466812882373313</v>
      </c>
      <c r="H152" s="7">
        <f>(PSCE!H153-PSCE!H152)/PSCE!H152*100</f>
        <v>-0.6206923406409407</v>
      </c>
    </row>
    <row r="153" spans="1:8" ht="12.75" hidden="1">
      <c r="A153" s="10">
        <f>PSCE!A154</f>
        <v>37408</v>
      </c>
      <c r="B153" s="7">
        <f>(PSCE!B154-PSCE!B153)/PSCE!B153*100</f>
        <v>-9.272447584320876</v>
      </c>
      <c r="C153" s="7">
        <f>(PSCE!C154-PSCE!C153)/PSCE!C153*100</f>
        <v>-1.5761396702230843</v>
      </c>
      <c r="D153" s="7">
        <f>(PSCE!D154-PSCE!D153)/PSCE!D153*100</f>
        <v>0.9236073856753301</v>
      </c>
      <c r="E153" s="7">
        <f>(PSCE!E154-PSCE!E153)/PSCE!E153*100</f>
        <v>0.995432215806257</v>
      </c>
      <c r="F153" s="7">
        <f>(PSCE!F154-PSCE!F153)/PSCE!F153*100</f>
        <v>0.4578114071342278</v>
      </c>
      <c r="G153" s="7">
        <f>(PSCE!G154-PSCE!G153)/PSCE!G153*100</f>
        <v>1.1118017219502685</v>
      </c>
      <c r="H153" s="7">
        <f>(PSCE!H154-PSCE!H153)/PSCE!H153*100</f>
        <v>0.7609240799949847</v>
      </c>
    </row>
    <row r="154" spans="1:8" ht="12.75" hidden="1">
      <c r="A154" s="10">
        <f>PSCE!A155</f>
        <v>37438</v>
      </c>
      <c r="B154" s="7">
        <f>(PSCE!B155-PSCE!B154)/PSCE!B154*100</f>
        <v>3.0299224465446324</v>
      </c>
      <c r="C154" s="7">
        <f>(PSCE!C155-PSCE!C154)/PSCE!C154*100</f>
        <v>0.6282335550628234</v>
      </c>
      <c r="D154" s="7">
        <f>(PSCE!D155-PSCE!D154)/PSCE!D154*100</f>
        <v>0.016561749299280275</v>
      </c>
      <c r="E154" s="7">
        <f>(PSCE!E155-PSCE!E154)/PSCE!E154*100</f>
        <v>1.267227034176729</v>
      </c>
      <c r="F154" s="7">
        <f>(PSCE!F155-PSCE!F154)/PSCE!F154*100</f>
        <v>-0.39875941515285773</v>
      </c>
      <c r="G154" s="7">
        <f>(PSCE!G155-PSCE!G154)/PSCE!G154*100</f>
        <v>1.0282841803552982</v>
      </c>
      <c r="H154" s="7">
        <f>(PSCE!H155-PSCE!H154)/PSCE!H154*100</f>
        <v>-1.3559757036530071</v>
      </c>
    </row>
    <row r="155" spans="1:8" ht="12.75" hidden="1">
      <c r="A155" s="10">
        <f>PSCE!A156</f>
        <v>37469</v>
      </c>
      <c r="B155" s="7">
        <f>(PSCE!B156-PSCE!B155)/PSCE!B155*100</f>
        <v>11.616992746998232</v>
      </c>
      <c r="C155" s="7">
        <f>(PSCE!C156-PSCE!C155)/PSCE!C155*100</f>
        <v>1.7137960582690661</v>
      </c>
      <c r="D155" s="7">
        <f>(PSCE!D156-PSCE!D155)/PSCE!D155*100</f>
        <v>1.1495104842169008</v>
      </c>
      <c r="E155" s="7">
        <f>(PSCE!E156-PSCE!E155)/PSCE!E155*100</f>
        <v>1.7401196595601247</v>
      </c>
      <c r="F155" s="7">
        <f>(PSCE!F156-PSCE!F155)/PSCE!F155*100</f>
        <v>-0.04766141331977631</v>
      </c>
      <c r="G155" s="7">
        <f>(PSCE!G156-PSCE!G155)/PSCE!G155*100</f>
        <v>0.912687983121573</v>
      </c>
      <c r="H155" s="7">
        <f>(PSCE!H156-PSCE!H155)/PSCE!H155*100</f>
        <v>1.3915662413125662</v>
      </c>
    </row>
    <row r="156" spans="1:8" ht="12.75" hidden="1">
      <c r="A156" s="10">
        <f>PSCE!A157</f>
        <v>37500</v>
      </c>
      <c r="B156" s="7">
        <f>(PSCE!B157-PSCE!B156)/PSCE!B156*100</f>
        <v>-9.332168404958226</v>
      </c>
      <c r="C156" s="7">
        <f>(PSCE!C157-PSCE!C156)/PSCE!C156*100</f>
        <v>3.6827536406306414</v>
      </c>
      <c r="D156" s="7">
        <f>(PSCE!D157-PSCE!D156)/PSCE!D156*100</f>
        <v>1.2561877811298985</v>
      </c>
      <c r="E156" s="7">
        <f>(PSCE!E157-PSCE!E156)/PSCE!E156*100</f>
        <v>0.9304123355558316</v>
      </c>
      <c r="F156" s="7">
        <f>(PSCE!F157-PSCE!F156)/PSCE!F156*100</f>
        <v>-1.3415138125059605</v>
      </c>
      <c r="G156" s="7">
        <f>(PSCE!G157-PSCE!G156)/PSCE!G156*100</f>
        <v>-0.12023433207509474</v>
      </c>
      <c r="H156" s="7">
        <f>(PSCE!H157-PSCE!H156)/PSCE!H156*100</f>
        <v>3.1656175520312906</v>
      </c>
    </row>
    <row r="157" spans="1:8" ht="12.75" hidden="1">
      <c r="A157" s="10">
        <f>PSCE!A158</f>
        <v>37530</v>
      </c>
      <c r="B157" s="7">
        <f>(PSCE!B158-PSCE!B157)/PSCE!B157*100</f>
        <v>-1.062996868224524</v>
      </c>
      <c r="C157" s="7">
        <f>(PSCE!C158-PSCE!C157)/PSCE!C157*100</f>
        <v>2.518862449216483</v>
      </c>
      <c r="D157" s="7">
        <f>(PSCE!D158-PSCE!D157)/PSCE!D157*100</f>
        <v>0.24990684310531194</v>
      </c>
      <c r="E157" s="7">
        <f>(PSCE!E158-PSCE!E157)/PSCE!E157*100</f>
        <v>1.403268823086918</v>
      </c>
      <c r="F157" s="7">
        <f>(PSCE!F158-PSCE!F157)/PSCE!F157*100</f>
        <v>1.214757531818914</v>
      </c>
      <c r="G157" s="7">
        <f>(PSCE!G158-PSCE!G157)/PSCE!G157*100</f>
        <v>0.6483323748254146</v>
      </c>
      <c r="H157" s="7">
        <f>(PSCE!H158-PSCE!H157)/PSCE!H157*100</f>
        <v>-0.6011087535755607</v>
      </c>
    </row>
    <row r="158" spans="1:8" ht="12.75" hidden="1">
      <c r="A158" s="10">
        <f>PSCE!A159</f>
        <v>37561</v>
      </c>
      <c r="B158" s="7">
        <f>(PSCE!B159-PSCE!B158)/PSCE!B158*100</f>
        <v>3.278039872165576</v>
      </c>
      <c r="C158" s="7">
        <f>(PSCE!C159-PSCE!C158)/PSCE!C158*100</f>
        <v>2.275815217391304</v>
      </c>
      <c r="D158" s="7">
        <f>(PSCE!D159-PSCE!D158)/PSCE!D158*100</f>
        <v>1.1934292274964866</v>
      </c>
      <c r="E158" s="7">
        <f>(PSCE!E159-PSCE!E158)/PSCE!E158*100</f>
        <v>2.0919599142175045</v>
      </c>
      <c r="F158" s="7">
        <f>(PSCE!F159-PSCE!F158)/PSCE!F158*100</f>
        <v>1.4771424933146569</v>
      </c>
      <c r="G158" s="7">
        <f>(PSCE!G159-PSCE!G158)/PSCE!G158*100</f>
        <v>1.0952428273306738</v>
      </c>
      <c r="H158" s="7">
        <f>(PSCE!H159-PSCE!H158)/PSCE!H158*100</f>
        <v>1.0119508015226657</v>
      </c>
    </row>
    <row r="159" spans="1:8" ht="12.75" hidden="1">
      <c r="A159" s="10">
        <f>PSCE!A160</f>
        <v>37591</v>
      </c>
      <c r="B159" s="7">
        <f>(PSCE!B160-PSCE!B159)/PSCE!B159*100</f>
        <v>-7.326417540964282</v>
      </c>
      <c r="C159" s="7">
        <f>(PSCE!C160-PSCE!C159)/PSCE!C159*100</f>
        <v>-0.7306542676851544</v>
      </c>
      <c r="D159" s="7">
        <f>(PSCE!D160-PSCE!D159)/PSCE!D159*100</f>
        <v>0.6575242663185775</v>
      </c>
      <c r="E159" s="7">
        <f>(PSCE!E160-PSCE!E159)/PSCE!E159*100</f>
        <v>1.2247001004069122</v>
      </c>
      <c r="F159" s="7">
        <f>(PSCE!F160-PSCE!F159)/PSCE!F159*100</f>
        <v>-1.7160245953068138</v>
      </c>
      <c r="G159" s="7">
        <f>(PSCE!G160-PSCE!G159)/PSCE!G159*100</f>
        <v>0.40442338072669826</v>
      </c>
      <c r="H159" s="7">
        <f>(PSCE!H160-PSCE!H159)/PSCE!H159*100</f>
        <v>1.0509839837547905</v>
      </c>
    </row>
    <row r="160" spans="1:8" ht="12.75" hidden="1">
      <c r="A160" s="10">
        <f>PSCE!A161</f>
        <v>37622</v>
      </c>
      <c r="B160" s="7">
        <f>(PSCE!B161-PSCE!B160)/PSCE!B160*100</f>
        <v>157.7656935699294</v>
      </c>
      <c r="C160" s="7">
        <f>(PSCE!C161-PSCE!C160)/PSCE!C160*100</f>
        <v>-16.02542656406825</v>
      </c>
      <c r="D160" s="7">
        <f>(PSCE!D161-PSCE!D160)/PSCE!D160*100</f>
        <v>1.31354545687587</v>
      </c>
      <c r="E160" s="7">
        <f>(PSCE!E161-PSCE!E160)/PSCE!E160*100</f>
        <v>1.3704172594265132</v>
      </c>
      <c r="F160" s="7">
        <f>(PSCE!F161-PSCE!F160)/PSCE!F160*100</f>
        <v>0.14682881675125284</v>
      </c>
      <c r="G160" s="7">
        <f>(PSCE!G161-PSCE!G160)/PSCE!G160*100</f>
        <v>1.049293361584884</v>
      </c>
      <c r="H160" s="7">
        <f>(PSCE!H161-PSCE!H160)/PSCE!H160*100</f>
        <v>1.7138590802215314</v>
      </c>
    </row>
    <row r="161" spans="1:8" ht="12.75" hidden="1">
      <c r="A161" s="10">
        <f>PSCE!A162</f>
        <v>37653</v>
      </c>
      <c r="B161" s="7">
        <f>(PSCE!B162-PSCE!B161)/PSCE!B161*100</f>
        <v>4.578259743143714</v>
      </c>
      <c r="C161" s="7">
        <f>(PSCE!C162-PSCE!C161)/PSCE!C161*100</f>
        <v>-24.116865869853918</v>
      </c>
      <c r="D161" s="7">
        <f>(PSCE!D162-PSCE!D161)/PSCE!D161*100</f>
        <v>0.3703053232878588</v>
      </c>
      <c r="E161" s="7">
        <f>(PSCE!E162-PSCE!E161)/PSCE!E161*100</f>
        <v>1.5978060744956162</v>
      </c>
      <c r="F161" s="7">
        <f>(PSCE!F162-PSCE!F161)/PSCE!F161*100</f>
        <v>1.9155378486055776</v>
      </c>
      <c r="G161" s="7">
        <f>(PSCE!G162-PSCE!G161)/PSCE!G161*100</f>
        <v>1.2799175095068216</v>
      </c>
      <c r="H161" s="7">
        <f>(PSCE!H162-PSCE!H161)/PSCE!H161*100</f>
        <v>-1.114921247046536</v>
      </c>
    </row>
    <row r="162" spans="1:8" ht="12.75" hidden="1">
      <c r="A162" s="10">
        <f>PSCE!A163</f>
        <v>37681</v>
      </c>
      <c r="B162" s="7">
        <f>(PSCE!B163-PSCE!B162)/PSCE!B162*100</f>
        <v>6.153265383163458</v>
      </c>
      <c r="C162" s="7">
        <f>(PSCE!C163-PSCE!C162)/PSCE!C162*100</f>
        <v>-7.245362268113406</v>
      </c>
      <c r="D162" s="7">
        <f>(PSCE!D163-PSCE!D162)/PSCE!D162*100</f>
        <v>1.2478387107297817</v>
      </c>
      <c r="E162" s="7">
        <f>(PSCE!E163-PSCE!E162)/PSCE!E162*100</f>
        <v>1.1772905842098593</v>
      </c>
      <c r="F162" s="7">
        <f>(PSCE!F163-PSCE!F162)/PSCE!F162*100</f>
        <v>-0.5128846634976233</v>
      </c>
      <c r="G162" s="7">
        <f>(PSCE!G163-PSCE!G162)/PSCE!G162*100</f>
        <v>1.286632821094492</v>
      </c>
      <c r="H162" s="7">
        <f>(PSCE!H163-PSCE!H162)/PSCE!H162*100</f>
        <v>1.4343853636558361</v>
      </c>
    </row>
    <row r="163" spans="1:8" ht="12.75" hidden="1">
      <c r="A163" s="10">
        <f>PSCE!A164</f>
        <v>37712</v>
      </c>
      <c r="B163" s="7">
        <f>(PSCE!B164-PSCE!B163)/PSCE!B163*100</f>
        <v>14.19474573257468</v>
      </c>
      <c r="C163" s="7">
        <f>(PSCE!C164-PSCE!C163)/PSCE!C163*100</f>
        <v>-3.4150943396226414</v>
      </c>
      <c r="D163" s="7">
        <f>(PSCE!D164-PSCE!D163)/PSCE!D163*100</f>
        <v>3.126478329068911</v>
      </c>
      <c r="E163" s="7">
        <f>(PSCE!E164-PSCE!E163)/PSCE!E163*100</f>
        <v>1.5794286000576159</v>
      </c>
      <c r="F163" s="7">
        <f>(PSCE!F164-PSCE!F163)/PSCE!F163*100</f>
        <v>3.0020118194392054</v>
      </c>
      <c r="G163" s="7">
        <f>(PSCE!G164-PSCE!G163)/PSCE!G163*100</f>
        <v>1.2301496282904056</v>
      </c>
      <c r="H163" s="7">
        <f>(PSCE!H164-PSCE!H163)/PSCE!H163*100</f>
        <v>5.63747442310913</v>
      </c>
    </row>
    <row r="164" spans="1:8" ht="12.75" hidden="1">
      <c r="A164" s="10">
        <f>PSCE!A165</f>
        <v>37742</v>
      </c>
      <c r="B164" s="7">
        <f>(PSCE!B165-PSCE!B164)/PSCE!B164*100</f>
        <v>-23.96041145615384</v>
      </c>
      <c r="C164" s="7">
        <f>(PSCE!C165-PSCE!C164)/PSCE!C164*100</f>
        <v>3.360031256104708</v>
      </c>
      <c r="D164" s="7">
        <f>(PSCE!D165-PSCE!D164)/PSCE!D164*100</f>
        <v>-0.34638588438465734</v>
      </c>
      <c r="E164" s="7">
        <f>(PSCE!E165-PSCE!E164)/PSCE!E164*100</f>
        <v>1.5339087546239212</v>
      </c>
      <c r="F164" s="7">
        <f>(PSCE!F165-PSCE!F164)/PSCE!F164*100</f>
        <v>3.3509323404644915</v>
      </c>
      <c r="G164" s="7">
        <f>(PSCE!G165-PSCE!G164)/PSCE!G164*100</f>
        <v>1.391466604468287</v>
      </c>
      <c r="H164" s="7">
        <f>(PSCE!H165-PSCE!H164)/PSCE!H164*100</f>
        <v>-3.0870665113425657</v>
      </c>
    </row>
    <row r="165" spans="1:8" ht="12.75" hidden="1">
      <c r="A165" s="10">
        <f>PSCE!A166</f>
        <v>37773</v>
      </c>
      <c r="B165" s="7">
        <f>(PSCE!B166-PSCE!B165)/PSCE!B165*100</f>
        <v>-9.885328145797072</v>
      </c>
      <c r="C165" s="7">
        <f>(PSCE!C166-PSCE!C165)/PSCE!C165*100</f>
        <v>19.523719523719524</v>
      </c>
      <c r="D165" s="7">
        <f>(PSCE!D166-PSCE!D165)/PSCE!D165*100</f>
        <v>1.7913919129414881</v>
      </c>
      <c r="E165" s="7">
        <f>(PSCE!E166-PSCE!E165)/PSCE!E165*100</f>
        <v>1.0286116778393082</v>
      </c>
      <c r="F165" s="7">
        <f>(PSCE!F166-PSCE!F165)/PSCE!F165*100</f>
        <v>-0.14469216004724642</v>
      </c>
      <c r="G165" s="7">
        <f>(PSCE!G166-PSCE!G165)/PSCE!G165*100</f>
        <v>0.9099841927628487</v>
      </c>
      <c r="H165" s="7">
        <f>(PSCE!H166-PSCE!H165)/PSCE!H165*100</f>
        <v>3.2017610930726312</v>
      </c>
    </row>
    <row r="166" spans="1:8" ht="12.75" hidden="1">
      <c r="A166" s="10">
        <f>PSCE!A167</f>
        <v>37803</v>
      </c>
      <c r="B166" s="7">
        <f>(PSCE!B167-PSCE!B166)/PSCE!B166*100</f>
        <v>1.3406805658126455</v>
      </c>
      <c r="C166" s="7">
        <f>(PSCE!C167-PSCE!C166)/PSCE!C166*100</f>
        <v>-0.3953194180898166</v>
      </c>
      <c r="D166" s="7">
        <f>(PSCE!D167-PSCE!D166)/PSCE!D166*100</f>
        <v>0.3610735041490552</v>
      </c>
      <c r="E166" s="7">
        <f>(PSCE!E167-PSCE!E166)/PSCE!E166*100</f>
        <v>2.395691841665565</v>
      </c>
      <c r="F166" s="7">
        <f>(PSCE!F167-PSCE!F166)/PSCE!F166*100</f>
        <v>-1.4815471965933287</v>
      </c>
      <c r="G166" s="7">
        <f>(PSCE!G167-PSCE!G166)/PSCE!G166*100</f>
        <v>1.3010486549859963</v>
      </c>
      <c r="H166" s="7">
        <f>(PSCE!H167-PSCE!H166)/PSCE!H166*100</f>
        <v>-1.0020951645806913</v>
      </c>
    </row>
    <row r="167" spans="1:8" ht="12.75" hidden="1">
      <c r="A167" s="10">
        <f>PSCE!A168</f>
        <v>37834</v>
      </c>
      <c r="B167" s="7">
        <f>(PSCE!B168-PSCE!B167)/PSCE!B167*100</f>
        <v>1.1085262626828858</v>
      </c>
      <c r="C167" s="7">
        <f>(PSCE!C168-PSCE!C167)/PSCE!C167*100</f>
        <v>16.28829973011589</v>
      </c>
      <c r="D167" s="7">
        <f>(PSCE!D168-PSCE!D167)/PSCE!D167*100</f>
        <v>0.18762956204888692</v>
      </c>
      <c r="E167" s="7">
        <f>(PSCE!E168-PSCE!E167)/PSCE!E167*100</f>
        <v>1.0401014274981217</v>
      </c>
      <c r="F167" s="7">
        <f>(PSCE!F168-PSCE!F167)/PSCE!F167*100</f>
        <v>3.586972835059283</v>
      </c>
      <c r="G167" s="7">
        <f>(PSCE!G168-PSCE!G167)/PSCE!G167*100</f>
        <v>1.2499397212711578</v>
      </c>
      <c r="H167" s="7">
        <f>(PSCE!H168-PSCE!H167)/PSCE!H167*100</f>
        <v>-1.6095570933292491</v>
      </c>
    </row>
    <row r="168" spans="1:8" ht="12.75" hidden="1">
      <c r="A168" s="10">
        <f>PSCE!A169</f>
        <v>37865</v>
      </c>
      <c r="B168" s="7">
        <f>(PSCE!B169-PSCE!B168)/PSCE!B168*100</f>
        <v>16.64795486991836</v>
      </c>
      <c r="C168" s="7">
        <f>(PSCE!C169-PSCE!C168)/PSCE!C168*100</f>
        <v>-10.498293515358363</v>
      </c>
      <c r="D168" s="7">
        <f>(PSCE!D169-PSCE!D168)/PSCE!D168*100</f>
        <v>0.9422389558093133</v>
      </c>
      <c r="E168" s="7">
        <f>(PSCE!E169-PSCE!E168)/PSCE!E168*100</f>
        <v>1.482514232601371</v>
      </c>
      <c r="F168" s="7">
        <f>(PSCE!F169-PSCE!F168)/PSCE!F168*100</f>
        <v>0.9446537235583888</v>
      </c>
      <c r="G168" s="7">
        <f>(PSCE!G169-PSCE!G168)/PSCE!G168*100</f>
        <v>1.1964069688800831</v>
      </c>
      <c r="H168" s="7">
        <f>(PSCE!H169-PSCE!H168)/PSCE!H168*100</f>
        <v>0.494233354560249</v>
      </c>
    </row>
    <row r="169" spans="1:8" ht="12.75" hidden="1">
      <c r="A169" s="10">
        <f>PSCE!A170</f>
        <v>37895</v>
      </c>
      <c r="B169" s="7">
        <f>(PSCE!B170-PSCE!B169)/PSCE!B169*100</f>
        <v>4.015066897977613</v>
      </c>
      <c r="C169" s="7">
        <f>(PSCE!C170-PSCE!C169)/PSCE!C169*100</f>
        <v>7.230018303843807</v>
      </c>
      <c r="D169" s="7">
        <f>(PSCE!D170-PSCE!D169)/PSCE!D169*100</f>
        <v>0.8334367887440514</v>
      </c>
      <c r="E169" s="7">
        <f>(PSCE!E170-PSCE!E169)/PSCE!E169*100</f>
        <v>2.3401186087514025</v>
      </c>
      <c r="F169" s="7">
        <f>(PSCE!F170-PSCE!F169)/PSCE!F169*100</f>
        <v>0.08611780916293489</v>
      </c>
      <c r="G169" s="7">
        <f>(PSCE!G170-PSCE!G169)/PSCE!G169*100</f>
        <v>1.4398624459149512</v>
      </c>
      <c r="H169" s="7">
        <f>(PSCE!H170-PSCE!H169)/PSCE!H169*100</f>
        <v>-0.21861809425573037</v>
      </c>
    </row>
    <row r="170" spans="1:8" ht="12.75" hidden="1">
      <c r="A170" s="10">
        <f>PSCE!A171</f>
        <v>37926</v>
      </c>
      <c r="B170" s="7">
        <f>(PSCE!B171-PSCE!B170)/PSCE!B170*100</f>
        <v>9.232667329243634</v>
      </c>
      <c r="C170" s="7">
        <f>(PSCE!C171-PSCE!C170)/PSCE!C170*100</f>
        <v>14.42389758179232</v>
      </c>
      <c r="D170" s="7">
        <f>(PSCE!D171-PSCE!D170)/PSCE!D170*100</f>
        <v>1.7982412940223698</v>
      </c>
      <c r="E170" s="7">
        <f>(PSCE!E171-PSCE!E170)/PSCE!E170*100</f>
        <v>-1.7395681843606667</v>
      </c>
      <c r="F170" s="7">
        <f>(PSCE!F171-PSCE!F170)/PSCE!F170*100</f>
        <v>1.7581598118510873</v>
      </c>
      <c r="G170" s="7">
        <f>(PSCE!G171-PSCE!G170)/PSCE!G170*100</f>
        <v>1.55954222084751</v>
      </c>
      <c r="H170" s="7">
        <f>(PSCE!H171-PSCE!H170)/PSCE!H170*100</f>
        <v>3.191196601701971</v>
      </c>
    </row>
    <row r="171" spans="1:8" ht="12.75" hidden="1">
      <c r="A171" s="10">
        <f>PSCE!A172</f>
        <v>37956</v>
      </c>
      <c r="B171" s="7">
        <f>(PSCE!B172-PSCE!B171)/PSCE!B171*100</f>
        <v>-11.617983873497945</v>
      </c>
      <c r="C171" s="7">
        <f>(PSCE!C172-PSCE!C171)/PSCE!C171*100</f>
        <v>-3.2197911486822473</v>
      </c>
      <c r="D171" s="7">
        <f>(PSCE!D172-PSCE!D171)/PSCE!D171*100</f>
        <v>0.2777714318734319</v>
      </c>
      <c r="E171" s="7">
        <f>(PSCE!E172-PSCE!E171)/PSCE!E171*100</f>
        <v>1.5631581943416635</v>
      </c>
      <c r="F171" s="7">
        <f>(PSCE!F172-PSCE!F171)/PSCE!F171*100</f>
        <v>4.754925448857071</v>
      </c>
      <c r="G171" s="7">
        <f>(PSCE!G172-PSCE!G171)/PSCE!G171*100</f>
        <v>1.0659617106553534</v>
      </c>
      <c r="H171" s="7">
        <f>(PSCE!H172-PSCE!H171)/PSCE!H171*100</f>
        <v>-1.536168161350652</v>
      </c>
    </row>
    <row r="172" spans="1:8" ht="12.75" hidden="1">
      <c r="A172" s="10">
        <f>PSCE!A173</f>
        <v>37987</v>
      </c>
      <c r="B172" s="7">
        <f>(PSCE!B173-PSCE!B172)/PSCE!B172*100</f>
        <v>-18.527984853863448</v>
      </c>
      <c r="C172" s="7">
        <f>(PSCE!C173-PSCE!C172)/PSCE!C172*100</f>
        <v>-4.315992292870906</v>
      </c>
      <c r="D172" s="7">
        <f>(PSCE!D173-PSCE!D172)/PSCE!D172*100</f>
        <v>1.1058638120406752</v>
      </c>
      <c r="E172" s="7">
        <f>(PSCE!E173-PSCE!E172)/PSCE!E172*100</f>
        <v>0.9864586135772577</v>
      </c>
      <c r="F172" s="7">
        <f>(PSCE!F173-PSCE!F172)/PSCE!F172*100</f>
        <v>0.03497820588710111</v>
      </c>
      <c r="G172" s="7">
        <f>(PSCE!G173-PSCE!G172)/PSCE!G172*100</f>
        <v>0.9022366065778291</v>
      </c>
      <c r="H172" s="7">
        <f>(PSCE!H173-PSCE!H172)/PSCE!H172*100</f>
        <v>1.5156881536730697</v>
      </c>
    </row>
    <row r="173" spans="1:8" ht="12.75" hidden="1">
      <c r="A173" s="10">
        <f>PSCE!A174</f>
        <v>38018</v>
      </c>
      <c r="B173" s="7">
        <f>(PSCE!B174-PSCE!B173)/PSCE!B173*100</f>
        <v>-9.213966188346017</v>
      </c>
      <c r="C173" s="7">
        <f>(PSCE!C174-PSCE!C173)/PSCE!C173*100</f>
        <v>-12.833937441267285</v>
      </c>
      <c r="D173" s="7">
        <f>(PSCE!D174-PSCE!D173)/PSCE!D173*100</f>
        <v>0.593805337885841</v>
      </c>
      <c r="E173" s="7">
        <f>(PSCE!E174-PSCE!E173)/PSCE!E173*100</f>
        <v>1.9358849125299706</v>
      </c>
      <c r="F173" s="7">
        <f>(PSCE!F174-PSCE!F173)/PSCE!F173*100</f>
        <v>0.9924957637375939</v>
      </c>
      <c r="G173" s="7">
        <f>(PSCE!G174-PSCE!G173)/PSCE!G173*100</f>
        <v>1.28600269982917</v>
      </c>
      <c r="H173" s="7">
        <f>(PSCE!H174-PSCE!H173)/PSCE!H173*100</f>
        <v>-0.6632393031711664</v>
      </c>
    </row>
    <row r="174" spans="1:8" ht="12.75" hidden="1">
      <c r="A174" s="10">
        <f>PSCE!A175</f>
        <v>38047</v>
      </c>
      <c r="B174" s="7">
        <f>(PSCE!B175-PSCE!B174)/PSCE!B174*100</f>
        <v>-1.3934216420298202</v>
      </c>
      <c r="C174" s="7">
        <f>(PSCE!C175-PSCE!C174)/PSCE!C174*100</f>
        <v>-8.593870321885106</v>
      </c>
      <c r="D174" s="7">
        <f>(PSCE!D175-PSCE!D174)/PSCE!D174*100</f>
        <v>1.0994339443642152</v>
      </c>
      <c r="E174" s="7">
        <f>(PSCE!E175-PSCE!E174)/PSCE!E174*100</f>
        <v>1.5942155240003486</v>
      </c>
      <c r="F174" s="7">
        <f>(PSCE!F175-PSCE!F174)/PSCE!F174*100</f>
        <v>2.8843080856503676</v>
      </c>
      <c r="G174" s="7">
        <f>(PSCE!G175-PSCE!G174)/PSCE!G174*100</f>
        <v>1.75678624293069</v>
      </c>
      <c r="H174" s="7">
        <f>(PSCE!H175-PSCE!H174)/PSCE!H174*100</f>
        <v>-0.05543809871424931</v>
      </c>
    </row>
    <row r="175" spans="1:8" ht="12.75" hidden="1">
      <c r="A175" s="10">
        <f>PSCE!A176</f>
        <v>38078</v>
      </c>
      <c r="B175" s="7">
        <f>(PSCE!B176-PSCE!B175)/PSCE!B175*100</f>
        <v>-15.706475006895209</v>
      </c>
      <c r="C175" s="7">
        <f>(PSCE!C176-PSCE!C175)/PSCE!C175*100</f>
        <v>-10.49705139005897</v>
      </c>
      <c r="D175" s="7">
        <f>(PSCE!D176-PSCE!D175)/PSCE!D175*100</f>
        <v>0.9498488165988948</v>
      </c>
      <c r="E175" s="7">
        <f>(PSCE!E176-PSCE!E175)/PSCE!E175*100</f>
        <v>1.262647916309381</v>
      </c>
      <c r="F175" s="7">
        <f>(PSCE!F176-PSCE!F175)/PSCE!F175*100</f>
        <v>0.29509979032383316</v>
      </c>
      <c r="G175" s="7">
        <f>(PSCE!G176-PSCE!G175)/PSCE!G175*100</f>
        <v>1.319037960011591</v>
      </c>
      <c r="H175" s="7">
        <f>(PSCE!H176-PSCE!H175)/PSCE!H175*100</f>
        <v>0.4974970112281355</v>
      </c>
    </row>
    <row r="176" spans="1:8" ht="12.75" hidden="1">
      <c r="A176" s="10">
        <f>PSCE!A177</f>
        <v>38108</v>
      </c>
      <c r="B176" s="7">
        <f>(PSCE!B177-PSCE!B176)/PSCE!B176*100</f>
        <v>3.7608745861883133</v>
      </c>
      <c r="C176" s="7">
        <f>(PSCE!C177-PSCE!C176)/PSCE!C176*100</f>
        <v>20.85843373493976</v>
      </c>
      <c r="D176" s="7">
        <f>(PSCE!D177-PSCE!D176)/PSCE!D176*100</f>
        <v>-1.151351463009058</v>
      </c>
      <c r="E176" s="7">
        <f>(PSCE!E177-PSCE!E176)/PSCE!E176*100</f>
        <v>1.9709126320469124</v>
      </c>
      <c r="F176" s="7">
        <f>(PSCE!F177-PSCE!F176)/PSCE!F176*100</f>
        <v>1.1020776874435412</v>
      </c>
      <c r="G176" s="7">
        <f>(PSCE!G177-PSCE!G176)/PSCE!G176*100</f>
        <v>1.4963449372518962</v>
      </c>
      <c r="H176" s="7">
        <f>(PSCE!H177-PSCE!H176)/PSCE!H176*100</f>
        <v>-5.635642464612252</v>
      </c>
    </row>
    <row r="177" spans="1:8" ht="12.75" hidden="1">
      <c r="A177" s="10">
        <f>PSCE!A178</f>
        <v>38139</v>
      </c>
      <c r="B177" s="7">
        <f>(PSCE!B178-PSCE!B177)/PSCE!B177*100</f>
        <v>1.550732702652569</v>
      </c>
      <c r="C177" s="7">
        <f>(PSCE!C178-PSCE!C177)/PSCE!C177*100</f>
        <v>-17.92834890965732</v>
      </c>
      <c r="D177" s="7">
        <f>(PSCE!D178-PSCE!D177)/PSCE!D177*100</f>
        <v>1.61353098674329</v>
      </c>
      <c r="E177" s="7">
        <f>(PSCE!E178-PSCE!E177)/PSCE!E177*100</f>
        <v>1.792683939544926</v>
      </c>
      <c r="F177" s="7">
        <f>(PSCE!F178-PSCE!F177)/PSCE!F177*100</f>
        <v>1.695088328397835</v>
      </c>
      <c r="G177" s="7">
        <f>(PSCE!G178-PSCE!G177)/PSCE!G177*100</f>
        <v>2.0316497785191783</v>
      </c>
      <c r="H177" s="7">
        <f>(PSCE!H178-PSCE!H177)/PSCE!H177*100</f>
        <v>1.000152584121079</v>
      </c>
    </row>
    <row r="178" spans="1:8" ht="12.75" hidden="1">
      <c r="A178" s="10">
        <f>PSCE!A179</f>
        <v>38169</v>
      </c>
      <c r="B178" s="7">
        <f>(PSCE!B179-PSCE!B178)/PSCE!B178*100</f>
        <v>-2.5243853432214225</v>
      </c>
      <c r="C178" s="7">
        <f>(PSCE!C179-PSCE!C178)/PSCE!C178*100</f>
        <v>2.33440880622509</v>
      </c>
      <c r="D178" s="7">
        <f>(PSCE!D179-PSCE!D178)/PSCE!D178*100</f>
        <v>0.92557364743626</v>
      </c>
      <c r="E178" s="7">
        <f>(PSCE!E179-PSCE!E178)/PSCE!E178*100</f>
        <v>1.935490450016826</v>
      </c>
      <c r="F178" s="7">
        <f>(PSCE!F179-PSCE!F178)/PSCE!F178*100</f>
        <v>1.3630886635204338</v>
      </c>
      <c r="G178" s="7">
        <f>(PSCE!G179-PSCE!G178)/PSCE!G178*100</f>
        <v>1.7846194634542412</v>
      </c>
      <c r="H178" s="7">
        <f>(PSCE!H179-PSCE!H178)/PSCE!H178*100</f>
        <v>-0.6122059918492434</v>
      </c>
    </row>
    <row r="179" spans="1:8" ht="12.75" hidden="1">
      <c r="A179" s="10">
        <f>PSCE!A180</f>
        <v>38200</v>
      </c>
      <c r="B179" s="7">
        <f>(PSCE!B180-PSCE!B179)/PSCE!B179*100</f>
        <v>4.641706019039052</v>
      </c>
      <c r="C179" s="7">
        <f>(PSCE!C180-PSCE!C179)/PSCE!C179*100</f>
        <v>1.7247774480712166</v>
      </c>
      <c r="D179" s="7">
        <f>(PSCE!D180-PSCE!D179)/PSCE!D179*100</f>
        <v>2.095249011404665</v>
      </c>
      <c r="E179" s="7">
        <f>(PSCE!E180-PSCE!E179)/PSCE!E179*100</f>
        <v>1.7936995428217004</v>
      </c>
      <c r="F179" s="7">
        <f>(PSCE!F180-PSCE!F179)/PSCE!F179*100</f>
        <v>0.8667871913618465</v>
      </c>
      <c r="G179" s="7">
        <f>(PSCE!G180-PSCE!G179)/PSCE!G179*100</f>
        <v>2.113925699215316</v>
      </c>
      <c r="H179" s="7">
        <f>(PSCE!H180-PSCE!H179)/PSCE!H179*100</f>
        <v>2.3589532009453187</v>
      </c>
    </row>
    <row r="180" spans="1:8" ht="12.75" hidden="1">
      <c r="A180" s="10">
        <f>PSCE!A181</f>
        <v>38231</v>
      </c>
      <c r="B180" s="7">
        <f>(PSCE!B181-PSCE!B180)/PSCE!B180*100</f>
        <v>1.8158700596336026</v>
      </c>
      <c r="C180" s="7">
        <f>(PSCE!C181-PSCE!C180)/PSCE!C180*100</f>
        <v>-4.284412032816773</v>
      </c>
      <c r="D180" s="7">
        <f>(PSCE!D181-PSCE!D180)/PSCE!D180*100</f>
        <v>2.594625881143681</v>
      </c>
      <c r="E180" s="7">
        <f>(PSCE!E181-PSCE!E180)/PSCE!E180*100</f>
        <v>1.6274544489651512</v>
      </c>
      <c r="F180" s="7">
        <f>(PSCE!F181-PSCE!F180)/PSCE!F180*100</f>
        <v>3.660782243610204</v>
      </c>
      <c r="G180" s="7">
        <f>(PSCE!G181-PSCE!G180)/PSCE!G180*100</f>
        <v>1.9516563171753727</v>
      </c>
      <c r="H180" s="7">
        <f>(PSCE!H181-PSCE!H180)/PSCE!H180*100</f>
        <v>3.6446308167183474</v>
      </c>
    </row>
    <row r="181" spans="1:8" ht="12.75" hidden="1">
      <c r="A181" s="10">
        <f>PSCE!A182</f>
        <v>38261</v>
      </c>
      <c r="B181" s="7">
        <f>(PSCE!B182-PSCE!B181)/PSCE!B181*100</f>
        <v>10.760707061823938</v>
      </c>
      <c r="C181" s="7">
        <f>(PSCE!C182-PSCE!C181)/PSCE!C181*100</f>
        <v>1.161904761904762</v>
      </c>
      <c r="D181" s="7">
        <f>(PSCE!D182-PSCE!D181)/PSCE!D181*100</f>
        <v>2.6357608969222706</v>
      </c>
      <c r="E181" s="7">
        <f>(PSCE!E182-PSCE!E181)/PSCE!E181*100</f>
        <v>2.237694613673726</v>
      </c>
      <c r="F181" s="7">
        <f>(PSCE!F182-PSCE!F181)/PSCE!F181*100</f>
        <v>1.9137849360492658</v>
      </c>
      <c r="G181" s="7">
        <f>(PSCE!G182-PSCE!G181)/PSCE!G181*100</f>
        <v>2.2637949188411537</v>
      </c>
      <c r="H181" s="7">
        <f>(PSCE!H182-PSCE!H181)/PSCE!H181*100</f>
        <v>3.3670493117505584</v>
      </c>
    </row>
    <row r="182" spans="1:8" ht="12.75" hidden="1">
      <c r="A182" s="10">
        <f>PSCE!A183</f>
        <v>38292</v>
      </c>
      <c r="B182" s="7">
        <f>(PSCE!B183-PSCE!B182)/PSCE!B182*100</f>
        <v>12.062312419608404</v>
      </c>
      <c r="C182" s="7">
        <f>(PSCE!C183-PSCE!C182)/PSCE!C182*100</f>
        <v>-2.334776878177368</v>
      </c>
      <c r="D182" s="7">
        <f>(PSCE!D183-PSCE!D182)/PSCE!D182*100</f>
        <v>2.232107423575613</v>
      </c>
      <c r="E182" s="7">
        <f>(PSCE!E183-PSCE!E182)/PSCE!E182*100</f>
        <v>2.3882940486549886</v>
      </c>
      <c r="F182" s="7">
        <f>(PSCE!F183-PSCE!F182)/PSCE!F182*100</f>
        <v>-1.6338198382448637</v>
      </c>
      <c r="G182" s="7">
        <f>(PSCE!G183-PSCE!G182)/PSCE!G182*100</f>
        <v>2.8735046307387266</v>
      </c>
      <c r="H182" s="7">
        <f>(PSCE!H183-PSCE!H182)/PSCE!H182*100</f>
        <v>1.896008316694444</v>
      </c>
    </row>
    <row r="183" spans="1:8" ht="12.75" hidden="1">
      <c r="A183" s="10">
        <f>PSCE!A184</f>
        <v>38322</v>
      </c>
      <c r="B183" s="7">
        <f>(PSCE!B184-PSCE!B183)/PSCE!B183*100</f>
        <v>12.35670053422891</v>
      </c>
      <c r="C183" s="7">
        <f>(PSCE!C184-PSCE!C183)/PSCE!C183*100</f>
        <v>5.28243686138423</v>
      </c>
      <c r="D183" s="7">
        <f>(PSCE!D184-PSCE!D183)/PSCE!D183*100</f>
        <v>0.7528589985596371</v>
      </c>
      <c r="E183" s="7">
        <f>(PSCE!E184-PSCE!E183)/PSCE!E183*100</f>
        <v>1.1270311965930402</v>
      </c>
      <c r="F183" s="7">
        <f>(PSCE!F184-PSCE!F183)/PSCE!F183*100</f>
        <v>1.7082102776137036</v>
      </c>
      <c r="G183" s="7">
        <f>(PSCE!G184-PSCE!G183)/PSCE!G183*100</f>
        <v>2.2583753867802296</v>
      </c>
      <c r="H183" s="7">
        <f>(PSCE!H184-PSCE!H183)/PSCE!H183*100</f>
        <v>-1.4775708502024292</v>
      </c>
    </row>
    <row r="184" spans="1:8" ht="12.75" hidden="1">
      <c r="A184" s="10">
        <f>PSCE!A185</f>
        <v>38353</v>
      </c>
      <c r="B184" s="7">
        <f>(PSCE!B185-PSCE!B184)/PSCE!B184*100</f>
        <v>-13.050990679665528</v>
      </c>
      <c r="C184" s="7">
        <f>(PSCE!C185-PSCE!C184)/PSCE!C184*100</f>
        <v>-2.472074711591284</v>
      </c>
      <c r="D184" s="7">
        <f>(PSCE!D185-PSCE!D184)/PSCE!D184*100</f>
        <v>2.0500900544467116</v>
      </c>
      <c r="E184" s="7">
        <f>(PSCE!E185-PSCE!E184)/PSCE!E184*100</f>
        <v>0.5435328723200176</v>
      </c>
      <c r="F184" s="7">
        <f>(PSCE!F185-PSCE!F184)/PSCE!F184*100</f>
        <v>-2.5367032150157964</v>
      </c>
      <c r="G184" s="7">
        <f>(PSCE!G185-PSCE!G184)/PSCE!G184*100</f>
        <v>1.4734633657081806</v>
      </c>
      <c r="H184" s="7">
        <f>(PSCE!H185-PSCE!H184)/PSCE!H184*100</f>
        <v>4.023827369915973</v>
      </c>
    </row>
    <row r="185" spans="1:8" ht="12.75" hidden="1">
      <c r="A185" s="10">
        <f>PSCE!A186</f>
        <v>38384</v>
      </c>
      <c r="B185" s="7">
        <f>(PSCE!B186-PSCE!B185)/PSCE!B185*100</f>
        <v>1.6376321782393641</v>
      </c>
      <c r="C185" s="7">
        <f>(PSCE!C186-PSCE!C185)/PSCE!C185*100</f>
        <v>9.237701840030041</v>
      </c>
      <c r="D185" s="7">
        <f>(PSCE!D186-PSCE!D185)/PSCE!D185*100</f>
        <v>1.1318619766279463</v>
      </c>
      <c r="E185" s="7">
        <f>(PSCE!E186-PSCE!E185)/PSCE!E185*100</f>
        <v>1.1039031836022677</v>
      </c>
      <c r="F185" s="7">
        <f>(PSCE!F186-PSCE!F185)/PSCE!F185*100</f>
        <v>1.6874821241300408</v>
      </c>
      <c r="G185" s="7">
        <f>(PSCE!G186-PSCE!G185)/PSCE!G185*100</f>
        <v>0.7172001499339861</v>
      </c>
      <c r="H185" s="7">
        <f>(PSCE!H186-PSCE!H185)/PSCE!H185*100</f>
        <v>1.6167975021173853</v>
      </c>
    </row>
    <row r="186" spans="1:8" ht="12.75" hidden="1">
      <c r="A186" s="10">
        <f>PSCE!A187</f>
        <v>38412</v>
      </c>
      <c r="B186" s="7">
        <f>(PSCE!B187-PSCE!B186)/PSCE!B186*100</f>
        <v>-6.8274582560296855</v>
      </c>
      <c r="C186" s="7">
        <f>(PSCE!C187-PSCE!C186)/PSCE!C186*100</f>
        <v>-11.65348917153661</v>
      </c>
      <c r="D186" s="7">
        <f>(PSCE!D187-PSCE!D186)/PSCE!D186*100</f>
        <v>1.3746152526015722</v>
      </c>
      <c r="E186" s="7">
        <f>(PSCE!E187-PSCE!E186)/PSCE!E186*100</f>
        <v>1.5267930157531968</v>
      </c>
      <c r="F186" s="7">
        <f>(PSCE!F187-PSCE!F186)/PSCE!F186*100</f>
        <v>1.382898931183199</v>
      </c>
      <c r="G186" s="7">
        <f>(PSCE!G187-PSCE!G186)/PSCE!G186*100</f>
        <v>2.015858529589551</v>
      </c>
      <c r="H186" s="7">
        <f>(PSCE!H187-PSCE!H186)/PSCE!H186*100</f>
        <v>0.4795611176075436</v>
      </c>
    </row>
    <row r="187" spans="1:8" ht="12.75" hidden="1">
      <c r="A187" s="10">
        <f>PSCE!A188</f>
        <v>38443</v>
      </c>
      <c r="B187" s="7">
        <f>(PSCE!B188-PSCE!B187)/PSCE!B187*100</f>
        <v>5.275250436540759</v>
      </c>
      <c r="C187" s="7">
        <f>(PSCE!C188-PSCE!C187)/PSCE!C187*100</f>
        <v>3.5214007782101167</v>
      </c>
      <c r="D187" s="7">
        <f>(PSCE!D188-PSCE!D187)/PSCE!D187*100</f>
        <v>2.257284728535513</v>
      </c>
      <c r="E187" s="7">
        <f>(PSCE!E188-PSCE!E187)/PSCE!E187*100</f>
        <v>1.8499176830887432</v>
      </c>
      <c r="F187" s="7">
        <f>(PSCE!F188-PSCE!F187)/PSCE!F187*100</f>
        <v>0.8669718407546123</v>
      </c>
      <c r="G187" s="7">
        <f>(PSCE!G188-PSCE!G187)/PSCE!G187*100</f>
        <v>1.999261082026866</v>
      </c>
      <c r="H187" s="7">
        <f>(PSCE!H188-PSCE!H187)/PSCE!H187*100</f>
        <v>2.929560550441678</v>
      </c>
    </row>
    <row r="188" spans="1:8" ht="12.75" hidden="1">
      <c r="A188" s="10">
        <f>PSCE!A189</f>
        <v>38473</v>
      </c>
      <c r="B188" s="7">
        <f>(PSCE!B189-PSCE!B188)/PSCE!B188*100</f>
        <v>3.4890149861777973</v>
      </c>
      <c r="C188" s="7">
        <f>(PSCE!C189-PSCE!C188)/PSCE!C188*100</f>
        <v>-4.378876151099417</v>
      </c>
      <c r="D188" s="7">
        <f>(PSCE!D189-PSCE!D188)/PSCE!D188*100</f>
        <v>1.261004223772886</v>
      </c>
      <c r="E188" s="7">
        <f>(PSCE!E189-PSCE!E188)/PSCE!E188*100</f>
        <v>1.8701984913268677</v>
      </c>
      <c r="F188" s="7">
        <f>(PSCE!F189-PSCE!F188)/PSCE!F188*100</f>
        <v>1.647986431043572</v>
      </c>
      <c r="G188" s="7">
        <f>(PSCE!G189-PSCE!G188)/PSCE!G188*100</f>
        <v>2.323658258213107</v>
      </c>
      <c r="H188" s="7">
        <f>(PSCE!H189-PSCE!H188)/PSCE!H188*100</f>
        <v>-0.4032464193462056</v>
      </c>
    </row>
    <row r="189" spans="1:8" ht="12.75" hidden="1">
      <c r="A189" s="10">
        <f>PSCE!A190</f>
        <v>38504</v>
      </c>
      <c r="B189" s="7">
        <f>(PSCE!B190-PSCE!B189)/PSCE!B189*100</f>
        <v>-4.875717017208412</v>
      </c>
      <c r="C189" s="7">
        <f>(PSCE!C190-PSCE!C189)/PSCE!C189*100</f>
        <v>-10.043238993710691</v>
      </c>
      <c r="D189" s="7">
        <f>(PSCE!D190-PSCE!D189)/PSCE!D189*100</f>
        <v>1.242328341159372</v>
      </c>
      <c r="E189" s="7">
        <f>(PSCE!E190-PSCE!E189)/PSCE!E189*100</f>
        <v>1.701074901893875</v>
      </c>
      <c r="F189" s="7">
        <f>(PSCE!F190-PSCE!F189)/PSCE!F189*100</f>
        <v>0.9876431857129973</v>
      </c>
      <c r="G189" s="7">
        <f>(PSCE!G190-PSCE!G189)/PSCE!G189*100</f>
        <v>2.3018369723240784</v>
      </c>
      <c r="H189" s="7">
        <f>(PSCE!H190-PSCE!H189)/PSCE!H189*100</f>
        <v>-0.3227559554361281</v>
      </c>
    </row>
    <row r="190" spans="1:8" ht="12.75" hidden="1">
      <c r="A190" s="10">
        <f>PSCE!A191</f>
        <v>38534</v>
      </c>
      <c r="B190" s="7">
        <f>(PSCE!B191-PSCE!B190)/PSCE!B190*100</f>
        <v>8.814661543009164</v>
      </c>
      <c r="C190" s="7">
        <f>(PSCE!C191-PSCE!C190)/PSCE!C190*100</f>
        <v>0.043696744592527856</v>
      </c>
      <c r="D190" s="7">
        <f>(PSCE!D191-PSCE!D190)/PSCE!D190*100</f>
        <v>1.6793496098644882</v>
      </c>
      <c r="E190" s="7">
        <f>(PSCE!E191-PSCE!E190)/PSCE!E190*100</f>
        <v>1.8596809099602394</v>
      </c>
      <c r="F190" s="7">
        <f>(PSCE!F191-PSCE!F190)/PSCE!F190*100</f>
        <v>1.5049345777698386</v>
      </c>
      <c r="G190" s="7">
        <f>(PSCE!G191-PSCE!G190)/PSCE!G190*100</f>
        <v>2.2820357691587847</v>
      </c>
      <c r="H190" s="7">
        <f>(PSCE!H191-PSCE!H190)/PSCE!H190*100</f>
        <v>0.7990525260419034</v>
      </c>
    </row>
    <row r="191" spans="1:8" ht="12.75" hidden="1">
      <c r="A191" s="10">
        <f>PSCE!A192</f>
        <v>38565</v>
      </c>
      <c r="B191" s="7">
        <f>(PSCE!B192-PSCE!B191)/PSCE!B191*100</f>
        <v>5.616375095077692</v>
      </c>
      <c r="C191" s="7">
        <f>(PSCE!C192-PSCE!C191)/PSCE!C191*100</f>
        <v>-7.381524350294824</v>
      </c>
      <c r="D191" s="7">
        <f>(PSCE!D192-PSCE!D191)/PSCE!D191*100</f>
        <v>0.767383964243063</v>
      </c>
      <c r="E191" s="7">
        <f>(PSCE!E192-PSCE!E191)/PSCE!E191*100</f>
        <v>1.783729031301727</v>
      </c>
      <c r="F191" s="7">
        <f>(PSCE!F192-PSCE!F191)/PSCE!F191*100</f>
        <v>2.0853497580290368</v>
      </c>
      <c r="G191" s="7">
        <f>(PSCE!G192-PSCE!G191)/PSCE!G191*100</f>
        <v>2.4415516991923196</v>
      </c>
      <c r="H191" s="7">
        <f>(PSCE!H192-PSCE!H191)/PSCE!H191*100</f>
        <v>-2.1479720775649906</v>
      </c>
    </row>
    <row r="192" spans="1:8" ht="12.75" hidden="1">
      <c r="A192" s="10">
        <f>PSCE!A193</f>
        <v>38596</v>
      </c>
      <c r="B192" s="7">
        <f>(PSCE!B193-PSCE!B192)/PSCE!B192*100</f>
        <v>6.522717627541506</v>
      </c>
      <c r="C192" s="7">
        <f>(PSCE!C193-PSCE!C192)/PSCE!C192*100</f>
        <v>6.908747936807356</v>
      </c>
      <c r="D192" s="7">
        <f>(PSCE!D193-PSCE!D192)/PSCE!D192*100</f>
        <v>2.3078521214329357</v>
      </c>
      <c r="E192" s="7">
        <f>(PSCE!E193-PSCE!E192)/PSCE!E192*100</f>
        <v>-0.2556696359944011</v>
      </c>
      <c r="F192" s="7">
        <f>(PSCE!F193-PSCE!F192)/PSCE!F192*100</f>
        <v>1.7647819341492847</v>
      </c>
      <c r="G192" s="7">
        <f>(PSCE!G193-PSCE!G192)/PSCE!G192*100</f>
        <v>2.6134926256015523</v>
      </c>
      <c r="H192" s="7">
        <f>(PSCE!H193-PSCE!H192)/PSCE!H192*100</f>
        <v>2.9063571957215375</v>
      </c>
    </row>
    <row r="193" spans="1:8" ht="12.75" hidden="1">
      <c r="A193" s="10">
        <f>PSCE!A194</f>
        <v>38626</v>
      </c>
      <c r="B193" s="7">
        <f>(PSCE!B194-PSCE!B193)/PSCE!B193*100</f>
        <v>-18.320435585710666</v>
      </c>
      <c r="C193" s="7">
        <f>(PSCE!C194-PSCE!C193)/PSCE!C193*100</f>
        <v>6.528451698279665</v>
      </c>
      <c r="D193" s="7">
        <f>(PSCE!D194-PSCE!D193)/PSCE!D193*100</f>
        <v>1.5877573028132874</v>
      </c>
      <c r="E193" s="7">
        <f>(PSCE!E194-PSCE!E193)/PSCE!E193*100</f>
        <v>1.50874830671393</v>
      </c>
      <c r="F193" s="7">
        <f>(PSCE!F194-PSCE!F193)/PSCE!F193*100</f>
        <v>1.7998179007770978</v>
      </c>
      <c r="G193" s="7">
        <f>(PSCE!G194-PSCE!G193)/PSCE!G193*100</f>
        <v>1.4622120207430078</v>
      </c>
      <c r="H193" s="7">
        <f>(PSCE!H194-PSCE!H193)/PSCE!H193*100</f>
        <v>1.7720347961025977</v>
      </c>
    </row>
    <row r="194" spans="1:8" ht="12.75" hidden="1">
      <c r="A194" s="10">
        <f>PSCE!A195</f>
        <v>38657</v>
      </c>
      <c r="B194" s="7">
        <f>(PSCE!B195-PSCE!B194)/PSCE!B194*100</f>
        <v>11.406231524181152</v>
      </c>
      <c r="C194" s="7">
        <f>(PSCE!C195-PSCE!C194)/PSCE!C194*100</f>
        <v>4.554865424430641</v>
      </c>
      <c r="D194" s="7">
        <f>(PSCE!D195-PSCE!D194)/PSCE!D194*100</f>
        <v>1.8886857091089206</v>
      </c>
      <c r="E194" s="7">
        <f>(PSCE!E195-PSCE!E194)/PSCE!E194*100</f>
        <v>1.8323331282313549</v>
      </c>
      <c r="F194" s="7">
        <f>(PSCE!F195-PSCE!F194)/PSCE!F194*100</f>
        <v>2.300476319237889</v>
      </c>
      <c r="G194" s="7">
        <f>(PSCE!G195-PSCE!G194)/PSCE!G194*100</f>
        <v>2.781335408063519</v>
      </c>
      <c r="H194" s="7">
        <f>(PSCE!H195-PSCE!H194)/PSCE!H194*100</f>
        <v>0.5392440027797896</v>
      </c>
    </row>
    <row r="195" spans="1:8" ht="12.75" hidden="1">
      <c r="A195" s="10">
        <f>PSCE!A196</f>
        <v>38687</v>
      </c>
      <c r="B195" s="7">
        <f>(PSCE!B196-PSCE!B195)/PSCE!B195*100</f>
        <v>8.119618431003145</v>
      </c>
      <c r="C195" s="7">
        <f>(PSCE!C196-PSCE!C195)/PSCE!C195*100</f>
        <v>5.405940594059406</v>
      </c>
      <c r="D195" s="7">
        <f>(PSCE!D196-PSCE!D195)/PSCE!D195*100</f>
        <v>1.8051591715867676</v>
      </c>
      <c r="E195" s="7">
        <f>(PSCE!E196-PSCE!E195)/PSCE!E195*100</f>
        <v>1.7789600891441844</v>
      </c>
      <c r="F195" s="7">
        <f>(PSCE!F196-PSCE!F195)/PSCE!F195*100</f>
        <v>0.8539536018542992</v>
      </c>
      <c r="G195" s="7">
        <f>(PSCE!G196-PSCE!G195)/PSCE!G195*100</f>
        <v>2.2194747016762033</v>
      </c>
      <c r="H195" s="7">
        <f>(PSCE!H196-PSCE!H195)/PSCE!H195*100</f>
        <v>1.3287757530507012</v>
      </c>
    </row>
    <row r="196" spans="1:8" ht="12.75" hidden="1">
      <c r="A196" s="10">
        <f>PSCE!A197</f>
        <v>38718</v>
      </c>
      <c r="B196" s="7">
        <f>(PSCE!B197-PSCE!B196)/PSCE!B196*100</f>
        <v>-1.317904605303523</v>
      </c>
      <c r="C196" s="7">
        <f>(PSCE!C197-PSCE!C196)/PSCE!C196*100</f>
        <v>-8.228442607552132</v>
      </c>
      <c r="D196" s="7">
        <f>(PSCE!D197-PSCE!D196)/PSCE!D196*100</f>
        <v>1.8636217353867885</v>
      </c>
      <c r="E196" s="7">
        <f>(PSCE!E197-PSCE!E196)/PSCE!E196*100</f>
        <v>1.0254354245533959</v>
      </c>
      <c r="F196" s="7">
        <f>(PSCE!F197-PSCE!F196)/PSCE!F196*100</f>
        <v>0.7519706469366773</v>
      </c>
      <c r="G196" s="7">
        <f>(PSCE!G197-PSCE!G196)/PSCE!G196*100</f>
        <v>1.3339105700782499</v>
      </c>
      <c r="H196" s="7">
        <f>(PSCE!H197-PSCE!H196)/PSCE!H196*100</f>
        <v>3.138204174677919</v>
      </c>
    </row>
    <row r="197" spans="1:8" ht="12.75" hidden="1">
      <c r="A197" s="10">
        <f>PSCE!A198</f>
        <v>38749</v>
      </c>
      <c r="B197" s="7">
        <f>(PSCE!B198-PSCE!B197)/PSCE!B197*100</f>
        <v>-3.323841380768226</v>
      </c>
      <c r="C197" s="7">
        <f>(PSCE!C198-PSCE!C197)/PSCE!C197*100</f>
        <v>0.9211873080859775</v>
      </c>
      <c r="D197" s="7">
        <f>(PSCE!D198-PSCE!D197)/PSCE!D197*100</f>
        <v>2.536789032721037</v>
      </c>
      <c r="E197" s="7">
        <f>(PSCE!E198-PSCE!E197)/PSCE!E197*100</f>
        <v>3.377826621181247</v>
      </c>
      <c r="F197" s="7">
        <f>(PSCE!F198-PSCE!F197)/PSCE!F197*100</f>
        <v>5.25652313110293</v>
      </c>
      <c r="G197" s="7">
        <f>(PSCE!G198-PSCE!G197)/PSCE!G197*100</f>
        <v>2.403723635491463</v>
      </c>
      <c r="H197" s="7">
        <f>(PSCE!H198-PSCE!H197)/PSCE!H197*100</f>
        <v>2.048106359762343</v>
      </c>
    </row>
    <row r="198" spans="1:8" ht="12.75" hidden="1">
      <c r="A198" s="10">
        <f>PSCE!A199</f>
        <v>38777</v>
      </c>
      <c r="B198" s="7">
        <f>(PSCE!B199-PSCE!B198)/PSCE!B198*100</f>
        <v>8.136753016232348</v>
      </c>
      <c r="C198" s="7">
        <f>(PSCE!C199-PSCE!C198)/PSCE!C198*100</f>
        <v>-8.782961460446248</v>
      </c>
      <c r="D198" s="7">
        <f>(PSCE!D199-PSCE!D198)/PSCE!D198*100</f>
        <v>2.577370186233787</v>
      </c>
      <c r="E198" s="7">
        <f>(PSCE!E199-PSCE!E198)/PSCE!E198*100</f>
        <v>-0.7116649564068303</v>
      </c>
      <c r="F198" s="7">
        <f>(PSCE!F199-PSCE!F198)/PSCE!F198*100</f>
        <v>-0.6178354846681747</v>
      </c>
      <c r="G198" s="7">
        <f>(PSCE!G199-PSCE!G198)/PSCE!G198*100</f>
        <v>2.398353156450137</v>
      </c>
      <c r="H198" s="7">
        <f>(PSCE!H199-PSCE!H198)/PSCE!H198*100</f>
        <v>4.522930511116581</v>
      </c>
    </row>
    <row r="199" spans="1:8" ht="12.75" hidden="1">
      <c r="A199" s="10">
        <f>PSCE!A200</f>
        <v>38808</v>
      </c>
      <c r="B199" s="7">
        <f>(PSCE!B200-PSCE!B199)/PSCE!B199*100</f>
        <v>5.1110952516890285</v>
      </c>
      <c r="C199" s="7">
        <f>(PSCE!C200-PSCE!C199)/PSCE!C199*100</f>
        <v>-0.333555703802535</v>
      </c>
      <c r="D199" s="7">
        <f>(PSCE!D200-PSCE!D199)/PSCE!D199*100</f>
        <v>1.1435538421052165</v>
      </c>
      <c r="E199" s="7">
        <f>(PSCE!E200-PSCE!E199)/PSCE!E199*100</f>
        <v>1.2491356427472062</v>
      </c>
      <c r="F199" s="7">
        <f>(PSCE!F200-PSCE!F199)/PSCE!F199*100</f>
        <v>1.2777841539462107</v>
      </c>
      <c r="G199" s="7">
        <f>(PSCE!G200-PSCE!G199)/PSCE!G199*100</f>
        <v>2.0203464216852183</v>
      </c>
      <c r="H199" s="7">
        <f>(PSCE!H200-PSCE!H199)/PSCE!H199*100</f>
        <v>-0.195704444427002</v>
      </c>
    </row>
    <row r="200" spans="1:8" ht="12.75" hidden="1">
      <c r="A200" s="10">
        <f>PSCE!A201</f>
        <v>38838</v>
      </c>
      <c r="B200" s="7">
        <f>(PSCE!B201-PSCE!B200)/PSCE!B200*100</f>
        <v>3.0372641989838063</v>
      </c>
      <c r="C200" s="7">
        <f>(PSCE!C201-PSCE!C200)/PSCE!C200*100</f>
        <v>-3.5029004908522983</v>
      </c>
      <c r="D200" s="7">
        <f>(PSCE!D201-PSCE!D200)/PSCE!D200*100</f>
        <v>0.8078893168858678</v>
      </c>
      <c r="E200" s="7">
        <f>(PSCE!E201-PSCE!E200)/PSCE!E200*100</f>
        <v>1.3306602630477407</v>
      </c>
      <c r="F200" s="7">
        <f>(PSCE!F201-PSCE!F200)/PSCE!F200*100</f>
        <v>-0.31730442337475917</v>
      </c>
      <c r="G200" s="7">
        <f>(PSCE!G201-PSCE!G200)/PSCE!G200*100</f>
        <v>2.2732009955982786</v>
      </c>
      <c r="H200" s="7">
        <f>(PSCE!H201-PSCE!H200)/PSCE!H200*100</f>
        <v>-1.4156099837204852</v>
      </c>
    </row>
    <row r="201" spans="1:8" ht="12.75" hidden="1">
      <c r="A201" s="10">
        <f>PSCE!A202</f>
        <v>38869</v>
      </c>
      <c r="B201" s="7">
        <f>(PSCE!B202-PSCE!B201)/PSCE!B201*100</f>
        <v>-0.11202266811637179</v>
      </c>
      <c r="C201" s="7">
        <f>(PSCE!C202-PSCE!C201)/PSCE!C201*100</f>
        <v>6.705202312138728</v>
      </c>
      <c r="D201" s="7">
        <f>(PSCE!D202-PSCE!D201)/PSCE!D201*100</f>
        <v>1.745088922973977</v>
      </c>
      <c r="E201" s="7">
        <f>(PSCE!E202-PSCE!E201)/PSCE!E201*100</f>
        <v>1.982824220023916</v>
      </c>
      <c r="F201" s="7">
        <f>(PSCE!F202-PSCE!F201)/PSCE!F201*100</f>
        <v>1.779150403577248</v>
      </c>
      <c r="G201" s="7">
        <f>(PSCE!G202-PSCE!G201)/PSCE!G201*100</f>
        <v>2.122313925030528</v>
      </c>
      <c r="H201" s="7">
        <f>(PSCE!H202-PSCE!H201)/PSCE!H201*100</f>
        <v>1.0673800261127848</v>
      </c>
    </row>
    <row r="202" spans="1:8" ht="12.75" hidden="1">
      <c r="A202" s="10">
        <f>PSCE!A203</f>
        <v>38899</v>
      </c>
      <c r="B202" s="7">
        <f>(PSCE!B203-PSCE!B202)/PSCE!B202*100</f>
        <v>4.88614748600895</v>
      </c>
      <c r="C202" s="7">
        <f>(PSCE!C203-PSCE!C202)/PSCE!C202*100</f>
        <v>4.442036836403034</v>
      </c>
      <c r="D202" s="7">
        <f>(PSCE!D203-PSCE!D202)/PSCE!D202*100</f>
        <v>2.885472789452646</v>
      </c>
      <c r="E202" s="7">
        <f>(PSCE!E203-PSCE!E202)/PSCE!E202*100</f>
        <v>1.699817369120458</v>
      </c>
      <c r="F202" s="7">
        <f>(PSCE!F203-PSCE!F202)/PSCE!F202*100</f>
        <v>1.5116257423162127</v>
      </c>
      <c r="G202" s="7">
        <f>(PSCE!G203-PSCE!G202)/PSCE!G202*100</f>
        <v>2.6611525064440875</v>
      </c>
      <c r="H202" s="7">
        <f>(PSCE!H203-PSCE!H202)/PSCE!H202*100</f>
        <v>3.8705518647635335</v>
      </c>
    </row>
    <row r="203" spans="1:8" ht="12.75" hidden="1">
      <c r="A203" s="10">
        <f>PSCE!A204</f>
        <v>38930</v>
      </c>
      <c r="B203" s="7">
        <f>(PSCE!B204-PSCE!B203)/PSCE!B203*100</f>
        <v>-8.32852874888621</v>
      </c>
      <c r="C203" s="7">
        <f>(PSCE!C204-PSCE!C203)/PSCE!C203*100</f>
        <v>-6.991701244813278</v>
      </c>
      <c r="D203" s="7">
        <f>(PSCE!D204-PSCE!D203)/PSCE!D203*100</f>
        <v>2.308939471798861</v>
      </c>
      <c r="E203" s="7">
        <f>(PSCE!E204-PSCE!E203)/PSCE!E203*100</f>
        <v>-0.026552444571771958</v>
      </c>
      <c r="F203" s="7">
        <f>(PSCE!F204-PSCE!F203)/PSCE!F203*100</f>
        <v>1.9897669130187607</v>
      </c>
      <c r="G203" s="7">
        <f>(PSCE!G204-PSCE!G203)/PSCE!G203*100</f>
        <v>2.49301234499331</v>
      </c>
      <c r="H203" s="7">
        <f>(PSCE!H204-PSCE!H203)/PSCE!H203*100</f>
        <v>2.9142370803422613</v>
      </c>
    </row>
    <row r="204" spans="1:8" ht="12.75" hidden="1">
      <c r="A204" s="10">
        <f>PSCE!A205</f>
        <v>38961</v>
      </c>
      <c r="B204" s="7">
        <f>(PSCE!B205-PSCE!B204)/PSCE!B204*100</f>
        <v>9.950829045168668</v>
      </c>
      <c r="C204" s="7">
        <f>(PSCE!C205-PSCE!C204)/PSCE!C204*100</f>
        <v>0</v>
      </c>
      <c r="D204" s="7">
        <f>(PSCE!D205-PSCE!D204)/PSCE!D204*100</f>
        <v>2.3520113730046934</v>
      </c>
      <c r="E204" s="7">
        <f>(PSCE!E205-PSCE!E204)/PSCE!E204*100</f>
        <v>-1.6599685479643542</v>
      </c>
      <c r="F204" s="7">
        <f>(PSCE!F205-PSCE!F204)/PSCE!F204*100</f>
        <v>2.042651131010177</v>
      </c>
      <c r="G204" s="7">
        <f>(PSCE!G205-PSCE!G204)/PSCE!G204*100</f>
        <v>2.0779009645974256</v>
      </c>
      <c r="H204" s="7">
        <f>(PSCE!H205-PSCE!H204)/PSCE!H204*100</f>
        <v>4.230465356111752</v>
      </c>
    </row>
    <row r="205" spans="1:8" ht="12.75" hidden="1">
      <c r="A205" s="10">
        <f>PSCE!A206</f>
        <v>38991</v>
      </c>
      <c r="B205" s="7">
        <f>(PSCE!B206-PSCE!B205)/PSCE!B205*100</f>
        <v>-0.8590564938846825</v>
      </c>
      <c r="C205" s="7">
        <f>(PSCE!C206-PSCE!C205)/PSCE!C205*100</f>
        <v>3.055989292884229</v>
      </c>
      <c r="D205" s="7">
        <f>(PSCE!D206-PSCE!D205)/PSCE!D205*100</f>
        <v>2.041497473398141</v>
      </c>
      <c r="E205" s="7">
        <f>(PSCE!E206-PSCE!E205)/PSCE!E205*100</f>
        <v>0.6908315565031983</v>
      </c>
      <c r="F205" s="7">
        <f>(PSCE!F206-PSCE!F205)/PSCE!F205*100</f>
        <v>1.4960352422907488</v>
      </c>
      <c r="G205" s="7">
        <f>(PSCE!G206-PSCE!G205)/PSCE!G205*100</f>
        <v>2.4873174913224942</v>
      </c>
      <c r="H205" s="7">
        <f>(PSCE!H206-PSCE!H205)/PSCE!H205*100</f>
        <v>1.889113745900033</v>
      </c>
    </row>
    <row r="206" spans="1:8" ht="12.75" hidden="1">
      <c r="A206" s="10">
        <f>PSCE!A207</f>
        <v>39022</v>
      </c>
      <c r="B206" s="7">
        <f>(PSCE!B207-PSCE!B206)/PSCE!B206*100</f>
        <v>-4.040870276734574</v>
      </c>
      <c r="C206" s="7">
        <f>(PSCE!C207-PSCE!C206)/PSCE!C206*100</f>
        <v>-0.5194805194805194</v>
      </c>
      <c r="D206" s="7">
        <f>(PSCE!D207-PSCE!D206)/PSCE!D206*100</f>
        <v>2.3709356249451297</v>
      </c>
      <c r="E206" s="7">
        <f>(PSCE!E207-PSCE!E206)/PSCE!E206*100</f>
        <v>2.2368569653848325</v>
      </c>
      <c r="F206" s="7">
        <f>(PSCE!F207-PSCE!F206)/PSCE!F206*100</f>
        <v>2.14413444677859</v>
      </c>
      <c r="G206" s="7">
        <f>(PSCE!G207-PSCE!G206)/PSCE!G206*100</f>
        <v>2.359917060113136</v>
      </c>
      <c r="H206" s="7">
        <f>(PSCE!H207-PSCE!H206)/PSCE!H206*100</f>
        <v>2.461996991742356</v>
      </c>
    </row>
    <row r="207" spans="1:8" ht="12.75" hidden="1">
      <c r="A207" s="10">
        <f>PSCE!A208</f>
        <v>39052</v>
      </c>
      <c r="B207" s="7">
        <f>(PSCE!B208-PSCE!B207)/PSCE!B207*100</f>
        <v>-6.2148807311367165</v>
      </c>
      <c r="C207" s="7">
        <f>(PSCE!C208-PSCE!C207)/PSCE!C207*100</f>
        <v>1.5883376849434292</v>
      </c>
      <c r="D207" s="7">
        <f>(PSCE!D208-PSCE!D207)/PSCE!D207*100</f>
        <v>2.0316534182929256</v>
      </c>
      <c r="E207" s="7">
        <f>(PSCE!E208-PSCE!E207)/PSCE!E207*100</f>
        <v>1.7660745230977417</v>
      </c>
      <c r="F207" s="7">
        <f>(PSCE!F208-PSCE!F207)/PSCE!F207*100</f>
        <v>2.248699731447802</v>
      </c>
      <c r="G207" s="7">
        <f>(PSCE!G208-PSCE!G207)/PSCE!G207*100</f>
        <v>1.8938215634297757</v>
      </c>
      <c r="H207" s="7">
        <f>(PSCE!H208-PSCE!H207)/PSCE!H207*100</f>
        <v>2.299243161080475</v>
      </c>
    </row>
    <row r="208" spans="1:8" ht="12.75" hidden="1">
      <c r="A208" s="10">
        <f>PSCE!A209</f>
        <v>39083</v>
      </c>
      <c r="B208" s="7">
        <f>(PSCE!B209-PSCE!B208)/PSCE!B208*100</f>
        <v>-10.13066943314411</v>
      </c>
      <c r="C208" s="7">
        <f>(PSCE!C209-PSCE!C208)/PSCE!C208*100</f>
        <v>-0.14992503748125938</v>
      </c>
      <c r="D208" s="7">
        <f>(PSCE!D209-PSCE!D208)/PSCE!D208*100</f>
        <v>1.451262109347107</v>
      </c>
      <c r="E208" s="7">
        <f>(PSCE!E209-PSCE!E208)/PSCE!E208*100</f>
        <v>1.424025943188217</v>
      </c>
      <c r="F208" s="7">
        <f>(PSCE!F209-PSCE!F208)/PSCE!F208*100</f>
        <v>1.083830643150423</v>
      </c>
      <c r="G208" s="7">
        <f>(PSCE!G209-PSCE!G208)/PSCE!G208*100</f>
        <v>1.3917758434573535</v>
      </c>
      <c r="H208" s="7">
        <f>(PSCE!H209-PSCE!H208)/PSCE!H208*100</f>
        <v>1.5990554252244802</v>
      </c>
    </row>
    <row r="209" spans="1:8" ht="12.75" hidden="1">
      <c r="A209" s="10">
        <f>PSCE!A210</f>
        <v>39114</v>
      </c>
      <c r="B209" s="7">
        <f>(PSCE!B210-PSCE!B209)/PSCE!B209*100</f>
        <v>5.338659887416016</v>
      </c>
      <c r="C209" s="7">
        <f>(PSCE!C210-PSCE!C209)/PSCE!C209*100</f>
        <v>1.8232518232518233</v>
      </c>
      <c r="D209" s="7">
        <f>(PSCE!D210-PSCE!D209)/PSCE!D209*100</f>
        <v>3.0640202884758496</v>
      </c>
      <c r="E209" s="7">
        <f>(PSCE!E210-PSCE!E209)/PSCE!E209*100</f>
        <v>2.228123453156564</v>
      </c>
      <c r="F209" s="7">
        <f>(PSCE!F210-PSCE!F209)/PSCE!F209*100</f>
        <v>1.36986301369863</v>
      </c>
      <c r="G209" s="7">
        <f>(PSCE!G210-PSCE!G209)/PSCE!G209*100</f>
        <v>2.0299054487618156</v>
      </c>
      <c r="H209" s="7">
        <f>(PSCE!H210-PSCE!H209)/PSCE!H209*100</f>
        <v>5.122318002868342</v>
      </c>
    </row>
    <row r="210" spans="1:8" ht="12.75" hidden="1">
      <c r="A210" s="10">
        <f>PSCE!A211</f>
        <v>39142</v>
      </c>
      <c r="B210" s="7">
        <f>(PSCE!B211-PSCE!B210)/PSCE!B210*100</f>
        <v>-0.7905041002782772</v>
      </c>
      <c r="C210" s="7">
        <f>(PSCE!C211-PSCE!C210)/PSCE!C210*100</f>
        <v>9.10048451653676</v>
      </c>
      <c r="D210" s="7">
        <f>(PSCE!D211-PSCE!D210)/PSCE!D210*100</f>
        <v>1.312994498185269</v>
      </c>
      <c r="E210" s="7">
        <f>(PSCE!E211-PSCE!E210)/PSCE!E210*100</f>
        <v>2.1861034227797083</v>
      </c>
      <c r="F210" s="7">
        <f>(PSCE!F211-PSCE!F210)/PSCE!F210*100</f>
        <v>1.8039648291749133</v>
      </c>
      <c r="G210" s="7">
        <f>(PSCE!G211-PSCE!G210)/PSCE!G210*100</f>
        <v>1.0670548748889808</v>
      </c>
      <c r="H210" s="7">
        <f>(PSCE!H211-PSCE!H210)/PSCE!H210*100</f>
        <v>1.3346831292077608</v>
      </c>
    </row>
    <row r="211" spans="1:8" ht="12.75" hidden="1">
      <c r="A211" s="10">
        <f>PSCE!A212</f>
        <v>39173</v>
      </c>
      <c r="B211" s="7">
        <f>(PSCE!B212-PSCE!B211)/PSCE!B211*100</f>
        <v>4.103162388919228</v>
      </c>
      <c r="C211" s="7">
        <f>(PSCE!C212-PSCE!C211)/PSCE!C211*100</f>
        <v>3.95829310677737</v>
      </c>
      <c r="D211" s="7">
        <f>(PSCE!D212-PSCE!D211)/PSCE!D211*100</f>
        <v>2.086049818315867</v>
      </c>
      <c r="E211" s="7">
        <f>(PSCE!E212-PSCE!E211)/PSCE!E211*100</f>
        <v>1.0956009476852149</v>
      </c>
      <c r="F211" s="7">
        <f>(PSCE!F212-PSCE!F211)/PSCE!F211*100</f>
        <v>0.6326289957612263</v>
      </c>
      <c r="G211" s="7">
        <f>(PSCE!G212-PSCE!G211)/PSCE!G211*100</f>
        <v>1.7602072179812454</v>
      </c>
      <c r="H211" s="7">
        <f>(PSCE!H212-PSCE!H211)/PSCE!H211*100</f>
        <v>3.0648663998545405</v>
      </c>
    </row>
    <row r="212" spans="1:8" ht="12.75" hidden="1">
      <c r="A212" s="10">
        <f>PSCE!A213</f>
        <v>39203</v>
      </c>
      <c r="B212" s="7">
        <f>(PSCE!B213-PSCE!B212)/PSCE!B212*100</f>
        <v>-0.3302415412861537</v>
      </c>
      <c r="C212" s="7">
        <f>(PSCE!C213-PSCE!C212)/PSCE!C212*100</f>
        <v>-6.315007429420505</v>
      </c>
      <c r="D212" s="7">
        <f>(PSCE!D213-PSCE!D212)/PSCE!D212*100</f>
        <v>0.8657499497896669</v>
      </c>
      <c r="E212" s="7">
        <f>(PSCE!E213-PSCE!E212)/PSCE!E212*100</f>
        <v>-2.7406717717774782</v>
      </c>
      <c r="F212" s="7">
        <f>(PSCE!F213-PSCE!F212)/PSCE!F212*100</f>
        <v>1.5629206188342226</v>
      </c>
      <c r="G212" s="7">
        <f>(PSCE!G213-PSCE!G212)/PSCE!G212*100</f>
        <v>2.2565547313373613</v>
      </c>
      <c r="H212" s="7">
        <f>(PSCE!H213-PSCE!H212)/PSCE!H212*100</f>
        <v>-0.10089497210026066</v>
      </c>
    </row>
    <row r="213" spans="1:8" ht="12.75" hidden="1">
      <c r="A213" s="10">
        <f>PSCE!A214</f>
        <v>39234</v>
      </c>
      <c r="B213" s="7">
        <f>(PSCE!B214-PSCE!B213)/PSCE!B213*100</f>
        <v>-4.56693101757156</v>
      </c>
      <c r="C213" s="7">
        <f>(PSCE!C214-PSCE!C213)/PSCE!C213*100</f>
        <v>1.189532117367169</v>
      </c>
      <c r="D213" s="7">
        <f>(PSCE!D214-PSCE!D213)/PSCE!D213*100</f>
        <v>1.9866741312988803</v>
      </c>
      <c r="E213" s="7">
        <f>(PSCE!E214-PSCE!E213)/PSCE!E213*100</f>
        <v>0.4128840668429347</v>
      </c>
      <c r="F213" s="7">
        <f>(PSCE!F214-PSCE!F213)/PSCE!F213*100</f>
        <v>-0.4926876422713524</v>
      </c>
      <c r="G213" s="7">
        <f>(PSCE!G214-PSCE!G213)/PSCE!G213*100</f>
        <v>1.782619028118845</v>
      </c>
      <c r="H213" s="7">
        <f>(PSCE!H214-PSCE!H213)/PSCE!H213*100</f>
        <v>3.0832817435750908</v>
      </c>
    </row>
    <row r="214" spans="1:8" ht="12.75" hidden="1">
      <c r="A214" s="10">
        <f>PSCE!A215</f>
        <v>39264</v>
      </c>
      <c r="B214" s="7">
        <f>(PSCE!B215-PSCE!B214)/PSCE!B214*100</f>
        <v>4.290387676572704</v>
      </c>
      <c r="C214" s="7">
        <f>(PSCE!C215-PSCE!C214)/PSCE!C214*100</f>
        <v>-5.936520376175548</v>
      </c>
      <c r="D214" s="7">
        <f>(PSCE!D215-PSCE!D214)/PSCE!D214*100</f>
        <v>1.5959427790091636</v>
      </c>
      <c r="E214" s="7">
        <f>(PSCE!E215-PSCE!E214)/PSCE!E214*100</f>
        <v>2.231691182193167</v>
      </c>
      <c r="F214" s="7">
        <f>(PSCE!F215-PSCE!F214)/PSCE!F214*100</f>
        <v>-0.9980884334555483</v>
      </c>
      <c r="G214" s="7">
        <f>(PSCE!G215-PSCE!G214)/PSCE!G214*100</f>
        <v>2.280630012663571</v>
      </c>
      <c r="H214" s="7">
        <f>(PSCE!H215-PSCE!H214)/PSCE!H214*100</f>
        <v>0.7268317565421595</v>
      </c>
    </row>
    <row r="215" spans="1:8" ht="12.75" hidden="1">
      <c r="A215" s="10">
        <f>PSCE!A216</f>
        <v>39295</v>
      </c>
      <c r="B215" s="7">
        <f>(PSCE!B216-PSCE!B215)/PSCE!B215*100</f>
        <v>0.9530562699805303</v>
      </c>
      <c r="C215" s="7">
        <f>(PSCE!C216-PSCE!C215)/PSCE!C215*100</f>
        <v>-1.5830035409289729</v>
      </c>
      <c r="D215" s="7">
        <f>(PSCE!D216-PSCE!D215)/PSCE!D215*100</f>
        <v>1.6071351006993209</v>
      </c>
      <c r="E215" s="7">
        <f>(PSCE!E216-PSCE!E215)/PSCE!E215*100</f>
        <v>2.8300629960223054</v>
      </c>
      <c r="F215" s="7">
        <f>(PSCE!F216-PSCE!F215)/PSCE!F215*100</f>
        <v>-0.9923241275619215</v>
      </c>
      <c r="G215" s="7">
        <f>(PSCE!G216-PSCE!G215)/PSCE!G215*100</f>
        <v>2.284847601593564</v>
      </c>
      <c r="H215" s="7">
        <f>(PSCE!H216-PSCE!H215)/PSCE!H215*100</f>
        <v>0.5484520085382704</v>
      </c>
    </row>
    <row r="216" spans="1:8" ht="12.75" hidden="1">
      <c r="A216" s="10">
        <f>PSCE!A217</f>
        <v>39326</v>
      </c>
      <c r="B216" s="7">
        <f>(PSCE!B217-PSCE!B216)/PSCE!B216*100</f>
        <v>2.686936749247015</v>
      </c>
      <c r="C216" s="7">
        <f>(PSCE!C217-PSCE!C216)/PSCE!C216*100</f>
        <v>-1.7354497354497356</v>
      </c>
      <c r="D216" s="7">
        <f>(PSCE!D217-PSCE!D216)/PSCE!D216*100</f>
        <v>2.25993494372023</v>
      </c>
      <c r="E216" s="7">
        <f>(PSCE!E217-PSCE!E216)/PSCE!E216*100</f>
        <v>2.2142019865506817</v>
      </c>
      <c r="F216" s="7">
        <f>(PSCE!F217-PSCE!F216)/PSCE!F216*100</f>
        <v>-1.1333482528213816</v>
      </c>
      <c r="G216" s="7">
        <f>(PSCE!G217-PSCE!G216)/PSCE!G216*100</f>
        <v>1.8221249929074437</v>
      </c>
      <c r="H216" s="7">
        <f>(PSCE!H217-PSCE!H216)/PSCE!H216*100</f>
        <v>3.337381523906181</v>
      </c>
    </row>
    <row r="217" spans="1:8" ht="12.75" hidden="1">
      <c r="A217" s="10">
        <f>PSCE!A218</f>
        <v>39356</v>
      </c>
      <c r="B217" s="7">
        <f>(PSCE!B218-PSCE!B217)/PSCE!B217*100</f>
        <v>5.262242626599889</v>
      </c>
      <c r="C217" s="7">
        <f>(PSCE!C218-PSCE!C217)/PSCE!C217*100</f>
        <v>0.3015291837174241</v>
      </c>
      <c r="D217" s="7">
        <f>(PSCE!D218-PSCE!D217)/PSCE!D217*100</f>
        <v>1.4730948165836386</v>
      </c>
      <c r="E217" s="7">
        <f>(PSCE!E218-PSCE!E217)/PSCE!E217*100</f>
        <v>1.2717363093693226</v>
      </c>
      <c r="F217" s="7">
        <f>(PSCE!F218-PSCE!F217)/PSCE!F217*100</f>
        <v>-1.6313925851671005</v>
      </c>
      <c r="G217" s="7">
        <f>(PSCE!G218-PSCE!G217)/PSCE!G217*100</f>
        <v>1.8352123001327496</v>
      </c>
      <c r="H217" s="7">
        <f>(PSCE!H218-PSCE!H217)/PSCE!H217*100</f>
        <v>1.3497731373259447</v>
      </c>
    </row>
    <row r="218" spans="1:8" ht="12.75" hidden="1">
      <c r="A218" s="10">
        <f>PSCE!A219</f>
        <v>39387</v>
      </c>
      <c r="B218" s="7">
        <f>(PSCE!B219-PSCE!B218)/PSCE!B218*100</f>
        <v>17.326945316372047</v>
      </c>
      <c r="C218" s="7">
        <f>(PSCE!C219-PSCE!C218)/PSCE!C218*100</f>
        <v>3.1780115954477135</v>
      </c>
      <c r="D218" s="7">
        <f>(PSCE!D219-PSCE!D218)/PSCE!D218*100</f>
        <v>1.3254334156033363</v>
      </c>
      <c r="E218" s="7">
        <f>(PSCE!E219-PSCE!E218)/PSCE!E218*100</f>
        <v>3.1939494355905733</v>
      </c>
      <c r="F218" s="7">
        <f>(PSCE!F219-PSCE!F218)/PSCE!F218*100</f>
        <v>-4.191321499013807</v>
      </c>
      <c r="G218" s="7">
        <f>(PSCE!G219-PSCE!G218)/PSCE!G218*100</f>
        <v>1.9553575337201892</v>
      </c>
      <c r="H218" s="7">
        <f>(PSCE!H219-PSCE!H218)/PSCE!H218*100</f>
        <v>0.42554349798570024</v>
      </c>
    </row>
    <row r="219" spans="1:8" ht="12.75" hidden="1">
      <c r="A219" s="10">
        <f>PSCE!A220</f>
        <v>39417</v>
      </c>
      <c r="B219" s="7">
        <f>(PSCE!B220-PSCE!B219)/PSCE!B219*100</f>
        <v>-8.991147784129845</v>
      </c>
      <c r="C219" s="7">
        <f>(PSCE!C220-PSCE!C219)/PSCE!C219*100</f>
        <v>1.2903225806451613</v>
      </c>
      <c r="D219" s="7">
        <f>(PSCE!D220-PSCE!D219)/PSCE!D219*100</f>
        <v>1.1561188608714723</v>
      </c>
      <c r="E219" s="7">
        <f>(PSCE!E220-PSCE!E219)/PSCE!E219*100</f>
        <v>2.0676311761818127</v>
      </c>
      <c r="F219" s="7">
        <f>(PSCE!F220-PSCE!F219)/PSCE!F219*100</f>
        <v>-1.161434208269</v>
      </c>
      <c r="G219" s="7">
        <f>(PSCE!G220-PSCE!G219)/PSCE!G219*100</f>
        <v>1.8347256081561383</v>
      </c>
      <c r="H219" s="7">
        <f>(PSCE!H220-PSCE!H219)/PSCE!H219*100</f>
        <v>0.08691645359185406</v>
      </c>
    </row>
    <row r="220" spans="1:8" ht="12.75" hidden="1">
      <c r="A220" s="10">
        <f>PSCE!A221</f>
        <v>39448</v>
      </c>
      <c r="B220" s="7">
        <f>(PSCE!B221-PSCE!B220)/PSCE!B220*100</f>
        <v>-6.447719935223674</v>
      </c>
      <c r="C220" s="7">
        <f>(PSCE!C221-PSCE!C220)/PSCE!C220*100</f>
        <v>-36.83994246969386</v>
      </c>
      <c r="D220" s="7">
        <f>(PSCE!D221-PSCE!D220)/PSCE!D220*100</f>
        <v>2.81192392647452</v>
      </c>
      <c r="E220" s="7">
        <f>(PSCE!E221-PSCE!E220)/PSCE!E220*100</f>
        <v>2.961663601640968</v>
      </c>
      <c r="F220" s="7">
        <f>(PSCE!F221-PSCE!F220)/PSCE!F220*100</f>
        <v>-1.0067172339576138</v>
      </c>
      <c r="G220" s="7">
        <f>(PSCE!G221-PSCE!G220)/PSCE!G220*100</f>
        <v>1.254012852841176</v>
      </c>
      <c r="H220" s="7">
        <f>(PSCE!H221-PSCE!H220)/PSCE!H220*100</f>
        <v>5.562877559642237</v>
      </c>
    </row>
    <row r="221" spans="1:8" ht="12.75" hidden="1">
      <c r="A221" s="10">
        <f>PSCE!A222</f>
        <v>39479</v>
      </c>
      <c r="B221" s="7">
        <f>(PSCE!B222-PSCE!B221)/PSCE!B221*100</f>
        <v>-2.962579108690379</v>
      </c>
      <c r="C221" s="7">
        <f>(PSCE!C222-PSCE!C221)/PSCE!C221*100</f>
        <v>39.687703318152245</v>
      </c>
      <c r="D221" s="7">
        <f>(PSCE!D222-PSCE!D221)/PSCE!D221*100</f>
        <v>1.2920147658830385</v>
      </c>
      <c r="E221" s="7">
        <f>(PSCE!E222-PSCE!E221)/PSCE!E221*100</f>
        <v>1.6498222126962665</v>
      </c>
      <c r="F221" s="7">
        <f>(PSCE!F222-PSCE!F221)/PSCE!F221*100</f>
        <v>0.059614609085967774</v>
      </c>
      <c r="G221" s="7">
        <f>(PSCE!G222-PSCE!G221)/PSCE!G221*100</f>
        <v>0.8103862694702069</v>
      </c>
      <c r="H221" s="7">
        <f>(PSCE!H222-PSCE!H221)/PSCE!H221*100</f>
        <v>2.0130050042928143</v>
      </c>
    </row>
    <row r="222" spans="1:8" ht="12.75" hidden="1">
      <c r="A222" s="10">
        <f>PSCE!A223</f>
        <v>39508</v>
      </c>
      <c r="B222" s="7">
        <f>(PSCE!B223-PSCE!B222)/PSCE!B222*100</f>
        <v>4.897115133335605</v>
      </c>
      <c r="C222" s="7">
        <f>(PSCE!C223-PSCE!C222)/PSCE!C222*100</f>
        <v>9.75780158360503</v>
      </c>
      <c r="D222" s="7">
        <f>(PSCE!D223-PSCE!D222)/PSCE!D222*100</f>
        <v>2.5529406536033328</v>
      </c>
      <c r="E222" s="7">
        <f>(PSCE!E223-PSCE!E222)/PSCE!E222*100</f>
        <v>1.9452749498542934</v>
      </c>
      <c r="F222" s="7">
        <f>(PSCE!F223-PSCE!F222)/PSCE!F222*100</f>
        <v>-2.1676275255401545</v>
      </c>
      <c r="G222" s="7">
        <f>(PSCE!G223-PSCE!G222)/PSCE!G222*100</f>
        <v>1.2055782231748233</v>
      </c>
      <c r="H222" s="7">
        <f>(PSCE!H223-PSCE!H222)/PSCE!H222*100</f>
        <v>5.161718650455683</v>
      </c>
    </row>
    <row r="223" spans="1:8" ht="12.75" hidden="1">
      <c r="A223" s="10">
        <f>PSCE!A224</f>
        <v>39539</v>
      </c>
      <c r="B223" s="7">
        <f>(PSCE!B224-PSCE!B223)/PSCE!B223*100</f>
        <v>-14.071554684199693</v>
      </c>
      <c r="C223" s="7">
        <f>(PSCE!C224-PSCE!C223)/PSCE!C223*100</f>
        <v>19.478039465308722</v>
      </c>
      <c r="D223" s="7">
        <f>(PSCE!D224-PSCE!D223)/PSCE!D223*100</f>
        <v>0.7744838864926634</v>
      </c>
      <c r="E223" s="7">
        <f>(PSCE!E224-PSCE!E223)/PSCE!E223*100</f>
        <v>1.8524705795003156</v>
      </c>
      <c r="F223" s="7">
        <f>(PSCE!F224-PSCE!F223)/PSCE!F223*100</f>
        <v>-1.8448862618663802</v>
      </c>
      <c r="G223" s="7">
        <f>(PSCE!G224-PSCE!G223)/PSCE!G223*100</f>
        <v>0.6689046629457428</v>
      </c>
      <c r="H223" s="7">
        <f>(PSCE!H224-PSCE!H223)/PSCE!H223*100</f>
        <v>0.8320366803984338</v>
      </c>
    </row>
    <row r="224" spans="1:8" ht="12.75" hidden="1">
      <c r="A224" s="10">
        <f>PSCE!A225</f>
        <v>39569</v>
      </c>
      <c r="B224" s="7">
        <f>(PSCE!B225-PSCE!B224)/PSCE!B224*100</f>
        <v>10.240766418757092</v>
      </c>
      <c r="C224" s="7">
        <f>(PSCE!C225-PSCE!C224)/PSCE!C224*100</f>
        <v>3.906943704492985</v>
      </c>
      <c r="D224" s="7">
        <f>(PSCE!D225-PSCE!D224)/PSCE!D224*100</f>
        <v>0.6841075423846779</v>
      </c>
      <c r="E224" s="7">
        <f>(PSCE!E225-PSCE!E224)/PSCE!E224*100</f>
        <v>0.7721866994355695</v>
      </c>
      <c r="F224" s="7">
        <f>(PSCE!F225-PSCE!F224)/PSCE!F224*100</f>
        <v>-1.8211678832116787</v>
      </c>
      <c r="G224" s="7">
        <f>(PSCE!G225-PSCE!G224)/PSCE!G224*100</f>
        <v>1.1639313060919725</v>
      </c>
      <c r="H224" s="7">
        <f>(PSCE!H225-PSCE!H224)/PSCE!H224*100</f>
        <v>0.20079845053164158</v>
      </c>
    </row>
    <row r="225" spans="1:8" ht="12.75" hidden="1">
      <c r="A225" s="10">
        <f>PSCE!A226</f>
        <v>39600</v>
      </c>
      <c r="B225" s="7">
        <f>(PSCE!B226-PSCE!B225)/PSCE!B225*100</f>
        <v>-0.5637249296773161</v>
      </c>
      <c r="C225" s="7">
        <f>(PSCE!C226-PSCE!C225)/PSCE!C225*100</f>
        <v>-22.047513245599042</v>
      </c>
      <c r="D225" s="7">
        <f>(PSCE!D226-PSCE!D225)/PSCE!D225*100</f>
        <v>2.235415509881103</v>
      </c>
      <c r="E225" s="7">
        <f>(PSCE!E226-PSCE!E225)/PSCE!E225*100</f>
        <v>1.3496266825122072</v>
      </c>
      <c r="F225" s="7">
        <f>(PSCE!F226-PSCE!F225)/PSCE!F225*100</f>
        <v>-2.8084457826846583</v>
      </c>
      <c r="G225" s="7">
        <f>(PSCE!G226-PSCE!G225)/PSCE!G225*100</f>
        <v>1.1771463940846556</v>
      </c>
      <c r="H225" s="7">
        <f>(PSCE!H226-PSCE!H225)/PSCE!H225*100</f>
        <v>4.4341178234147804</v>
      </c>
    </row>
    <row r="226" spans="1:8" ht="12.75" hidden="1">
      <c r="A226" s="10">
        <f>PSCE!A227</f>
        <v>39630</v>
      </c>
      <c r="B226" s="7">
        <f>(PSCE!B227-PSCE!B226)/PSCE!B226*100</f>
        <v>5.479467807407919</v>
      </c>
      <c r="C226" s="7">
        <f>(PSCE!C227-PSCE!C226)/PSCE!C226*100</f>
        <v>2.674852006139005</v>
      </c>
      <c r="D226" s="7">
        <f>(PSCE!D227-PSCE!D226)/PSCE!D226*100</f>
        <v>0.427676496263053</v>
      </c>
      <c r="E226" s="7">
        <f>(PSCE!E227-PSCE!E226)/PSCE!E226*100</f>
        <v>0.9472487471131346</v>
      </c>
      <c r="F226" s="7">
        <f>(PSCE!F227-PSCE!F226)/PSCE!F226*100</f>
        <v>-1.7383488554435753</v>
      </c>
      <c r="G226" s="7">
        <f>(PSCE!G227-PSCE!G226)/PSCE!G226*100</f>
        <v>1.6158917662799501</v>
      </c>
      <c r="H226" s="7">
        <f>(PSCE!H227-PSCE!H226)/PSCE!H226*100</f>
        <v>-1.1868319820622923</v>
      </c>
    </row>
    <row r="227" spans="1:8" ht="12.75" hidden="1">
      <c r="A227" s="10">
        <f>PSCE!A228</f>
        <v>39661</v>
      </c>
      <c r="B227" s="7">
        <f>(PSCE!B228-PSCE!B227)/PSCE!B227*100</f>
        <v>-4.958245208555916</v>
      </c>
      <c r="C227" s="7">
        <f>(PSCE!C228-PSCE!C227)/PSCE!C227*100</f>
        <v>-2.1780909673286355</v>
      </c>
      <c r="D227" s="7">
        <f>(PSCE!D228-PSCE!D227)/PSCE!D227*100</f>
        <v>1.0993414023226078</v>
      </c>
      <c r="E227" s="7">
        <f>(PSCE!E228-PSCE!E227)/PSCE!E227*100</f>
        <v>0.8853311785055933</v>
      </c>
      <c r="F227" s="7">
        <f>(PSCE!F228-PSCE!F227)/PSCE!F227*100</f>
        <v>-2.0396247713206956</v>
      </c>
      <c r="G227" s="7">
        <f>(PSCE!G228-PSCE!G227)/PSCE!G227*100</f>
        <v>0.9890269334967635</v>
      </c>
      <c r="H227" s="7">
        <f>(PSCE!H228-PSCE!H227)/PSCE!H227*100</f>
        <v>1.5665353192933849</v>
      </c>
    </row>
    <row r="228" spans="1:8" ht="12.75" hidden="1">
      <c r="A228" s="10">
        <f>PSCE!A229</f>
        <v>39692</v>
      </c>
      <c r="B228" s="7">
        <f>(PSCE!B229-PSCE!B228)/PSCE!B228*100</f>
        <v>-9.166303425176077</v>
      </c>
      <c r="C228" s="7">
        <f>(PSCE!C229-PSCE!C228)/PSCE!C228*100</f>
        <v>38.26675398384632</v>
      </c>
      <c r="D228" s="7">
        <f>(PSCE!D229-PSCE!D228)/PSCE!D228*100</f>
        <v>0.5537640579622263</v>
      </c>
      <c r="E228" s="7">
        <f>(PSCE!E229-PSCE!E228)/PSCE!E228*100</f>
        <v>0.9927011684137806</v>
      </c>
      <c r="F228" s="7">
        <f>(PSCE!F229-PSCE!F228)/PSCE!F228*100</f>
        <v>-0.6059522390431915</v>
      </c>
      <c r="G228" s="7">
        <f>(PSCE!G229-PSCE!G228)/PSCE!G228*100</f>
        <v>0.9719428564076392</v>
      </c>
      <c r="H228" s="7">
        <f>(PSCE!H229-PSCE!H228)/PSCE!H228*100</f>
        <v>-0.07753268416647095</v>
      </c>
    </row>
    <row r="229" spans="1:8" ht="12.75" hidden="1">
      <c r="A229" s="10">
        <f>PSCE!A230</f>
        <v>39722</v>
      </c>
      <c r="B229" s="7">
        <f>(PSCE!B230-PSCE!B229)/PSCE!B229*100</f>
        <v>17.329864750527232</v>
      </c>
      <c r="C229" s="7">
        <f>(PSCE!C230-PSCE!C229)/PSCE!C229*100</f>
        <v>21.23460688348595</v>
      </c>
      <c r="D229" s="7">
        <f>(PSCE!D230-PSCE!D229)/PSCE!D229*100</f>
        <v>0.9924489453076205</v>
      </c>
      <c r="E229" s="7">
        <f>(PSCE!E230-PSCE!E229)/PSCE!E229*100</f>
        <v>0.8426646046168107</v>
      </c>
      <c r="F229" s="7">
        <f>(PSCE!F230-PSCE!F229)/PSCE!F229*100</f>
        <v>-1.5371084770832917</v>
      </c>
      <c r="G229" s="7">
        <f>(PSCE!G230-PSCE!G229)/PSCE!G229*100</f>
        <v>1.3869111520993742</v>
      </c>
      <c r="H229" s="7">
        <f>(PSCE!H230-PSCE!H229)/PSCE!H229*100</f>
        <v>0.6689557811188738</v>
      </c>
    </row>
    <row r="230" spans="1:8" ht="12.75" hidden="1">
      <c r="A230" s="10">
        <f>PSCE!A231</f>
        <v>39753</v>
      </c>
      <c r="B230" s="7">
        <f>(PSCE!B231-PSCE!B230)/PSCE!B230*100</f>
        <v>8.381229146485847</v>
      </c>
      <c r="C230" s="7">
        <f>(PSCE!C231-PSCE!C230)/PSCE!C230*100</f>
        <v>7.3447063419716105</v>
      </c>
      <c r="D230" s="7">
        <f>(PSCE!D231-PSCE!D230)/PSCE!D230*100</f>
        <v>0.8831043645529884</v>
      </c>
      <c r="E230" s="7">
        <f>(PSCE!E231-PSCE!E230)/PSCE!E230*100</f>
        <v>0.3804542840430395</v>
      </c>
      <c r="F230" s="7">
        <f>(PSCE!F231-PSCE!F230)/PSCE!F230*100</f>
        <v>-1.611855460820138</v>
      </c>
      <c r="G230" s="7">
        <f>(PSCE!G231-PSCE!G230)/PSCE!G230*100</f>
        <v>0.8845887175663023</v>
      </c>
      <c r="H230" s="7">
        <f>(PSCE!H231-PSCE!H230)/PSCE!H230*100</f>
        <v>1.217969920423371</v>
      </c>
    </row>
    <row r="231" spans="1:8" ht="12.75" hidden="1">
      <c r="A231" s="10">
        <f>PSCE!A232</f>
        <v>39783</v>
      </c>
      <c r="B231" s="7">
        <f>(PSCE!B232-PSCE!B231)/PSCE!B231*100</f>
        <v>2.5422803062653307</v>
      </c>
      <c r="C231" s="7">
        <f>(PSCE!C232-PSCE!C231)/PSCE!C231*100</f>
        <v>-26.543734077399005</v>
      </c>
      <c r="D231" s="7">
        <f>(PSCE!D232-PSCE!D231)/PSCE!D231*100</f>
        <v>-1.082115187451776</v>
      </c>
      <c r="E231" s="7">
        <f>(PSCE!E232-PSCE!E231)/PSCE!E231*100</f>
        <v>0.14935239820777121</v>
      </c>
      <c r="F231" s="7">
        <f>(PSCE!F232-PSCE!F231)/PSCE!F231*100</f>
        <v>-2.02203606652086</v>
      </c>
      <c r="G231" s="7">
        <f>(PSCE!G232-PSCE!G231)/PSCE!G231*100</f>
        <v>0.3821477513392301</v>
      </c>
      <c r="H231" s="7">
        <f>(PSCE!H232-PSCE!H231)/PSCE!H231*100</f>
        <v>-3.472132887968191</v>
      </c>
    </row>
    <row r="232" spans="1:8" ht="12.75" hidden="1">
      <c r="A232" s="10">
        <f>PSCE!A233</f>
        <v>39814</v>
      </c>
      <c r="B232" s="7">
        <f>(PSCE!B233-PSCE!B232)/PSCE!B232*100</f>
        <v>2.9528264427593287</v>
      </c>
      <c r="C232" s="7">
        <f>(PSCE!C233-PSCE!C232)/PSCE!C232*100</f>
        <v>-7.762180016515277</v>
      </c>
      <c r="D232" s="7">
        <f>(PSCE!D233-PSCE!D232)/PSCE!D232*100</f>
        <v>0.5097385112494016</v>
      </c>
      <c r="E232" s="7">
        <f>(PSCE!E233-PSCE!E232)/PSCE!E232*100</f>
        <v>0.04156072755720712</v>
      </c>
      <c r="F232" s="7">
        <f>(PSCE!F233-PSCE!F232)/PSCE!F232*100</f>
        <v>-2.413342880006739</v>
      </c>
      <c r="G232" s="7">
        <f>(PSCE!G233-PSCE!G232)/PSCE!G232*100</f>
        <v>0.07301527218873104</v>
      </c>
      <c r="H232" s="7">
        <f>(PSCE!H233-PSCE!H232)/PSCE!H232*100</f>
        <v>1.5158918961975563</v>
      </c>
    </row>
    <row r="233" spans="1:8" ht="12.75" hidden="1">
      <c r="A233" s="10">
        <f>PSCE!A234</f>
        <v>39845</v>
      </c>
      <c r="B233" s="7">
        <f>(PSCE!B234-PSCE!B233)/PSCE!B233*100</f>
        <v>3.6611291930841157</v>
      </c>
      <c r="C233" s="7">
        <f>(PSCE!C234-PSCE!C233)/PSCE!C233*100</f>
        <v>10.832587287376901</v>
      </c>
      <c r="D233" s="7">
        <f>(PSCE!D234-PSCE!D233)/PSCE!D233*100</f>
        <v>0.2074114235748438</v>
      </c>
      <c r="E233" s="7">
        <f>(PSCE!E234-PSCE!E233)/PSCE!E233*100</f>
        <v>-0.21113853522641188</v>
      </c>
      <c r="F233" s="7">
        <f>(PSCE!F234-PSCE!F233)/PSCE!F233*100</f>
        <v>-2.319810099266293</v>
      </c>
      <c r="G233" s="7">
        <f>(PSCE!G234-PSCE!G233)/PSCE!G233*100</f>
        <v>0.752045984661445</v>
      </c>
      <c r="H233" s="7">
        <f>(PSCE!H234-PSCE!H233)/PSCE!H233*100</f>
        <v>-0.2818716397595943</v>
      </c>
    </row>
    <row r="234" spans="1:8" ht="12.75" hidden="1">
      <c r="A234" s="10">
        <f>PSCE!A235</f>
        <v>39873</v>
      </c>
      <c r="B234" s="7">
        <f>(PSCE!B235-PSCE!B234)/PSCE!B234*100</f>
        <v>9.11359552804951</v>
      </c>
      <c r="C234" s="7">
        <f>(PSCE!C235-PSCE!C234)/PSCE!C234*100</f>
        <v>2.10016155088853</v>
      </c>
      <c r="D234" s="7">
        <f>(PSCE!D235-PSCE!D234)/PSCE!D234*100</f>
        <v>-0.18496838775145386</v>
      </c>
      <c r="E234" s="7">
        <f>(PSCE!E235-PSCE!E234)/PSCE!E234*100</f>
        <v>-0.17436193816028564</v>
      </c>
      <c r="F234" s="7">
        <f>(PSCE!F235-PSCE!F234)/PSCE!F234*100</f>
        <v>-1.7474870208770574</v>
      </c>
      <c r="G234" s="7">
        <f>(PSCE!G235-PSCE!G234)/PSCE!G234*100</f>
        <v>0.664988552719037</v>
      </c>
      <c r="H234" s="7">
        <f>(PSCE!H235-PSCE!H234)/PSCE!H234*100</f>
        <v>-1.3351088379271994</v>
      </c>
    </row>
    <row r="235" spans="1:8" ht="12.75" hidden="1">
      <c r="A235" s="10">
        <f>PSCE!A236</f>
        <v>39904</v>
      </c>
      <c r="B235" s="7">
        <f>(PSCE!B236-PSCE!B235)/PSCE!B235*100</f>
        <v>3.9770128325612726</v>
      </c>
      <c r="C235" s="7">
        <f>(PSCE!C236-PSCE!C235)/PSCE!C235*100</f>
        <v>-13.79746835443038</v>
      </c>
      <c r="D235" s="7">
        <f>(PSCE!D236-PSCE!D235)/PSCE!D235*100</f>
        <v>0.09215071477918903</v>
      </c>
      <c r="E235" s="7">
        <f>(PSCE!E236-PSCE!E235)/PSCE!E235*100</f>
        <v>-0.28260645579122445</v>
      </c>
      <c r="F235" s="7">
        <f>(PSCE!F236-PSCE!F235)/PSCE!F235*100</f>
        <v>-2.4238881144039217</v>
      </c>
      <c r="G235" s="7">
        <f>(PSCE!G236-PSCE!G235)/PSCE!G235*100</f>
        <v>0.005400519876460561</v>
      </c>
      <c r="H235" s="7">
        <f>(PSCE!H236-PSCE!H235)/PSCE!H235*100</f>
        <v>0.5114858087610541</v>
      </c>
    </row>
    <row r="236" spans="1:8" ht="12.75" hidden="1">
      <c r="A236" s="10">
        <f>PSCE!A237</f>
        <v>39934</v>
      </c>
      <c r="B236" s="7">
        <f>(PSCE!B237-PSCE!B236)/PSCE!B236*100</f>
        <v>1.2565687913423929</v>
      </c>
      <c r="C236" s="7">
        <f>(PSCE!C237-PSCE!C236)/PSCE!C236*100</f>
        <v>-21.402349486049925</v>
      </c>
      <c r="D236" s="7">
        <f>(PSCE!D237-PSCE!D236)/PSCE!D236*100</f>
        <v>-1.7159082824245502</v>
      </c>
      <c r="E236" s="7">
        <f>(PSCE!E237-PSCE!E236)/PSCE!E236*100</f>
        <v>-0.36655989687120216</v>
      </c>
      <c r="F236" s="7">
        <f>(PSCE!F237-PSCE!F236)/PSCE!F236*100</f>
        <v>-2.2536639321596463</v>
      </c>
      <c r="G236" s="7">
        <f>(PSCE!G237-PSCE!G236)/PSCE!G236*100</f>
        <v>0.08416204760352136</v>
      </c>
      <c r="H236" s="7">
        <f>(PSCE!H237-PSCE!H236)/PSCE!H236*100</f>
        <v>-4.794486058743555</v>
      </c>
    </row>
    <row r="237" spans="1:8" ht="12.75">
      <c r="A237" s="10"/>
      <c r="B237" s="7"/>
      <c r="C237" s="7"/>
      <c r="D237" s="7"/>
      <c r="E237" s="7"/>
      <c r="F237" s="7"/>
      <c r="G237" s="7"/>
      <c r="H237" s="7"/>
    </row>
    <row r="238" ht="12.75">
      <c r="A238" s="10"/>
    </row>
    <row r="239" spans="1:8" ht="12.75">
      <c r="A239" s="3" t="s">
        <v>26</v>
      </c>
      <c r="B239" s="11">
        <f aca="true" t="shared" si="0" ref="B239:H239">AVERAGE(B5:B15)</f>
        <v>2.7801003235350765</v>
      </c>
      <c r="C239" s="11">
        <f t="shared" si="0"/>
        <v>1.3172548708050273</v>
      </c>
      <c r="D239" s="11">
        <f t="shared" si="0"/>
        <v>1.1789952756346949</v>
      </c>
      <c r="E239" s="11">
        <f t="shared" si="0"/>
        <v>1.399123284566558</v>
      </c>
      <c r="F239" s="11">
        <f t="shared" si="0"/>
        <v>1.6588169318687462</v>
      </c>
      <c r="G239" s="11">
        <f t="shared" si="0"/>
        <v>1.2111885732002217</v>
      </c>
      <c r="H239" s="11">
        <f t="shared" si="0"/>
        <v>1.0163331032480067</v>
      </c>
    </row>
    <row r="240" spans="1:8" ht="12.75">
      <c r="A240" s="3" t="s">
        <v>7</v>
      </c>
      <c r="B240" s="11">
        <f>AVERAGE(B16:B27)</f>
        <v>-1.0464527737180758</v>
      </c>
      <c r="C240" s="11">
        <f aca="true" t="shared" si="1" ref="C240:H240">AVERAGE(C16:C27)</f>
        <v>2.508768712425604</v>
      </c>
      <c r="D240" s="11">
        <f t="shared" si="1"/>
        <v>1.1932522325515074</v>
      </c>
      <c r="E240" s="11">
        <f t="shared" si="1"/>
        <v>0.5466606503233806</v>
      </c>
      <c r="F240" s="11">
        <f t="shared" si="1"/>
        <v>1.581563691559456</v>
      </c>
      <c r="G240" s="11">
        <f t="shared" si="1"/>
        <v>1.3911194062691885</v>
      </c>
      <c r="H240" s="11">
        <f t="shared" si="1"/>
        <v>1.140225533081728</v>
      </c>
    </row>
    <row r="241" spans="1:8" ht="12.75">
      <c r="A241" s="3" t="s">
        <v>8</v>
      </c>
      <c r="B241" s="11">
        <f>AVERAGE(B28:B39)</f>
        <v>8.146775174406391</v>
      </c>
      <c r="C241" s="11">
        <f aca="true" t="shared" si="2" ref="C241:H241">AVERAGE(C28:C39)</f>
        <v>0.11809176979481184</v>
      </c>
      <c r="D241" s="11">
        <f t="shared" si="2"/>
        <v>0.6102570510668589</v>
      </c>
      <c r="E241" s="11">
        <f t="shared" si="2"/>
        <v>0.13809284935194013</v>
      </c>
      <c r="F241" s="11">
        <f t="shared" si="2"/>
        <v>0.7676402804456184</v>
      </c>
      <c r="G241" s="11">
        <f t="shared" si="2"/>
        <v>1.339654136592767</v>
      </c>
      <c r="H241" s="11">
        <f t="shared" si="2"/>
        <v>-0.03495068999048192</v>
      </c>
    </row>
    <row r="242" spans="1:8" ht="12.75">
      <c r="A242" s="3" t="s">
        <v>9</v>
      </c>
      <c r="B242" s="11">
        <f>AVERAGE(B40:B51)</f>
        <v>0.7998545207129428</v>
      </c>
      <c r="C242" s="11">
        <f aca="true" t="shared" si="3" ref="C242:H242">AVERAGE(C40:C51)</f>
        <v>-3.6573744004897577</v>
      </c>
      <c r="D242" s="11">
        <f t="shared" si="3"/>
        <v>1.0506082247273727</v>
      </c>
      <c r="E242" s="11">
        <f t="shared" si="3"/>
        <v>1.3901779636286793</v>
      </c>
      <c r="F242" s="11">
        <f t="shared" si="3"/>
        <v>0.5618374363242129</v>
      </c>
      <c r="G242" s="11">
        <f t="shared" si="3"/>
        <v>1.370554901581713</v>
      </c>
      <c r="H242" s="11">
        <f t="shared" si="3"/>
        <v>0.6937433901600497</v>
      </c>
    </row>
    <row r="243" spans="1:8" ht="12.75">
      <c r="A243" s="3" t="s">
        <v>10</v>
      </c>
      <c r="B243" s="11">
        <f>AVERAGE(B52:B63)</f>
        <v>5.316946895911685</v>
      </c>
      <c r="C243" s="11">
        <f aca="true" t="shared" si="4" ref="C243:H243">AVERAGE(C52:C63)</f>
        <v>0.1246022123921724</v>
      </c>
      <c r="D243" s="11">
        <f t="shared" si="4"/>
        <v>1.2683240518749417</v>
      </c>
      <c r="E243" s="11">
        <f t="shared" si="4"/>
        <v>2.0605418382846676</v>
      </c>
      <c r="F243" s="11">
        <f t="shared" si="4"/>
        <v>0.5866531119375701</v>
      </c>
      <c r="G243" s="11">
        <f t="shared" si="4"/>
        <v>1.38101295523855</v>
      </c>
      <c r="H243" s="11">
        <f t="shared" si="4"/>
        <v>1.0288499403156919</v>
      </c>
    </row>
    <row r="244" spans="1:8" ht="12.75">
      <c r="A244" s="3" t="s">
        <v>11</v>
      </c>
      <c r="B244" s="11">
        <f>AVERAGE(B64:B75)</f>
        <v>1.961999249735367</v>
      </c>
      <c r="C244" s="11">
        <f aca="true" t="shared" si="5" ref="C244:H244">AVERAGE(C64:C75)</f>
        <v>0.6316375695627302</v>
      </c>
      <c r="D244" s="11">
        <f t="shared" si="5"/>
        <v>1.3942624556369534</v>
      </c>
      <c r="E244" s="11">
        <f t="shared" si="5"/>
        <v>2.036403121369868</v>
      </c>
      <c r="F244" s="11">
        <f t="shared" si="5"/>
        <v>1.296709592240113</v>
      </c>
      <c r="G244" s="11">
        <f t="shared" si="5"/>
        <v>1.4729189180355602</v>
      </c>
      <c r="H244" s="11">
        <f t="shared" si="5"/>
        <v>1.106219941860666</v>
      </c>
    </row>
    <row r="245" spans="1:8" ht="12.75">
      <c r="A245" s="3" t="s">
        <v>12</v>
      </c>
      <c r="B245" s="11">
        <f>AVERAGE(B76:B87)</f>
        <v>-0.11197875891598737</v>
      </c>
      <c r="C245" s="11">
        <f aca="true" t="shared" si="6" ref="C245:H245">AVERAGE(C76:C87)</f>
        <v>-1.396894039524285</v>
      </c>
      <c r="D245" s="11">
        <f t="shared" si="6"/>
        <v>1.371302505227683</v>
      </c>
      <c r="E245" s="11">
        <f t="shared" si="6"/>
        <v>1.6194232965729232</v>
      </c>
      <c r="F245" s="11">
        <f t="shared" si="6"/>
        <v>1.317553324828782</v>
      </c>
      <c r="G245" s="11">
        <f t="shared" si="6"/>
        <v>1.3070267602554113</v>
      </c>
      <c r="H245" s="11">
        <f t="shared" si="6"/>
        <v>1.384138477455916</v>
      </c>
    </row>
    <row r="246" spans="1:8" ht="12.75">
      <c r="A246" s="3" t="s">
        <v>13</v>
      </c>
      <c r="B246" s="11">
        <f>AVERAGE(B88:B99)</f>
        <v>1.3818508914014371</v>
      </c>
      <c r="C246" s="11">
        <f aca="true" t="shared" si="7" ref="C246:H246">AVERAGE(C88:C99)</f>
        <v>0.747496073255768</v>
      </c>
      <c r="D246" s="11">
        <f t="shared" si="7"/>
        <v>1.1288578574879473</v>
      </c>
      <c r="E246" s="11">
        <f t="shared" si="7"/>
        <v>0.735483695285132</v>
      </c>
      <c r="F246" s="11">
        <f t="shared" si="7"/>
        <v>-0.24655070645540147</v>
      </c>
      <c r="G246" s="11">
        <f t="shared" si="7"/>
        <v>0.906101500255999</v>
      </c>
      <c r="H246" s="11">
        <f t="shared" si="7"/>
        <v>1.7881407433093859</v>
      </c>
    </row>
    <row r="247" spans="1:8" ht="12.75">
      <c r="A247" s="3" t="s">
        <v>14</v>
      </c>
      <c r="B247" s="11">
        <f>AVERAGE(B100:B111)</f>
        <v>1.9271060001417266</v>
      </c>
      <c r="C247" s="11">
        <f aca="true" t="shared" si="8" ref="C247:H247">AVERAGE(C100:C111)</f>
        <v>0.647246481981555</v>
      </c>
      <c r="D247" s="11">
        <f t="shared" si="8"/>
        <v>1.296909555268073</v>
      </c>
      <c r="E247" s="11">
        <f t="shared" si="8"/>
        <v>0.3375845305962734</v>
      </c>
      <c r="F247" s="11">
        <f t="shared" si="8"/>
        <v>-0.009838702718487339</v>
      </c>
      <c r="G247" s="11">
        <f t="shared" si="8"/>
        <v>0.7973636622932648</v>
      </c>
      <c r="H247" s="11">
        <f t="shared" si="8"/>
        <v>2.3079219816213326</v>
      </c>
    </row>
    <row r="248" spans="1:8" ht="12.75">
      <c r="A248" s="3" t="s">
        <v>15</v>
      </c>
      <c r="B248" s="11">
        <f>AVERAGE(B113:B123)</f>
        <v>1.583717130125096</v>
      </c>
      <c r="C248" s="11">
        <f aca="true" t="shared" si="9" ref="C248:H248">AVERAGE(C113:C123)</f>
        <v>-1.2597271184271503</v>
      </c>
      <c r="D248" s="11">
        <f t="shared" si="9"/>
        <v>0.7394343101110015</v>
      </c>
      <c r="E248" s="11">
        <f t="shared" si="9"/>
        <v>0.05604884206838855</v>
      </c>
      <c r="F248" s="11">
        <f t="shared" si="9"/>
        <v>0.23701333945058306</v>
      </c>
      <c r="G248" s="11">
        <f t="shared" si="9"/>
        <v>0.32575613969033573</v>
      </c>
      <c r="H248" s="11">
        <f t="shared" si="9"/>
        <v>1.3725979810097813</v>
      </c>
    </row>
    <row r="249" spans="1:8" ht="12.75">
      <c r="A249" s="3" t="s">
        <v>16</v>
      </c>
      <c r="B249" s="11">
        <f>AVERAGE(B124:B135)</f>
        <v>4.311383937142854</v>
      </c>
      <c r="C249" s="11">
        <f aca="true" t="shared" si="10" ref="C249:H249">AVERAGE(C124:C135)</f>
        <v>4.513713420235006</v>
      </c>
      <c r="D249" s="11">
        <f t="shared" si="10"/>
        <v>0.6497521973106419</v>
      </c>
      <c r="E249" s="11">
        <f t="shared" si="10"/>
        <v>0.7201327960146383</v>
      </c>
      <c r="F249" s="11">
        <f t="shared" si="10"/>
        <v>0.7549321338867606</v>
      </c>
      <c r="G249" s="11">
        <f t="shared" si="10"/>
        <v>0.9014859018020088</v>
      </c>
      <c r="H249" s="11">
        <f t="shared" si="10"/>
        <v>0.39390165598718824</v>
      </c>
    </row>
    <row r="250" spans="1:8" ht="12.75">
      <c r="A250" s="3" t="s">
        <v>17</v>
      </c>
      <c r="B250" s="11">
        <f>AVERAGE(B136:B146)</f>
        <v>0.08737775626546741</v>
      </c>
      <c r="C250" s="11">
        <f aca="true" t="shared" si="11" ref="C250:H250">AVERAGE(C136:C146)</f>
        <v>1.1475934903571945</v>
      </c>
      <c r="D250" s="11">
        <f t="shared" si="11"/>
        <v>0.8982141669854201</v>
      </c>
      <c r="E250" s="11">
        <f t="shared" si="11"/>
        <v>1.0945740701855629</v>
      </c>
      <c r="F250" s="11">
        <f t="shared" si="11"/>
        <v>1.7230900128568032</v>
      </c>
      <c r="G250" s="11">
        <f t="shared" si="11"/>
        <v>1.1329778230138718</v>
      </c>
      <c r="H250" s="11">
        <f t="shared" si="11"/>
        <v>0.5414549100457036</v>
      </c>
    </row>
    <row r="251" spans="1:8" ht="12.75">
      <c r="A251" s="3" t="s">
        <v>18</v>
      </c>
      <c r="B251" s="11">
        <f>AVERAGE(B148:B159)</f>
        <v>-3.5214726099269598</v>
      </c>
      <c r="C251" s="11">
        <f aca="true" t="shared" si="12" ref="C251:H251">AVERAGE(C148:C159)</f>
        <v>0.23557754554959823</v>
      </c>
      <c r="D251" s="11">
        <f t="shared" si="12"/>
        <v>0.6273243299894419</v>
      </c>
      <c r="E251" s="11">
        <f t="shared" si="12"/>
        <v>1.3935078840918953</v>
      </c>
      <c r="F251" s="11">
        <f t="shared" si="12"/>
        <v>0.34964875334323636</v>
      </c>
      <c r="G251" s="11">
        <f t="shared" si="12"/>
        <v>0.8254504828302931</v>
      </c>
      <c r="H251" s="11">
        <f t="shared" si="12"/>
        <v>0.2620971495827433</v>
      </c>
    </row>
    <row r="252" spans="1:8" ht="12.75">
      <c r="A252" s="3" t="s">
        <v>19</v>
      </c>
      <c r="B252" s="11">
        <f>AVERAGE(B160:B171)</f>
        <v>14.131094739916463</v>
      </c>
      <c r="C252" s="11">
        <f aca="true" t="shared" si="13" ref="C252:H252">AVERAGE(C160:C171)</f>
        <v>-0.3408488940176991</v>
      </c>
      <c r="D252" s="11">
        <f t="shared" si="13"/>
        <v>0.9919637820971969</v>
      </c>
      <c r="E252" s="11">
        <f t="shared" si="13"/>
        <v>1.2807899225958577</v>
      </c>
      <c r="F252" s="11">
        <f t="shared" si="13"/>
        <v>1.4505847028009244</v>
      </c>
      <c r="G252" s="11">
        <f t="shared" si="13"/>
        <v>1.2466838200218993</v>
      </c>
      <c r="H252" s="11">
        <f t="shared" si="13"/>
        <v>0.5920403037013271</v>
      </c>
    </row>
    <row r="253" spans="1:8" ht="12.75">
      <c r="A253" s="3" t="s">
        <v>20</v>
      </c>
      <c r="B253" s="11">
        <f>AVERAGE(B172:B183)</f>
        <v>-0.0347774709317615</v>
      </c>
      <c r="C253" s="11">
        <f aca="true" t="shared" si="14" ref="C253:H253">AVERAGE(C172:C183)</f>
        <v>-2.4522023045173884</v>
      </c>
      <c r="D253" s="11">
        <f t="shared" si="14"/>
        <v>1.2872756078054988</v>
      </c>
      <c r="E253" s="11">
        <f t="shared" si="14"/>
        <v>1.7210389865611857</v>
      </c>
      <c r="F253" s="11">
        <f t="shared" si="14"/>
        <v>1.2402401112792387</v>
      </c>
      <c r="G253" s="11">
        <f t="shared" si="14"/>
        <v>1.836494553443783</v>
      </c>
      <c r="H253" s="11">
        <f t="shared" si="14"/>
        <v>0.48632355721513437</v>
      </c>
    </row>
    <row r="254" spans="1:8" ht="12.75">
      <c r="A254" s="3" t="s">
        <v>21</v>
      </c>
      <c r="B254" s="11">
        <f>AVERAGE(B184:B195)</f>
        <v>0.6505750235963572</v>
      </c>
      <c r="C254" s="11">
        <f aca="true" t="shared" si="15" ref="C254:H254">AVERAGE(C184:C195)</f>
        <v>0.02263346984807746</v>
      </c>
      <c r="D254" s="11">
        <f t="shared" si="15"/>
        <v>1.6127810380161218</v>
      </c>
      <c r="E254" s="11">
        <f t="shared" si="15"/>
        <v>1.4252668314451666</v>
      </c>
      <c r="F254" s="11">
        <f t="shared" si="15"/>
        <v>1.1954661158021727</v>
      </c>
      <c r="G254" s="11">
        <f t="shared" si="15"/>
        <v>2.0526150485192627</v>
      </c>
      <c r="H254" s="11">
        <f t="shared" si="15"/>
        <v>1.1267696967859824</v>
      </c>
    </row>
    <row r="255" spans="1:8" ht="12.75">
      <c r="A255" s="3" t="s">
        <v>22</v>
      </c>
      <c r="B255" s="11">
        <f>AVERAGE(B196:B207)</f>
        <v>0.5770820077710411</v>
      </c>
      <c r="C255" s="11">
        <f aca="true" t="shared" si="16" ref="C255:H255">AVERAGE(C196:C207)</f>
        <v>-0.9705240493743009</v>
      </c>
      <c r="D255" s="11">
        <f t="shared" si="16"/>
        <v>2.0554019322665895</v>
      </c>
      <c r="E255" s="11">
        <f t="shared" si="16"/>
        <v>1.080106386393065</v>
      </c>
      <c r="F255" s="11">
        <f t="shared" si="16"/>
        <v>1.6302668028652019</v>
      </c>
      <c r="G255" s="11">
        <f t="shared" si="16"/>
        <v>2.210414219602842</v>
      </c>
      <c r="H255" s="11">
        <f t="shared" si="16"/>
        <v>2.235909570288546</v>
      </c>
    </row>
    <row r="256" spans="1:8" ht="12.75">
      <c r="A256" s="3" t="s">
        <v>23</v>
      </c>
      <c r="B256" s="11">
        <f>AVERAGE(B208:B219)</f>
        <v>1.2626580865581236</v>
      </c>
      <c r="C256" s="11">
        <f aca="true" t="shared" si="17" ref="C256:H256">AVERAGE(C208:C219)</f>
        <v>0.4267932336906168</v>
      </c>
      <c r="D256" s="11">
        <f t="shared" si="17"/>
        <v>1.68203422599165</v>
      </c>
      <c r="E256" s="11">
        <f t="shared" si="17"/>
        <v>1.5346115956485853</v>
      </c>
      <c r="F256" s="11">
        <f t="shared" si="17"/>
        <v>-0.3456157206617247</v>
      </c>
      <c r="G256" s="11">
        <f t="shared" si="17"/>
        <v>1.858417932809938</v>
      </c>
      <c r="H256" s="11">
        <f t="shared" si="17"/>
        <v>1.7148506755433386</v>
      </c>
    </row>
    <row r="257" spans="1:8" ht="12.75">
      <c r="A257" s="3" t="s">
        <v>24</v>
      </c>
      <c r="B257" s="11">
        <f>AVERAGE(B220:B231)</f>
        <v>0.8917163559379978</v>
      </c>
      <c r="C257" s="11">
        <f aca="true" t="shared" si="18" ref="C257:H257">AVERAGE(C220:C231)</f>
        <v>4.561843877248443</v>
      </c>
      <c r="D257" s="11">
        <f t="shared" si="18"/>
        <v>1.1020921969730046</v>
      </c>
      <c r="E257" s="11">
        <f t="shared" si="18"/>
        <v>1.2273997588783125</v>
      </c>
      <c r="F257" s="11">
        <f t="shared" si="18"/>
        <v>-1.595346329033856</v>
      </c>
      <c r="G257" s="11">
        <f t="shared" si="18"/>
        <v>1.0425390738164866</v>
      </c>
      <c r="H257" s="11">
        <f t="shared" si="18"/>
        <v>1.4101264696145226</v>
      </c>
    </row>
    <row r="258" spans="1:8" ht="12.75">
      <c r="A258" s="3" t="s">
        <v>25</v>
      </c>
      <c r="B258" s="11">
        <f>AVERAGE(B232:B236)</f>
        <v>4.192226557559324</v>
      </c>
      <c r="C258" s="11">
        <f aca="true" t="shared" si="19" ref="C258:H258">AVERAGE(C232:C236)</f>
        <v>-6.00584980374603</v>
      </c>
      <c r="D258" s="11">
        <f t="shared" si="19"/>
        <v>-0.21831520411451394</v>
      </c>
      <c r="E258" s="11">
        <f t="shared" si="19"/>
        <v>-0.1986212196983834</v>
      </c>
      <c r="F258" s="11">
        <f t="shared" si="19"/>
        <v>-2.2316384093427315</v>
      </c>
      <c r="G258" s="11">
        <f t="shared" si="19"/>
        <v>0.315922475409839</v>
      </c>
      <c r="H258" s="11">
        <f t="shared" si="19"/>
        <v>-0.8768177662943476</v>
      </c>
    </row>
  </sheetData>
  <mergeCells count="2">
    <mergeCell ref="B2:H2"/>
    <mergeCell ref="A1:A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1"/>
  <sheetViews>
    <sheetView workbookViewId="0" topLeftCell="A1">
      <pane ySplit="2" topLeftCell="BM3" activePane="bottomLeft" state="frozen"/>
      <selection pane="topLeft" activeCell="A1" sqref="A1"/>
      <selection pane="bottomLeft" activeCell="A1" sqref="A1:I2"/>
    </sheetView>
  </sheetViews>
  <sheetFormatPr defaultColWidth="9.140625" defaultRowHeight="12.75"/>
  <cols>
    <col min="1" max="1" width="9.140625" style="44" customWidth="1"/>
    <col min="2" max="3" width="22.7109375" style="42" customWidth="1"/>
    <col min="4" max="4" width="9.140625" style="44" customWidth="1"/>
    <col min="5" max="5" width="18.28125" style="44" customWidth="1"/>
    <col min="6" max="16384" width="9.140625" style="40" customWidth="1"/>
  </cols>
  <sheetData>
    <row r="1" spans="1:9" ht="12.75">
      <c r="A1" s="225" t="s">
        <v>106</v>
      </c>
      <c r="B1" s="226"/>
      <c r="C1" s="226"/>
      <c r="D1" s="226"/>
      <c r="E1" s="226"/>
      <c r="F1" s="226"/>
      <c r="G1" s="226"/>
      <c r="H1" s="226"/>
      <c r="I1" s="227"/>
    </row>
    <row r="2" spans="1:9" ht="28.5" customHeight="1" thickBot="1">
      <c r="A2" s="228"/>
      <c r="B2" s="229"/>
      <c r="C2" s="229"/>
      <c r="D2" s="229"/>
      <c r="E2" s="229"/>
      <c r="F2" s="229"/>
      <c r="G2" s="229"/>
      <c r="H2" s="229"/>
      <c r="I2" s="230"/>
    </row>
    <row r="4" spans="1:5" ht="26.25" customHeight="1">
      <c r="A4" s="42"/>
      <c r="B4" s="43" t="s">
        <v>103</v>
      </c>
      <c r="C4" s="43" t="s">
        <v>105</v>
      </c>
      <c r="E4" s="43" t="s">
        <v>104</v>
      </c>
    </row>
    <row r="5" spans="1:5" ht="12.75">
      <c r="A5" s="41">
        <v>32963</v>
      </c>
      <c r="B5" s="42">
        <v>47</v>
      </c>
      <c r="C5" s="42">
        <v>4</v>
      </c>
      <c r="D5" s="41">
        <v>36404</v>
      </c>
      <c r="E5" s="45">
        <v>52.784688106730684</v>
      </c>
    </row>
    <row r="6" spans="1:5" ht="12.75">
      <c r="A6" s="41">
        <v>33054</v>
      </c>
      <c r="B6" s="42">
        <v>43</v>
      </c>
      <c r="C6" s="42">
        <v>-6</v>
      </c>
      <c r="D6" s="41">
        <v>36434</v>
      </c>
      <c r="E6" s="45">
        <v>54.4689893191845</v>
      </c>
    </row>
    <row r="7" spans="1:5" ht="12.75">
      <c r="A7" s="41">
        <v>33146</v>
      </c>
      <c r="B7" s="42">
        <v>29</v>
      </c>
      <c r="C7" s="42">
        <v>4</v>
      </c>
      <c r="D7" s="41">
        <v>36465</v>
      </c>
      <c r="E7" s="45">
        <v>57.48569294880043</v>
      </c>
    </row>
    <row r="8" spans="1:5" ht="12.75">
      <c r="A8" s="41">
        <v>33238</v>
      </c>
      <c r="B8" s="42">
        <v>28</v>
      </c>
      <c r="C8" s="42">
        <v>-4</v>
      </c>
      <c r="D8" s="41">
        <v>36495</v>
      </c>
      <c r="E8" s="45">
        <v>54.84533622607047</v>
      </c>
    </row>
    <row r="9" spans="1:5" ht="12.75">
      <c r="A9" s="41">
        <v>33328</v>
      </c>
      <c r="B9" s="42">
        <v>30</v>
      </c>
      <c r="C9" s="42">
        <v>-1</v>
      </c>
      <c r="D9" s="41">
        <v>36526</v>
      </c>
      <c r="E9" s="45">
        <v>59.723994088852464</v>
      </c>
    </row>
    <row r="10" spans="1:5" ht="12.75">
      <c r="A10" s="41">
        <v>33419</v>
      </c>
      <c r="B10" s="42">
        <v>21</v>
      </c>
      <c r="C10" s="42">
        <v>-5</v>
      </c>
      <c r="D10" s="41">
        <v>36557</v>
      </c>
      <c r="E10" s="45">
        <v>61.1415888338621</v>
      </c>
    </row>
    <row r="11" spans="1:5" ht="12.75">
      <c r="A11" s="41">
        <v>33511</v>
      </c>
      <c r="B11" s="42">
        <v>17</v>
      </c>
      <c r="C11" s="42">
        <v>1</v>
      </c>
      <c r="D11" s="41">
        <v>36586</v>
      </c>
      <c r="E11" s="45">
        <v>49.02098289835681</v>
      </c>
    </row>
    <row r="12" spans="1:5" ht="12.75">
      <c r="A12" s="41">
        <v>33603</v>
      </c>
      <c r="B12" s="42">
        <v>17</v>
      </c>
      <c r="C12" s="42">
        <v>0</v>
      </c>
      <c r="D12" s="41">
        <v>36617</v>
      </c>
      <c r="E12" s="45">
        <v>53.36875288297233</v>
      </c>
    </row>
    <row r="13" spans="1:5" ht="12.75">
      <c r="A13" s="41">
        <v>33694</v>
      </c>
      <c r="B13" s="42">
        <v>18</v>
      </c>
      <c r="C13" s="42">
        <v>1</v>
      </c>
      <c r="D13" s="41">
        <v>36647</v>
      </c>
      <c r="E13" s="45">
        <v>49.62122578721742</v>
      </c>
    </row>
    <row r="14" spans="1:5" ht="12.75">
      <c r="A14" s="41">
        <v>33785</v>
      </c>
      <c r="B14" s="42">
        <v>19</v>
      </c>
      <c r="C14" s="42">
        <v>-4</v>
      </c>
      <c r="D14" s="41">
        <v>36678</v>
      </c>
      <c r="E14" s="45">
        <v>47.75462217694142</v>
      </c>
    </row>
    <row r="15" spans="1:5" ht="12.75">
      <c r="A15" s="41">
        <v>33877</v>
      </c>
      <c r="B15" s="42">
        <v>15</v>
      </c>
      <c r="C15" s="42">
        <v>-11</v>
      </c>
      <c r="D15" s="41">
        <v>36708</v>
      </c>
      <c r="E15" s="45">
        <v>44.94661992983392</v>
      </c>
    </row>
    <row r="16" spans="1:5" ht="12.75">
      <c r="A16" s="41">
        <v>33969</v>
      </c>
      <c r="B16" s="42">
        <v>17</v>
      </c>
      <c r="C16" s="42">
        <v>-8</v>
      </c>
      <c r="D16" s="41">
        <v>36739</v>
      </c>
      <c r="E16" s="45">
        <v>49.00302351941133</v>
      </c>
    </row>
    <row r="17" spans="1:5" ht="12.75">
      <c r="A17" s="41">
        <v>34059</v>
      </c>
      <c r="B17" s="42">
        <v>21</v>
      </c>
      <c r="C17" s="42">
        <v>-21</v>
      </c>
      <c r="D17" s="41">
        <v>36770</v>
      </c>
      <c r="E17" s="45">
        <v>54.533629969227995</v>
      </c>
    </row>
    <row r="18" spans="1:5" ht="12.75">
      <c r="A18" s="41">
        <v>34150</v>
      </c>
      <c r="B18" s="42">
        <v>17</v>
      </c>
      <c r="C18" s="42">
        <v>-9</v>
      </c>
      <c r="D18" s="41">
        <v>36800</v>
      </c>
      <c r="E18" s="45">
        <v>55.76152549765001</v>
      </c>
    </row>
    <row r="19" spans="1:5" ht="12.75">
      <c r="A19" s="41">
        <v>34242</v>
      </c>
      <c r="B19" s="42">
        <v>22</v>
      </c>
      <c r="C19" s="42">
        <v>-12</v>
      </c>
      <c r="D19" s="41">
        <v>36831</v>
      </c>
      <c r="E19" s="45">
        <v>54.327122506509426</v>
      </c>
    </row>
    <row r="20" spans="1:5" ht="12.75">
      <c r="A20" s="41">
        <v>34334</v>
      </c>
      <c r="B20" s="42">
        <v>31</v>
      </c>
      <c r="C20" s="42">
        <v>4</v>
      </c>
      <c r="D20" s="41">
        <v>36861</v>
      </c>
      <c r="E20" s="45">
        <v>51.201633388813136</v>
      </c>
    </row>
    <row r="21" spans="1:5" ht="12.75">
      <c r="A21" s="41">
        <v>34424</v>
      </c>
      <c r="B21" s="42">
        <v>37</v>
      </c>
      <c r="C21" s="42">
        <v>6</v>
      </c>
      <c r="D21" s="41">
        <v>36892</v>
      </c>
      <c r="E21" s="45">
        <v>51.82627596987838</v>
      </c>
    </row>
    <row r="22" spans="1:5" ht="12.75">
      <c r="A22" s="41">
        <v>34515</v>
      </c>
      <c r="B22" s="42">
        <v>57</v>
      </c>
      <c r="C22" s="42">
        <v>1</v>
      </c>
      <c r="D22" s="41">
        <v>36923</v>
      </c>
      <c r="E22" s="45">
        <v>56.760193231283665</v>
      </c>
    </row>
    <row r="23" spans="1:5" ht="12.75">
      <c r="A23" s="41">
        <v>34607</v>
      </c>
      <c r="B23" s="42">
        <v>45</v>
      </c>
      <c r="C23" s="42">
        <v>18</v>
      </c>
      <c r="D23" s="41">
        <v>36951</v>
      </c>
      <c r="E23" s="45">
        <v>52.8816129622334</v>
      </c>
    </row>
    <row r="24" spans="1:5" ht="12.75">
      <c r="A24" s="41">
        <v>34699</v>
      </c>
      <c r="B24" s="42">
        <v>67</v>
      </c>
      <c r="C24" s="42">
        <v>14</v>
      </c>
      <c r="D24" s="41">
        <v>36982</v>
      </c>
      <c r="E24" s="45">
        <v>52.951264702016964</v>
      </c>
    </row>
    <row r="25" spans="1:5" ht="12.75">
      <c r="A25" s="41">
        <v>34789</v>
      </c>
      <c r="B25" s="42">
        <v>66</v>
      </c>
      <c r="C25" s="42">
        <v>12</v>
      </c>
      <c r="D25" s="41">
        <v>37012</v>
      </c>
      <c r="E25" s="45">
        <v>54.43087497371377</v>
      </c>
    </row>
    <row r="26" spans="1:5" ht="12.75">
      <c r="A26" s="41">
        <v>34880</v>
      </c>
      <c r="B26" s="42">
        <v>65</v>
      </c>
      <c r="C26" s="42">
        <v>13</v>
      </c>
      <c r="D26" s="41">
        <v>37043</v>
      </c>
      <c r="E26" s="45">
        <v>54.09286932337176</v>
      </c>
    </row>
    <row r="27" spans="1:5" ht="12.75">
      <c r="A27" s="41">
        <v>34972</v>
      </c>
      <c r="B27" s="42">
        <v>53</v>
      </c>
      <c r="C27" s="42">
        <v>14</v>
      </c>
      <c r="D27" s="41">
        <v>37073</v>
      </c>
      <c r="E27" s="45">
        <v>47.180520653745035</v>
      </c>
    </row>
    <row r="28" spans="1:5" ht="12.75">
      <c r="A28" s="41">
        <v>35064</v>
      </c>
      <c r="B28" s="42">
        <v>64</v>
      </c>
      <c r="C28" s="42">
        <v>16</v>
      </c>
      <c r="D28" s="41">
        <v>37104</v>
      </c>
      <c r="E28" s="45">
        <v>49.10001356253306</v>
      </c>
    </row>
    <row r="29" spans="1:5" ht="12.75">
      <c r="A29" s="41">
        <v>35155</v>
      </c>
      <c r="B29" s="42">
        <v>51</v>
      </c>
      <c r="C29" s="42">
        <v>12</v>
      </c>
      <c r="D29" s="41">
        <v>37135</v>
      </c>
      <c r="E29" s="45">
        <v>49.43541327686405</v>
      </c>
    </row>
    <row r="30" spans="1:5" ht="12.75">
      <c r="A30" s="41">
        <v>35246</v>
      </c>
      <c r="B30" s="42">
        <v>42</v>
      </c>
      <c r="C30" s="42">
        <v>7</v>
      </c>
      <c r="D30" s="41">
        <v>37165</v>
      </c>
      <c r="E30" s="45">
        <v>49.677519028113785</v>
      </c>
    </row>
    <row r="31" spans="1:5" ht="12.75">
      <c r="A31" s="41">
        <v>35338</v>
      </c>
      <c r="B31" s="42">
        <v>34</v>
      </c>
      <c r="C31" s="42">
        <v>9</v>
      </c>
      <c r="D31" s="41">
        <v>37196</v>
      </c>
      <c r="E31" s="45">
        <v>56.91090274284408</v>
      </c>
    </row>
    <row r="32" spans="1:5" ht="12.75">
      <c r="A32" s="41">
        <v>35430</v>
      </c>
      <c r="B32" s="42">
        <v>42</v>
      </c>
      <c r="C32" s="42">
        <v>10</v>
      </c>
      <c r="D32" s="41">
        <v>37226</v>
      </c>
      <c r="E32" s="45">
        <v>56.16074594141725</v>
      </c>
    </row>
    <row r="33" spans="1:5" ht="12.75">
      <c r="A33" s="41">
        <v>35520</v>
      </c>
      <c r="B33" s="42">
        <v>45</v>
      </c>
      <c r="C33" s="42">
        <v>6</v>
      </c>
      <c r="D33" s="41">
        <v>37257</v>
      </c>
      <c r="E33" s="45">
        <v>58.101502194663404</v>
      </c>
    </row>
    <row r="34" spans="1:5" ht="12.75">
      <c r="A34" s="41">
        <v>35611</v>
      </c>
      <c r="B34" s="42">
        <v>38</v>
      </c>
      <c r="C34" s="42">
        <v>9</v>
      </c>
      <c r="D34" s="41">
        <v>37288</v>
      </c>
      <c r="E34" s="45">
        <v>56.85192901358209</v>
      </c>
    </row>
    <row r="35" spans="1:5" ht="12.75">
      <c r="A35" s="41">
        <v>35703</v>
      </c>
      <c r="B35" s="42">
        <v>32</v>
      </c>
      <c r="C35" s="42">
        <v>2</v>
      </c>
      <c r="D35" s="41">
        <v>37316</v>
      </c>
      <c r="E35" s="45">
        <v>53.08144670572216</v>
      </c>
    </row>
    <row r="36" spans="1:5" ht="12.75">
      <c r="A36" s="41">
        <v>35795</v>
      </c>
      <c r="B36" s="42">
        <v>29</v>
      </c>
      <c r="C36" s="42">
        <v>8</v>
      </c>
      <c r="D36" s="41">
        <v>37347</v>
      </c>
      <c r="E36" s="45">
        <v>61.376090651713525</v>
      </c>
    </row>
    <row r="37" spans="1:5" ht="12.75">
      <c r="A37" s="41">
        <v>35885</v>
      </c>
      <c r="B37" s="42">
        <v>29</v>
      </c>
      <c r="C37" s="42">
        <v>-4</v>
      </c>
      <c r="D37" s="41">
        <v>37377</v>
      </c>
      <c r="E37" s="45">
        <v>58.05551682442576</v>
      </c>
    </row>
    <row r="38" spans="1:5" ht="12.75">
      <c r="A38" s="41">
        <v>35976</v>
      </c>
      <c r="B38" s="42">
        <v>17</v>
      </c>
      <c r="C38" s="42">
        <v>4</v>
      </c>
      <c r="D38" s="41">
        <v>37408</v>
      </c>
      <c r="E38" s="45">
        <v>54.55305572698221</v>
      </c>
    </row>
    <row r="39" spans="1:5" ht="12.75">
      <c r="A39" s="41">
        <v>36068</v>
      </c>
      <c r="B39" s="42">
        <v>13</v>
      </c>
      <c r="C39" s="42">
        <v>-5</v>
      </c>
      <c r="D39" s="41">
        <v>37438</v>
      </c>
      <c r="E39" s="45">
        <v>50.91512646082583</v>
      </c>
    </row>
    <row r="40" spans="1:5" ht="12.75">
      <c r="A40" s="41">
        <v>36160</v>
      </c>
      <c r="B40" s="42">
        <v>12</v>
      </c>
      <c r="C40" s="42">
        <v>-6</v>
      </c>
      <c r="D40" s="41">
        <v>37469</v>
      </c>
      <c r="E40" s="45">
        <v>53.60782078960914</v>
      </c>
    </row>
    <row r="41" spans="1:5" ht="12.75">
      <c r="A41" s="41">
        <v>36220</v>
      </c>
      <c r="B41" s="42">
        <v>12</v>
      </c>
      <c r="C41" s="42">
        <v>-3</v>
      </c>
      <c r="D41" s="41">
        <v>37500</v>
      </c>
      <c r="E41" s="45">
        <v>58.456327705236056</v>
      </c>
    </row>
    <row r="42" spans="1:5" ht="12.75">
      <c r="A42" s="41">
        <v>36341</v>
      </c>
      <c r="B42" s="42">
        <v>15</v>
      </c>
      <c r="C42" s="42">
        <v>-1</v>
      </c>
      <c r="D42" s="41">
        <v>37530</v>
      </c>
      <c r="E42" s="45">
        <v>55.60355499113277</v>
      </c>
    </row>
    <row r="43" spans="1:5" ht="12.75">
      <c r="A43" s="41">
        <v>36433</v>
      </c>
      <c r="B43" s="42">
        <v>25</v>
      </c>
      <c r="C43" s="42">
        <v>-1</v>
      </c>
      <c r="D43" s="41">
        <v>37561</v>
      </c>
      <c r="E43" s="45">
        <v>56.859294606092575</v>
      </c>
    </row>
    <row r="44" spans="1:5" ht="12.75">
      <c r="A44" s="41">
        <v>36525</v>
      </c>
      <c r="B44" s="42">
        <v>36</v>
      </c>
      <c r="C44" s="42">
        <v>10</v>
      </c>
      <c r="D44" s="41">
        <v>37591</v>
      </c>
      <c r="E44" s="45">
        <v>56.05836678811103</v>
      </c>
    </row>
    <row r="45" spans="1:5" ht="12.75">
      <c r="A45" s="41">
        <v>36616</v>
      </c>
      <c r="B45" s="42">
        <v>44</v>
      </c>
      <c r="C45" s="42">
        <v>6</v>
      </c>
      <c r="D45" s="41">
        <v>37622</v>
      </c>
      <c r="E45" s="45">
        <v>59.20475651555088</v>
      </c>
    </row>
    <row r="46" spans="1:5" ht="12.75">
      <c r="A46" s="41">
        <v>36707</v>
      </c>
      <c r="B46" s="42">
        <v>36</v>
      </c>
      <c r="C46" s="42">
        <v>-10</v>
      </c>
      <c r="D46" s="41">
        <v>37653</v>
      </c>
      <c r="E46" s="45">
        <v>54.69144285555383</v>
      </c>
    </row>
    <row r="47" spans="1:5" ht="12.75">
      <c r="A47" s="41">
        <v>36799</v>
      </c>
      <c r="B47" s="42">
        <v>39</v>
      </c>
      <c r="C47" s="42">
        <v>-9</v>
      </c>
      <c r="D47" s="41">
        <v>37681</v>
      </c>
      <c r="E47" s="45">
        <v>49.00675965394514</v>
      </c>
    </row>
    <row r="48" spans="1:5" ht="12.75">
      <c r="A48" s="41">
        <v>36891</v>
      </c>
      <c r="B48" s="42">
        <v>30</v>
      </c>
      <c r="C48" s="42">
        <v>-17</v>
      </c>
      <c r="D48" s="41">
        <v>37712</v>
      </c>
      <c r="E48" s="45">
        <v>49.32840163195158</v>
      </c>
    </row>
    <row r="49" spans="1:5" ht="12.75">
      <c r="A49" s="41">
        <v>36981</v>
      </c>
      <c r="B49" s="42">
        <v>33</v>
      </c>
      <c r="C49" s="42">
        <v>3</v>
      </c>
      <c r="D49" s="41">
        <v>37742</v>
      </c>
      <c r="E49" s="45">
        <v>45.52639722921958</v>
      </c>
    </row>
    <row r="50" spans="1:5" ht="12.75">
      <c r="A50" s="41">
        <v>37072</v>
      </c>
      <c r="B50" s="42">
        <v>39</v>
      </c>
      <c r="C50" s="42">
        <v>-7</v>
      </c>
      <c r="D50" s="41">
        <v>37773</v>
      </c>
      <c r="E50" s="45">
        <v>43.8264779260609</v>
      </c>
    </row>
    <row r="51" spans="1:5" ht="12.75">
      <c r="A51" s="41">
        <v>37135</v>
      </c>
      <c r="B51" s="42">
        <v>38</v>
      </c>
      <c r="C51" s="42">
        <v>-9</v>
      </c>
      <c r="D51" s="41">
        <v>37803</v>
      </c>
      <c r="E51" s="45">
        <v>45.150080582283934</v>
      </c>
    </row>
    <row r="52" spans="1:5" ht="12.75">
      <c r="A52" s="41">
        <v>37226</v>
      </c>
      <c r="B52" s="42">
        <v>47</v>
      </c>
      <c r="C52" s="42">
        <v>-9</v>
      </c>
      <c r="D52" s="41">
        <v>37834</v>
      </c>
      <c r="E52" s="45">
        <v>47.09718624022227</v>
      </c>
    </row>
    <row r="53" spans="1:5" ht="12.75">
      <c r="A53" s="41">
        <v>37316</v>
      </c>
      <c r="B53" s="42">
        <v>57</v>
      </c>
      <c r="C53" s="42">
        <v>-2</v>
      </c>
      <c r="D53" s="41">
        <v>37865</v>
      </c>
      <c r="E53" s="45">
        <v>46.08908176019548</v>
      </c>
    </row>
    <row r="54" spans="1:5" ht="12.75">
      <c r="A54" s="41">
        <v>37408</v>
      </c>
      <c r="B54" s="42">
        <v>68</v>
      </c>
      <c r="C54" s="42">
        <v>1</v>
      </c>
      <c r="D54" s="41">
        <v>37895</v>
      </c>
      <c r="E54" s="45">
        <v>47.20008282309877</v>
      </c>
    </row>
    <row r="55" spans="1:5" ht="12.75">
      <c r="A55" s="41">
        <v>37500</v>
      </c>
      <c r="B55" s="42">
        <v>68</v>
      </c>
      <c r="C55" s="42">
        <v>-1</v>
      </c>
      <c r="D55" s="41">
        <v>37926</v>
      </c>
      <c r="E55" s="45">
        <v>54.89514655714664</v>
      </c>
    </row>
    <row r="56" spans="1:5" ht="12.75">
      <c r="A56" s="41">
        <v>37591</v>
      </c>
      <c r="B56" s="42">
        <v>64</v>
      </c>
      <c r="C56" s="42">
        <v>-12</v>
      </c>
      <c r="D56" s="41">
        <v>37956</v>
      </c>
      <c r="E56" s="45">
        <v>52.126850981389865</v>
      </c>
    </row>
    <row r="57" spans="1:5" ht="12.75">
      <c r="A57" s="41">
        <v>37681</v>
      </c>
      <c r="B57" s="42">
        <v>59</v>
      </c>
      <c r="C57" s="42">
        <v>0</v>
      </c>
      <c r="D57" s="41">
        <v>37987</v>
      </c>
      <c r="E57" s="45">
        <v>56.46833760649581</v>
      </c>
    </row>
    <row r="58" spans="1:5" ht="12.75">
      <c r="A58" s="41">
        <v>37773</v>
      </c>
      <c r="B58" s="42">
        <v>50</v>
      </c>
      <c r="C58" s="42">
        <v>1</v>
      </c>
      <c r="D58" s="41">
        <v>38021</v>
      </c>
      <c r="E58" s="45">
        <v>56.215936717464274</v>
      </c>
    </row>
    <row r="59" spans="1:5" ht="12.75">
      <c r="A59" s="41">
        <v>37865</v>
      </c>
      <c r="B59" s="42">
        <v>54</v>
      </c>
      <c r="C59" s="42">
        <v>-9</v>
      </c>
      <c r="D59" s="41">
        <v>38055</v>
      </c>
      <c r="E59" s="45">
        <v>55.803837931023544</v>
      </c>
    </row>
    <row r="60" spans="1:5" ht="12.75">
      <c r="A60" s="41">
        <v>37956</v>
      </c>
      <c r="B60" s="42">
        <v>61</v>
      </c>
      <c r="C60" s="42">
        <v>4</v>
      </c>
      <c r="D60" s="41">
        <v>38089</v>
      </c>
      <c r="E60" s="45">
        <v>57.22204688971347</v>
      </c>
    </row>
    <row r="61" spans="1:5" ht="12.75">
      <c r="A61" s="41">
        <v>38047</v>
      </c>
      <c r="B61" s="42">
        <v>68</v>
      </c>
      <c r="C61" s="42">
        <v>-7</v>
      </c>
      <c r="D61" s="41">
        <v>38123</v>
      </c>
      <c r="E61" s="45">
        <v>55.75946261699211</v>
      </c>
    </row>
    <row r="62" spans="1:5" ht="12.75">
      <c r="A62" s="41">
        <v>38139</v>
      </c>
      <c r="B62" s="42">
        <v>70</v>
      </c>
      <c r="C62" s="42">
        <v>20</v>
      </c>
      <c r="D62" s="41">
        <v>38157</v>
      </c>
      <c r="E62" s="45">
        <v>55.542471869396486</v>
      </c>
    </row>
    <row r="63" spans="1:5" ht="12.75">
      <c r="A63" s="41">
        <v>38231</v>
      </c>
      <c r="B63" s="42">
        <v>79</v>
      </c>
      <c r="C63" s="42">
        <v>6</v>
      </c>
      <c r="D63" s="41">
        <v>38191</v>
      </c>
      <c r="E63" s="45">
        <v>53.06749357076465</v>
      </c>
    </row>
    <row r="64" spans="1:5" ht="12.75">
      <c r="A64" s="41">
        <v>38322</v>
      </c>
      <c r="B64" s="42">
        <v>87</v>
      </c>
      <c r="C64" s="42">
        <v>4</v>
      </c>
      <c r="D64" s="41">
        <v>38225</v>
      </c>
      <c r="E64" s="45">
        <v>56.18649541257711</v>
      </c>
    </row>
    <row r="65" spans="1:5" ht="12.75">
      <c r="A65" s="41">
        <v>38412</v>
      </c>
      <c r="B65" s="42">
        <v>78</v>
      </c>
      <c r="C65" s="42">
        <v>19</v>
      </c>
      <c r="D65" s="41">
        <v>38259</v>
      </c>
      <c r="E65" s="45">
        <v>58.25860468510237</v>
      </c>
    </row>
    <row r="66" spans="1:5" ht="12.75">
      <c r="A66" s="41">
        <v>38504</v>
      </c>
      <c r="B66" s="42">
        <v>82</v>
      </c>
      <c r="C66" s="42">
        <v>17</v>
      </c>
      <c r="D66" s="41">
        <v>38262</v>
      </c>
      <c r="E66" s="45">
        <v>54.9419440119372</v>
      </c>
    </row>
    <row r="67" spans="1:5" ht="12.75">
      <c r="A67" s="41">
        <v>38596</v>
      </c>
      <c r="B67" s="42">
        <v>86</v>
      </c>
      <c r="C67" s="42">
        <v>17</v>
      </c>
      <c r="D67" s="41">
        <v>38296</v>
      </c>
      <c r="E67" s="45">
        <v>55.478209445443326</v>
      </c>
    </row>
    <row r="68" spans="1:5" ht="12.75">
      <c r="A68" s="41">
        <v>38687</v>
      </c>
      <c r="B68" s="42">
        <v>84</v>
      </c>
      <c r="C68" s="42">
        <v>20</v>
      </c>
      <c r="D68" s="41">
        <v>38330</v>
      </c>
      <c r="E68" s="45">
        <v>54.82303179647517</v>
      </c>
    </row>
    <row r="69" spans="1:5" ht="12.75">
      <c r="A69" s="41">
        <v>38777</v>
      </c>
      <c r="B69" s="42">
        <v>85</v>
      </c>
      <c r="C69" s="42">
        <v>21</v>
      </c>
      <c r="D69" s="41">
        <v>38364</v>
      </c>
      <c r="E69" s="45">
        <v>52.939780059284296</v>
      </c>
    </row>
    <row r="70" spans="1:5" ht="12.75">
      <c r="A70" s="41">
        <v>38869</v>
      </c>
      <c r="B70" s="42">
        <v>81</v>
      </c>
      <c r="C70" s="42">
        <v>20</v>
      </c>
      <c r="D70" s="41">
        <v>38398</v>
      </c>
      <c r="E70" s="45">
        <v>57.04093580994852</v>
      </c>
    </row>
    <row r="71" spans="1:5" ht="12.75">
      <c r="A71" s="41">
        <v>38961</v>
      </c>
      <c r="B71" s="42">
        <v>85</v>
      </c>
      <c r="C71" s="42">
        <v>17</v>
      </c>
      <c r="D71" s="41">
        <v>38432</v>
      </c>
      <c r="E71" s="45">
        <v>57.57874196548914</v>
      </c>
    </row>
    <row r="72" spans="1:5" ht="12.75">
      <c r="A72" s="41">
        <v>39052</v>
      </c>
      <c r="B72" s="42">
        <v>83</v>
      </c>
      <c r="C72" s="42">
        <v>18</v>
      </c>
      <c r="D72" s="41">
        <v>38466</v>
      </c>
      <c r="E72" s="45">
        <v>54.7654869334624</v>
      </c>
    </row>
    <row r="73" spans="1:5" ht="12.75">
      <c r="A73" s="41">
        <v>39148</v>
      </c>
      <c r="B73" s="42">
        <v>80</v>
      </c>
      <c r="C73" s="42">
        <v>23</v>
      </c>
      <c r="D73" s="41">
        <v>38500</v>
      </c>
      <c r="E73" s="45">
        <v>52.89252914118088</v>
      </c>
    </row>
    <row r="74" spans="1:5" ht="12.75">
      <c r="A74" s="41">
        <v>39240</v>
      </c>
      <c r="B74" s="42">
        <v>80</v>
      </c>
      <c r="C74" s="42">
        <v>21</v>
      </c>
      <c r="D74" s="41">
        <v>38504</v>
      </c>
      <c r="E74" s="45">
        <v>56.69271948561212</v>
      </c>
    </row>
    <row r="75" spans="1:5" ht="12.75">
      <c r="A75" s="41">
        <v>39332</v>
      </c>
      <c r="B75" s="42">
        <v>72</v>
      </c>
      <c r="C75" s="42">
        <v>18</v>
      </c>
      <c r="D75" s="41">
        <v>38537</v>
      </c>
      <c r="E75" s="45">
        <v>55.333270593770365</v>
      </c>
    </row>
    <row r="76" spans="1:5" ht="12.75">
      <c r="A76" s="41">
        <v>39423</v>
      </c>
      <c r="B76" s="42">
        <v>67</v>
      </c>
      <c r="C76" s="42">
        <v>22</v>
      </c>
      <c r="D76" s="41">
        <v>38570</v>
      </c>
      <c r="E76" s="45">
        <v>54.27888577204383</v>
      </c>
    </row>
    <row r="77" spans="1:5" ht="12.75">
      <c r="A77" s="41">
        <v>39514</v>
      </c>
      <c r="B77" s="42">
        <v>48</v>
      </c>
      <c r="C77" s="42">
        <v>12</v>
      </c>
      <c r="D77" s="41">
        <v>38603</v>
      </c>
      <c r="E77" s="45">
        <v>55.72934848839848</v>
      </c>
    </row>
    <row r="78" spans="1:5" ht="12.75">
      <c r="A78" s="41">
        <v>39606</v>
      </c>
      <c r="B78" s="42">
        <v>45</v>
      </c>
      <c r="C78" s="42">
        <v>-6</v>
      </c>
      <c r="D78" s="41">
        <v>38636</v>
      </c>
      <c r="E78" s="45">
        <v>52.920085645171085</v>
      </c>
    </row>
    <row r="79" spans="1:5" ht="12.75">
      <c r="A79" s="41">
        <v>39698</v>
      </c>
      <c r="B79" s="42">
        <v>34</v>
      </c>
      <c r="C79" s="42">
        <v>-1</v>
      </c>
      <c r="D79" s="41">
        <v>38669</v>
      </c>
      <c r="E79" s="45">
        <v>52.81113789131938</v>
      </c>
    </row>
    <row r="80" spans="1:5" ht="12.75">
      <c r="A80" s="41" t="s">
        <v>102</v>
      </c>
      <c r="B80" s="42">
        <v>33</v>
      </c>
      <c r="C80" s="42">
        <v>-4</v>
      </c>
      <c r="D80" s="41">
        <v>38702</v>
      </c>
      <c r="E80" s="45">
        <v>53.560012459189174</v>
      </c>
    </row>
    <row r="81" spans="1:5" ht="12.75">
      <c r="A81" s="41">
        <v>39881</v>
      </c>
      <c r="B81" s="42">
        <v>27</v>
      </c>
      <c r="C81" s="42">
        <v>1</v>
      </c>
      <c r="D81" s="41">
        <v>38735</v>
      </c>
      <c r="E81" s="45">
        <v>50.775713856720216</v>
      </c>
    </row>
    <row r="82" spans="1:5" ht="12.75">
      <c r="A82" s="132" t="s">
        <v>297</v>
      </c>
      <c r="B82" s="42">
        <v>26</v>
      </c>
      <c r="C82" s="42">
        <v>4</v>
      </c>
      <c r="D82" s="41">
        <v>38768</v>
      </c>
      <c r="E82" s="45">
        <v>51.34571766200619</v>
      </c>
    </row>
    <row r="83" spans="1:5" ht="12.75">
      <c r="A83" s="41"/>
      <c r="D83" s="41">
        <v>38801</v>
      </c>
      <c r="E83" s="45">
        <v>52.10897331567019</v>
      </c>
    </row>
    <row r="84" spans="1:5" ht="12.75">
      <c r="A84" s="41"/>
      <c r="D84" s="41">
        <v>38832</v>
      </c>
      <c r="E84" s="45">
        <v>54.688136451637455</v>
      </c>
    </row>
    <row r="85" spans="1:5" ht="12.75">
      <c r="A85" s="41"/>
      <c r="D85" s="41">
        <v>38862</v>
      </c>
      <c r="E85" s="45">
        <v>56.061132536457436</v>
      </c>
    </row>
    <row r="86" spans="1:5" ht="12.75">
      <c r="A86" s="41"/>
      <c r="D86" s="41">
        <v>38893</v>
      </c>
      <c r="E86" s="45">
        <v>57.87250038038473</v>
      </c>
    </row>
    <row r="87" spans="1:5" ht="12.75">
      <c r="A87" s="41"/>
      <c r="D87" s="41">
        <v>38923</v>
      </c>
      <c r="E87" s="45">
        <v>58.31039444935587</v>
      </c>
    </row>
    <row r="88" spans="1:5" ht="12.75">
      <c r="A88" s="41"/>
      <c r="D88" s="41">
        <v>38930</v>
      </c>
      <c r="E88" s="45">
        <v>57.57818992490922</v>
      </c>
    </row>
    <row r="89" spans="1:5" ht="12.75">
      <c r="A89" s="41"/>
      <c r="D89" s="41">
        <v>38968</v>
      </c>
      <c r="E89" s="45">
        <v>57.425108148230315</v>
      </c>
    </row>
    <row r="90" spans="1:5" ht="12.75">
      <c r="A90" s="41"/>
      <c r="D90" s="41">
        <v>38991</v>
      </c>
      <c r="E90" s="45">
        <v>57.443411302332905</v>
      </c>
    </row>
    <row r="91" spans="1:5" ht="12.75">
      <c r="A91" s="41"/>
      <c r="D91" s="41">
        <v>39022</v>
      </c>
      <c r="E91" s="45">
        <v>56.95575768239431</v>
      </c>
    </row>
    <row r="92" spans="1:5" ht="12.75">
      <c r="A92" s="41"/>
      <c r="D92" s="41">
        <v>39052</v>
      </c>
      <c r="E92" s="45">
        <v>55.690347335868374</v>
      </c>
    </row>
    <row r="93" spans="1:5" ht="12.75">
      <c r="A93" s="41"/>
      <c r="D93" s="41">
        <v>39083</v>
      </c>
      <c r="E93" s="45">
        <v>58.727988197734234</v>
      </c>
    </row>
    <row r="94" spans="1:5" ht="12.75">
      <c r="A94" s="41"/>
      <c r="D94" s="41">
        <v>39114</v>
      </c>
      <c r="E94" s="45">
        <v>61.812051080098996</v>
      </c>
    </row>
    <row r="95" spans="1:5" ht="12.75">
      <c r="A95" s="41"/>
      <c r="D95" s="41">
        <v>39148</v>
      </c>
      <c r="E95" s="45">
        <v>60.23160760260937</v>
      </c>
    </row>
    <row r="96" spans="1:5" ht="12.75">
      <c r="A96" s="41"/>
      <c r="D96" s="41">
        <v>39179</v>
      </c>
      <c r="E96" s="45">
        <v>58.04761650945915</v>
      </c>
    </row>
    <row r="97" spans="1:5" ht="12.75">
      <c r="A97" s="41"/>
      <c r="D97" s="41">
        <v>39209</v>
      </c>
      <c r="E97" s="45">
        <v>56.165609387460066</v>
      </c>
    </row>
    <row r="98" spans="1:5" ht="12.75">
      <c r="A98" s="41"/>
      <c r="D98" s="41">
        <v>39240</v>
      </c>
      <c r="E98" s="45">
        <v>55.139431774344445</v>
      </c>
    </row>
    <row r="99" spans="1:5" ht="12.75">
      <c r="A99" s="41"/>
      <c r="D99" s="41">
        <v>39270</v>
      </c>
      <c r="E99" s="45">
        <v>55.44849288068206</v>
      </c>
    </row>
    <row r="100" spans="1:5" ht="12.75">
      <c r="A100" s="41"/>
      <c r="D100" s="41">
        <v>39301</v>
      </c>
      <c r="E100" s="45">
        <v>53.11705840216399</v>
      </c>
    </row>
    <row r="101" spans="1:5" ht="12.75">
      <c r="A101" s="41"/>
      <c r="D101" s="41">
        <v>39332</v>
      </c>
      <c r="E101" s="45">
        <v>52.40014023359813</v>
      </c>
    </row>
    <row r="102" spans="1:5" ht="12.75">
      <c r="A102" s="41"/>
      <c r="D102" s="41">
        <v>39362</v>
      </c>
      <c r="E102" s="45">
        <v>55.16185534162838</v>
      </c>
    </row>
    <row r="103" spans="1:5" ht="12.75">
      <c r="A103" s="41"/>
      <c r="D103" s="41">
        <v>39393</v>
      </c>
      <c r="E103" s="45">
        <v>54.36272232100946</v>
      </c>
    </row>
    <row r="104" spans="1:5" ht="12.75">
      <c r="A104" s="41"/>
      <c r="D104" s="41">
        <v>39423</v>
      </c>
      <c r="E104" s="45">
        <v>53.264551430406755</v>
      </c>
    </row>
    <row r="105" spans="1:5" ht="12.75">
      <c r="A105" s="41"/>
      <c r="D105" s="41">
        <v>39454</v>
      </c>
      <c r="E105" s="45">
        <v>52.104584796934816</v>
      </c>
    </row>
    <row r="106" spans="1:5" ht="12.75">
      <c r="A106" s="41"/>
      <c r="D106" s="41">
        <v>39485</v>
      </c>
      <c r="E106" s="45">
        <v>47.37690165141028</v>
      </c>
    </row>
    <row r="107" spans="1:5" ht="12.75">
      <c r="A107" s="41"/>
      <c r="D107" s="41">
        <v>39514</v>
      </c>
      <c r="E107" s="45">
        <v>44.248635199096874</v>
      </c>
    </row>
    <row r="108" spans="1:5" ht="12.75">
      <c r="A108" s="41"/>
      <c r="D108" s="41">
        <v>39545</v>
      </c>
      <c r="E108" s="45">
        <v>54.01217321143635</v>
      </c>
    </row>
    <row r="109" spans="1:5" ht="12.75">
      <c r="A109" s="41"/>
      <c r="D109" s="41">
        <v>39575</v>
      </c>
      <c r="E109" s="45">
        <v>48.278457762284276</v>
      </c>
    </row>
    <row r="110" spans="1:5" ht="12.75">
      <c r="A110" s="41"/>
      <c r="D110" s="41">
        <v>39606</v>
      </c>
      <c r="E110" s="45">
        <v>44.00995493220561</v>
      </c>
    </row>
    <row r="111" spans="1:5" ht="12.75">
      <c r="A111" s="41"/>
      <c r="D111" s="41">
        <v>39636</v>
      </c>
      <c r="E111" s="45">
        <v>42.99577142802803</v>
      </c>
    </row>
    <row r="112" spans="1:5" ht="12.75">
      <c r="A112" s="41"/>
      <c r="D112" s="41">
        <v>39667</v>
      </c>
      <c r="E112" s="45">
        <v>46.83000954866847</v>
      </c>
    </row>
    <row r="113" spans="1:5" ht="12.75">
      <c r="A113" s="41"/>
      <c r="D113" s="41">
        <v>39698</v>
      </c>
      <c r="E113" s="45">
        <v>47.69332957170101</v>
      </c>
    </row>
    <row r="114" spans="1:5" ht="12.75">
      <c r="A114" s="41"/>
      <c r="D114" s="41">
        <v>39728</v>
      </c>
      <c r="E114" s="45">
        <v>46.2</v>
      </c>
    </row>
    <row r="115" spans="1:5" ht="12.75">
      <c r="A115" s="41"/>
      <c r="D115" s="41">
        <v>39759</v>
      </c>
      <c r="E115" s="45">
        <v>39.5</v>
      </c>
    </row>
    <row r="116" spans="1:5" ht="12.75">
      <c r="A116" s="41"/>
      <c r="D116" s="41">
        <v>39789</v>
      </c>
      <c r="E116" s="45">
        <v>40.1</v>
      </c>
    </row>
    <row r="117" spans="1:5" ht="12.75">
      <c r="A117" s="41"/>
      <c r="D117" s="41">
        <v>39820</v>
      </c>
      <c r="E117" s="45">
        <v>40.7</v>
      </c>
    </row>
    <row r="118" spans="4:5" ht="12.75">
      <c r="D118" s="41">
        <v>39851</v>
      </c>
      <c r="E118" s="45">
        <v>39.2</v>
      </c>
    </row>
    <row r="119" spans="4:5" ht="12.75">
      <c r="D119" s="41">
        <v>39879</v>
      </c>
      <c r="E119" s="45">
        <v>36</v>
      </c>
    </row>
    <row r="120" spans="4:5" ht="12.75">
      <c r="D120" s="41">
        <v>39910</v>
      </c>
      <c r="E120" s="45">
        <v>35.6</v>
      </c>
    </row>
    <row r="121" spans="4:5" ht="12.75">
      <c r="D121" s="41">
        <v>39940</v>
      </c>
      <c r="E121" s="45">
        <v>37.3</v>
      </c>
    </row>
  </sheetData>
  <mergeCells count="1">
    <mergeCell ref="A1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5"/>
  <sheetViews>
    <sheetView workbookViewId="0" topLeftCell="A1">
      <pane xSplit="1" ySplit="236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A1" sqref="A1"/>
    </sheetView>
  </sheetViews>
  <sheetFormatPr defaultColWidth="9.140625" defaultRowHeight="12.75"/>
  <cols>
    <col min="1" max="1" width="15.8515625" style="64" customWidth="1"/>
    <col min="2" max="2" width="12.28125" style="64" customWidth="1"/>
    <col min="3" max="3" width="11.7109375" style="64" customWidth="1"/>
    <col min="4" max="4" width="9.57421875" style="64" customWidth="1"/>
    <col min="5" max="5" width="10.421875" style="64" customWidth="1"/>
    <col min="6" max="6" width="10.8515625" style="64" customWidth="1"/>
    <col min="7" max="7" width="8.421875" style="64" customWidth="1"/>
    <col min="8" max="8" width="10.28125" style="64" customWidth="1"/>
    <col min="9" max="9" width="12.00390625" style="64" customWidth="1"/>
    <col min="10" max="10" width="7.8515625" style="64" customWidth="1"/>
    <col min="11" max="11" width="12.8515625" style="64" customWidth="1"/>
    <col min="12" max="12" width="8.28125" style="64" customWidth="1"/>
    <col min="13" max="13" width="8.57421875" style="64" customWidth="1"/>
    <col min="14" max="14" width="9.140625" style="64" customWidth="1"/>
    <col min="15" max="15" width="14.140625" style="64" customWidth="1"/>
    <col min="16" max="16" width="14.421875" style="64" customWidth="1"/>
    <col min="17" max="16384" width="9.140625" style="64" customWidth="1"/>
  </cols>
  <sheetData>
    <row r="1" spans="2:16" ht="21" customHeight="1" thickBot="1">
      <c r="B1" s="231" t="s">
        <v>149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3"/>
    </row>
    <row r="2" spans="2:16" ht="57">
      <c r="B2" s="72" t="s">
        <v>115</v>
      </c>
      <c r="C2" s="72" t="s">
        <v>150</v>
      </c>
      <c r="D2" s="72" t="s">
        <v>116</v>
      </c>
      <c r="E2" s="72" t="s">
        <v>117</v>
      </c>
      <c r="F2" s="72" t="s">
        <v>118</v>
      </c>
      <c r="G2" s="72" t="s">
        <v>119</v>
      </c>
      <c r="H2" s="72" t="s">
        <v>120</v>
      </c>
      <c r="I2" s="72" t="s">
        <v>121</v>
      </c>
      <c r="J2" s="72" t="s">
        <v>122</v>
      </c>
      <c r="K2" s="72" t="s">
        <v>123</v>
      </c>
      <c r="L2" s="72" t="s">
        <v>124</v>
      </c>
      <c r="M2" s="72" t="s">
        <v>125</v>
      </c>
      <c r="N2" s="72" t="s">
        <v>126</v>
      </c>
      <c r="O2" s="72" t="s">
        <v>127</v>
      </c>
      <c r="P2" s="72" t="s">
        <v>128</v>
      </c>
    </row>
    <row r="3" spans="2:4" ht="15" hidden="1">
      <c r="B3" s="62"/>
      <c r="C3" s="62"/>
      <c r="D3" s="62"/>
    </row>
    <row r="4" spans="1:17" ht="15" hidden="1">
      <c r="A4" s="65">
        <v>32874</v>
      </c>
      <c r="B4" s="63">
        <v>75564</v>
      </c>
      <c r="C4" s="63">
        <f>B4-D4</f>
        <v>7768</v>
      </c>
      <c r="D4" s="63">
        <v>67796</v>
      </c>
      <c r="E4" s="63">
        <v>8867</v>
      </c>
      <c r="F4" s="63">
        <v>2420</v>
      </c>
      <c r="G4" s="63">
        <v>1229</v>
      </c>
      <c r="H4" s="63">
        <v>453</v>
      </c>
      <c r="I4" s="63">
        <v>2090</v>
      </c>
      <c r="J4" s="63">
        <v>4019</v>
      </c>
      <c r="K4" s="63">
        <v>6633</v>
      </c>
      <c r="L4" s="63">
        <v>5446</v>
      </c>
      <c r="M4" s="63">
        <v>2061</v>
      </c>
      <c r="N4" s="63">
        <v>5802</v>
      </c>
      <c r="O4" s="63">
        <v>1307</v>
      </c>
      <c r="P4" s="63">
        <v>1616</v>
      </c>
      <c r="Q4" s="66"/>
    </row>
    <row r="5" spans="1:17" ht="15" hidden="1">
      <c r="A5" s="65">
        <v>32905</v>
      </c>
      <c r="B5" s="63">
        <v>89489</v>
      </c>
      <c r="C5" s="63">
        <f aca="true" t="shared" si="0" ref="C5:C68">B5-D5</f>
        <v>6538</v>
      </c>
      <c r="D5" s="63">
        <v>82951</v>
      </c>
      <c r="E5" s="63">
        <v>13036</v>
      </c>
      <c r="F5" s="63">
        <v>3241</v>
      </c>
      <c r="G5" s="63">
        <v>1158</v>
      </c>
      <c r="H5" s="63">
        <v>467</v>
      </c>
      <c r="I5" s="63">
        <v>2370</v>
      </c>
      <c r="J5" s="63">
        <v>4308</v>
      </c>
      <c r="K5" s="63">
        <v>6131</v>
      </c>
      <c r="L5" s="63">
        <v>5136</v>
      </c>
      <c r="M5" s="63">
        <v>3102</v>
      </c>
      <c r="N5" s="63">
        <v>5759</v>
      </c>
      <c r="O5" s="63">
        <v>1686</v>
      </c>
      <c r="P5" s="63">
        <v>1866</v>
      </c>
      <c r="Q5" s="66"/>
    </row>
    <row r="6" spans="1:16" ht="15" hidden="1">
      <c r="A6" s="65">
        <v>32933</v>
      </c>
      <c r="B6" s="63">
        <v>97888</v>
      </c>
      <c r="C6" s="63">
        <f t="shared" si="0"/>
        <v>9384</v>
      </c>
      <c r="D6" s="63">
        <v>88504</v>
      </c>
      <c r="E6" s="63">
        <v>14624</v>
      </c>
      <c r="F6" s="63">
        <v>2730</v>
      </c>
      <c r="G6" s="63">
        <v>1259</v>
      </c>
      <c r="H6" s="63">
        <v>413</v>
      </c>
      <c r="I6" s="63">
        <v>2303</v>
      </c>
      <c r="J6" s="63">
        <v>6885</v>
      </c>
      <c r="K6" s="63">
        <v>7846</v>
      </c>
      <c r="L6" s="63">
        <v>6769</v>
      </c>
      <c r="M6" s="63">
        <v>2511</v>
      </c>
      <c r="N6" s="63">
        <v>6177</v>
      </c>
      <c r="O6" s="63">
        <v>1912</v>
      </c>
      <c r="P6" s="63">
        <v>2296</v>
      </c>
    </row>
    <row r="7" spans="1:16" ht="15" hidden="1">
      <c r="A7" s="65">
        <v>32964</v>
      </c>
      <c r="B7" s="63">
        <v>72422</v>
      </c>
      <c r="C7" s="63">
        <f t="shared" si="0"/>
        <v>6894</v>
      </c>
      <c r="D7" s="63">
        <v>65528</v>
      </c>
      <c r="E7" s="63">
        <v>8629</v>
      </c>
      <c r="F7" s="63">
        <v>2041</v>
      </c>
      <c r="G7" s="63">
        <v>834</v>
      </c>
      <c r="H7" s="63">
        <v>637</v>
      </c>
      <c r="I7" s="63">
        <v>2144</v>
      </c>
      <c r="J7" s="63">
        <v>4339</v>
      </c>
      <c r="K7" s="63">
        <v>5295</v>
      </c>
      <c r="L7" s="63">
        <v>4820</v>
      </c>
      <c r="M7" s="63">
        <v>2234</v>
      </c>
      <c r="N7" s="63">
        <v>4918</v>
      </c>
      <c r="O7" s="63">
        <v>1075</v>
      </c>
      <c r="P7" s="63">
        <v>1374</v>
      </c>
    </row>
    <row r="8" spans="1:16" ht="15" hidden="1">
      <c r="A8" s="65">
        <v>32994</v>
      </c>
      <c r="B8" s="63">
        <v>86869</v>
      </c>
      <c r="C8" s="63">
        <f t="shared" si="0"/>
        <v>7038</v>
      </c>
      <c r="D8" s="63">
        <v>79831</v>
      </c>
      <c r="E8" s="63">
        <v>11302</v>
      </c>
      <c r="F8" s="63">
        <v>2559</v>
      </c>
      <c r="G8" s="63">
        <v>1123</v>
      </c>
      <c r="H8" s="63">
        <v>630</v>
      </c>
      <c r="I8" s="63">
        <v>2401</v>
      </c>
      <c r="J8" s="63">
        <v>6638</v>
      </c>
      <c r="K8" s="63">
        <v>6852</v>
      </c>
      <c r="L8" s="63">
        <v>5284</v>
      </c>
      <c r="M8" s="63">
        <v>2376</v>
      </c>
      <c r="N8" s="63">
        <v>6180</v>
      </c>
      <c r="O8" s="63">
        <v>1272</v>
      </c>
      <c r="P8" s="63">
        <v>1933</v>
      </c>
    </row>
    <row r="9" spans="1:16" ht="15" hidden="1">
      <c r="A9" s="65">
        <v>33025</v>
      </c>
      <c r="B9" s="63">
        <v>93825</v>
      </c>
      <c r="C9" s="63">
        <f t="shared" si="0"/>
        <v>7994</v>
      </c>
      <c r="D9" s="63">
        <v>85831</v>
      </c>
      <c r="E9" s="63">
        <v>13169</v>
      </c>
      <c r="F9" s="63">
        <v>2182</v>
      </c>
      <c r="G9" s="63">
        <v>1191</v>
      </c>
      <c r="H9" s="63">
        <v>460</v>
      </c>
      <c r="I9" s="63">
        <v>2480</v>
      </c>
      <c r="J9" s="63">
        <v>6530</v>
      </c>
      <c r="K9" s="63">
        <v>8012</v>
      </c>
      <c r="L9" s="63">
        <v>6538</v>
      </c>
      <c r="M9" s="63">
        <v>2132</v>
      </c>
      <c r="N9" s="63">
        <v>6383</v>
      </c>
      <c r="O9" s="63">
        <v>2433</v>
      </c>
      <c r="P9" s="63">
        <v>2106</v>
      </c>
    </row>
    <row r="10" spans="1:16" ht="15" hidden="1">
      <c r="A10" s="65">
        <v>33055</v>
      </c>
      <c r="B10" s="63">
        <v>94760</v>
      </c>
      <c r="C10" s="63">
        <f t="shared" si="0"/>
        <v>8439</v>
      </c>
      <c r="D10" s="63">
        <v>86321</v>
      </c>
      <c r="E10" s="63">
        <v>11000</v>
      </c>
      <c r="F10" s="63">
        <v>2933</v>
      </c>
      <c r="G10" s="63">
        <v>1509</v>
      </c>
      <c r="H10" s="63">
        <v>622</v>
      </c>
      <c r="I10" s="63">
        <v>2678</v>
      </c>
      <c r="J10" s="63">
        <v>6271</v>
      </c>
      <c r="K10" s="63">
        <v>8850</v>
      </c>
      <c r="L10" s="63">
        <v>6219</v>
      </c>
      <c r="M10" s="63">
        <v>3172</v>
      </c>
      <c r="N10" s="63">
        <v>6543</v>
      </c>
      <c r="O10" s="63">
        <v>1764</v>
      </c>
      <c r="P10" s="63">
        <v>1850</v>
      </c>
    </row>
    <row r="11" spans="1:16" ht="15" hidden="1">
      <c r="A11" s="65">
        <v>33086</v>
      </c>
      <c r="B11" s="63">
        <v>95592</v>
      </c>
      <c r="C11" s="63">
        <f t="shared" si="0"/>
        <v>9121</v>
      </c>
      <c r="D11" s="63">
        <v>86471</v>
      </c>
      <c r="E11" s="63">
        <v>12620</v>
      </c>
      <c r="F11" s="63">
        <v>2854</v>
      </c>
      <c r="G11" s="63">
        <v>1121</v>
      </c>
      <c r="H11" s="63">
        <v>501</v>
      </c>
      <c r="I11" s="63">
        <v>2340</v>
      </c>
      <c r="J11" s="63">
        <v>6614</v>
      </c>
      <c r="K11" s="63">
        <v>9572</v>
      </c>
      <c r="L11" s="63">
        <v>6800</v>
      </c>
      <c r="M11" s="63">
        <v>2977</v>
      </c>
      <c r="N11" s="63">
        <v>6712</v>
      </c>
      <c r="O11" s="63">
        <v>1790</v>
      </c>
      <c r="P11" s="63">
        <v>1600</v>
      </c>
    </row>
    <row r="12" spans="1:16" ht="15" hidden="1">
      <c r="A12" s="65">
        <v>33117</v>
      </c>
      <c r="B12" s="63">
        <v>84828</v>
      </c>
      <c r="C12" s="63">
        <f t="shared" si="0"/>
        <v>7261</v>
      </c>
      <c r="D12" s="63">
        <v>77567</v>
      </c>
      <c r="E12" s="63">
        <v>11191</v>
      </c>
      <c r="F12" s="63">
        <v>1963</v>
      </c>
      <c r="G12" s="63">
        <v>848</v>
      </c>
      <c r="H12" s="63">
        <v>717</v>
      </c>
      <c r="I12" s="63">
        <v>1910</v>
      </c>
      <c r="J12" s="63">
        <v>6306</v>
      </c>
      <c r="K12" s="63">
        <v>10713</v>
      </c>
      <c r="L12" s="63">
        <v>5046</v>
      </c>
      <c r="M12" s="63">
        <v>2164</v>
      </c>
      <c r="N12" s="63">
        <v>5853</v>
      </c>
      <c r="O12" s="63">
        <v>1416</v>
      </c>
      <c r="P12" s="63">
        <v>1860</v>
      </c>
    </row>
    <row r="13" spans="1:16" ht="15" hidden="1">
      <c r="A13" s="65">
        <v>33147</v>
      </c>
      <c r="B13" s="63">
        <v>87046</v>
      </c>
      <c r="C13" s="63">
        <f t="shared" si="0"/>
        <v>7460</v>
      </c>
      <c r="D13" s="63">
        <v>79586</v>
      </c>
      <c r="E13" s="63">
        <v>11946</v>
      </c>
      <c r="F13" s="63">
        <v>2743</v>
      </c>
      <c r="G13" s="63">
        <v>1040</v>
      </c>
      <c r="H13" s="63">
        <v>513</v>
      </c>
      <c r="I13" s="63">
        <v>2604</v>
      </c>
      <c r="J13" s="63">
        <v>4655</v>
      </c>
      <c r="K13" s="63">
        <v>9134</v>
      </c>
      <c r="L13" s="63">
        <v>5490</v>
      </c>
      <c r="M13" s="63">
        <v>1917</v>
      </c>
      <c r="N13" s="63">
        <v>5495</v>
      </c>
      <c r="O13" s="63">
        <v>1461</v>
      </c>
      <c r="P13" s="63">
        <v>2268</v>
      </c>
    </row>
    <row r="14" spans="1:16" ht="15" hidden="1">
      <c r="A14" s="65">
        <v>33178</v>
      </c>
      <c r="B14" s="63">
        <v>96534</v>
      </c>
      <c r="C14" s="63">
        <f t="shared" si="0"/>
        <v>9158</v>
      </c>
      <c r="D14" s="63">
        <v>87376</v>
      </c>
      <c r="E14" s="63">
        <v>11879</v>
      </c>
      <c r="F14" s="63">
        <v>2358</v>
      </c>
      <c r="G14" s="63">
        <v>1592</v>
      </c>
      <c r="H14" s="63">
        <v>720</v>
      </c>
      <c r="I14" s="63">
        <v>2557</v>
      </c>
      <c r="J14" s="63">
        <v>6678</v>
      </c>
      <c r="K14" s="63">
        <v>10646</v>
      </c>
      <c r="L14" s="63">
        <v>6073</v>
      </c>
      <c r="M14" s="63">
        <v>1971</v>
      </c>
      <c r="N14" s="63">
        <v>6392</v>
      </c>
      <c r="O14" s="63">
        <v>1871</v>
      </c>
      <c r="P14" s="63">
        <v>1964</v>
      </c>
    </row>
    <row r="15" spans="1:16" ht="15" hidden="1">
      <c r="A15" s="65">
        <v>33208</v>
      </c>
      <c r="B15" s="63">
        <v>63766</v>
      </c>
      <c r="C15" s="63">
        <f t="shared" si="0"/>
        <v>5906</v>
      </c>
      <c r="D15" s="63">
        <v>57860</v>
      </c>
      <c r="E15" s="63">
        <v>8889</v>
      </c>
      <c r="F15" s="63">
        <v>2553</v>
      </c>
      <c r="G15" s="63">
        <v>761</v>
      </c>
      <c r="H15" s="63">
        <v>662</v>
      </c>
      <c r="I15" s="63">
        <v>1455</v>
      </c>
      <c r="J15" s="63">
        <v>3576</v>
      </c>
      <c r="K15" s="63">
        <v>6147</v>
      </c>
      <c r="L15" s="63">
        <v>4353</v>
      </c>
      <c r="M15" s="63">
        <v>1507</v>
      </c>
      <c r="N15" s="63">
        <v>3582</v>
      </c>
      <c r="O15" s="63">
        <v>1066</v>
      </c>
      <c r="P15" s="63">
        <v>1581</v>
      </c>
    </row>
    <row r="16" spans="1:16" ht="15" hidden="1">
      <c r="A16" s="65">
        <v>33239</v>
      </c>
      <c r="B16" s="63">
        <v>81583</v>
      </c>
      <c r="C16" s="63">
        <f t="shared" si="0"/>
        <v>7830</v>
      </c>
      <c r="D16" s="63">
        <v>73753</v>
      </c>
      <c r="E16" s="63">
        <v>10289</v>
      </c>
      <c r="F16" s="63">
        <v>2250</v>
      </c>
      <c r="G16" s="63">
        <v>1377</v>
      </c>
      <c r="H16" s="63">
        <v>417</v>
      </c>
      <c r="I16" s="63">
        <v>1889</v>
      </c>
      <c r="J16" s="63">
        <v>4305</v>
      </c>
      <c r="K16" s="63">
        <v>9913</v>
      </c>
      <c r="L16" s="63">
        <v>4889</v>
      </c>
      <c r="M16" s="63">
        <v>2158</v>
      </c>
      <c r="N16" s="63">
        <v>5522</v>
      </c>
      <c r="O16" s="63">
        <v>1604</v>
      </c>
      <c r="P16" s="63">
        <v>1483</v>
      </c>
    </row>
    <row r="17" spans="1:16" ht="15" hidden="1">
      <c r="A17" s="65">
        <v>33270</v>
      </c>
      <c r="B17" s="63">
        <v>94138</v>
      </c>
      <c r="C17" s="63">
        <f t="shared" si="0"/>
        <v>10884</v>
      </c>
      <c r="D17" s="63">
        <v>83254</v>
      </c>
      <c r="E17" s="63">
        <v>13422</v>
      </c>
      <c r="F17" s="63">
        <v>2878</v>
      </c>
      <c r="G17" s="63">
        <v>1157</v>
      </c>
      <c r="H17" s="63">
        <v>662</v>
      </c>
      <c r="I17" s="63">
        <v>2186</v>
      </c>
      <c r="J17" s="63">
        <v>4814</v>
      </c>
      <c r="K17" s="63">
        <v>9882</v>
      </c>
      <c r="L17" s="63">
        <v>5739</v>
      </c>
      <c r="M17" s="63">
        <v>2283</v>
      </c>
      <c r="N17" s="63">
        <v>6486</v>
      </c>
      <c r="O17" s="63">
        <v>1599</v>
      </c>
      <c r="P17" s="63">
        <v>1604</v>
      </c>
    </row>
    <row r="18" spans="1:16" ht="15" hidden="1">
      <c r="A18" s="65">
        <v>33298</v>
      </c>
      <c r="B18" s="63">
        <v>97008</v>
      </c>
      <c r="C18" s="63">
        <f t="shared" si="0"/>
        <v>10846</v>
      </c>
      <c r="D18" s="63">
        <v>86162</v>
      </c>
      <c r="E18" s="63">
        <v>11634</v>
      </c>
      <c r="F18" s="63">
        <v>2911</v>
      </c>
      <c r="G18" s="63">
        <v>1044</v>
      </c>
      <c r="H18" s="63">
        <v>725</v>
      </c>
      <c r="I18" s="63">
        <v>2441</v>
      </c>
      <c r="J18" s="63">
        <v>5060</v>
      </c>
      <c r="K18" s="63">
        <v>12311</v>
      </c>
      <c r="L18" s="63">
        <v>6873</v>
      </c>
      <c r="M18" s="63">
        <v>1919</v>
      </c>
      <c r="N18" s="63">
        <v>5872</v>
      </c>
      <c r="O18" s="63">
        <v>1828</v>
      </c>
      <c r="P18" s="63">
        <v>2192</v>
      </c>
    </row>
    <row r="19" spans="1:16" ht="15" hidden="1">
      <c r="A19" s="65">
        <v>33329</v>
      </c>
      <c r="B19" s="63">
        <v>94269</v>
      </c>
      <c r="C19" s="63">
        <f t="shared" si="0"/>
        <v>10508</v>
      </c>
      <c r="D19" s="63">
        <v>83761</v>
      </c>
      <c r="E19" s="63">
        <v>12419</v>
      </c>
      <c r="F19" s="63">
        <v>3628</v>
      </c>
      <c r="G19" s="63">
        <v>1088</v>
      </c>
      <c r="H19" s="63">
        <v>766</v>
      </c>
      <c r="I19" s="63">
        <v>2791</v>
      </c>
      <c r="J19" s="63">
        <v>5390</v>
      </c>
      <c r="K19" s="63">
        <v>8827</v>
      </c>
      <c r="L19" s="63">
        <v>6474</v>
      </c>
      <c r="M19" s="63">
        <v>2358</v>
      </c>
      <c r="N19" s="63">
        <v>6110</v>
      </c>
      <c r="O19" s="63">
        <v>1458</v>
      </c>
      <c r="P19" s="63">
        <v>1760</v>
      </c>
    </row>
    <row r="20" spans="1:16" ht="15" hidden="1">
      <c r="A20" s="65">
        <v>33359</v>
      </c>
      <c r="B20" s="63">
        <v>88796</v>
      </c>
      <c r="C20" s="63">
        <f t="shared" si="0"/>
        <v>10005</v>
      </c>
      <c r="D20" s="63">
        <v>78791</v>
      </c>
      <c r="E20" s="63">
        <v>9903</v>
      </c>
      <c r="F20" s="63">
        <v>2864</v>
      </c>
      <c r="G20" s="63">
        <v>1093</v>
      </c>
      <c r="H20" s="63">
        <v>678</v>
      </c>
      <c r="I20" s="63">
        <v>2093</v>
      </c>
      <c r="J20" s="63">
        <v>5668</v>
      </c>
      <c r="K20" s="63">
        <v>8937</v>
      </c>
      <c r="L20" s="63">
        <v>5465</v>
      </c>
      <c r="M20" s="63">
        <v>1959</v>
      </c>
      <c r="N20" s="63">
        <v>6826</v>
      </c>
      <c r="O20" s="63">
        <v>2207</v>
      </c>
      <c r="P20" s="63">
        <v>1896</v>
      </c>
    </row>
    <row r="21" spans="1:16" ht="15" hidden="1">
      <c r="A21" s="65">
        <v>33390</v>
      </c>
      <c r="B21" s="63">
        <v>90727</v>
      </c>
      <c r="C21" s="63">
        <f t="shared" si="0"/>
        <v>11216</v>
      </c>
      <c r="D21" s="63">
        <v>79511</v>
      </c>
      <c r="E21" s="63">
        <v>11327</v>
      </c>
      <c r="F21" s="63">
        <v>2441</v>
      </c>
      <c r="G21" s="63">
        <v>1036</v>
      </c>
      <c r="H21" s="63">
        <v>438</v>
      </c>
      <c r="I21" s="63">
        <v>2088</v>
      </c>
      <c r="J21" s="63">
        <v>5370</v>
      </c>
      <c r="K21" s="63">
        <v>8230</v>
      </c>
      <c r="L21" s="63">
        <v>6610</v>
      </c>
      <c r="M21" s="63">
        <v>3289</v>
      </c>
      <c r="N21" s="63">
        <v>6780</v>
      </c>
      <c r="O21" s="63">
        <v>1604</v>
      </c>
      <c r="P21" s="63">
        <v>2438</v>
      </c>
    </row>
    <row r="22" spans="1:16" ht="15" hidden="1">
      <c r="A22" s="65">
        <v>33420</v>
      </c>
      <c r="B22" s="63">
        <v>105188</v>
      </c>
      <c r="C22" s="63">
        <f t="shared" si="0"/>
        <v>12561</v>
      </c>
      <c r="D22" s="63">
        <v>92627</v>
      </c>
      <c r="E22" s="63">
        <v>14039</v>
      </c>
      <c r="F22" s="63">
        <v>3301</v>
      </c>
      <c r="G22" s="63">
        <v>1422</v>
      </c>
      <c r="H22" s="63">
        <v>599</v>
      </c>
      <c r="I22" s="63">
        <v>2569</v>
      </c>
      <c r="J22" s="63">
        <v>6018</v>
      </c>
      <c r="K22" s="63">
        <v>11597</v>
      </c>
      <c r="L22" s="63">
        <v>6417</v>
      </c>
      <c r="M22" s="63">
        <v>2631</v>
      </c>
      <c r="N22" s="63">
        <v>7690</v>
      </c>
      <c r="O22" s="63">
        <v>1957</v>
      </c>
      <c r="P22" s="63">
        <v>2687</v>
      </c>
    </row>
    <row r="23" spans="1:16" ht="15" hidden="1">
      <c r="A23" s="65">
        <v>33451</v>
      </c>
      <c r="B23" s="63">
        <v>97826</v>
      </c>
      <c r="C23" s="63">
        <f t="shared" si="0"/>
        <v>12536</v>
      </c>
      <c r="D23" s="63">
        <v>85290</v>
      </c>
      <c r="E23" s="63">
        <v>10706</v>
      </c>
      <c r="F23" s="63">
        <v>2703</v>
      </c>
      <c r="G23" s="63">
        <v>1092</v>
      </c>
      <c r="H23" s="63">
        <v>865</v>
      </c>
      <c r="I23" s="63">
        <v>2550</v>
      </c>
      <c r="J23" s="63">
        <v>5963</v>
      </c>
      <c r="K23" s="63">
        <v>10317</v>
      </c>
      <c r="L23" s="63">
        <v>6331</v>
      </c>
      <c r="M23" s="63">
        <v>2393</v>
      </c>
      <c r="N23" s="63">
        <v>7145</v>
      </c>
      <c r="O23" s="63">
        <v>1400</v>
      </c>
      <c r="P23" s="63">
        <v>2602</v>
      </c>
    </row>
    <row r="24" spans="1:16" ht="15" hidden="1">
      <c r="A24" s="65">
        <v>33482</v>
      </c>
      <c r="B24" s="63">
        <v>91136</v>
      </c>
      <c r="C24" s="63">
        <f t="shared" si="0"/>
        <v>9475</v>
      </c>
      <c r="D24" s="63">
        <v>81661</v>
      </c>
      <c r="E24" s="63">
        <v>10321</v>
      </c>
      <c r="F24" s="63">
        <v>3075</v>
      </c>
      <c r="G24" s="63">
        <v>1058</v>
      </c>
      <c r="H24" s="63">
        <v>1444</v>
      </c>
      <c r="I24" s="63">
        <v>2731</v>
      </c>
      <c r="J24" s="63">
        <v>5476</v>
      </c>
      <c r="K24" s="63">
        <v>11768</v>
      </c>
      <c r="L24" s="63">
        <v>6378</v>
      </c>
      <c r="M24" s="63">
        <v>2226</v>
      </c>
      <c r="N24" s="63">
        <v>5980</v>
      </c>
      <c r="O24" s="63">
        <v>1172</v>
      </c>
      <c r="P24" s="63">
        <v>2058</v>
      </c>
    </row>
    <row r="25" spans="1:16" ht="15" hidden="1">
      <c r="A25" s="65">
        <v>33512</v>
      </c>
      <c r="B25" s="63">
        <v>93497</v>
      </c>
      <c r="C25" s="63">
        <f t="shared" si="0"/>
        <v>11498</v>
      </c>
      <c r="D25" s="63">
        <v>81999</v>
      </c>
      <c r="E25" s="63">
        <v>11449</v>
      </c>
      <c r="F25" s="63">
        <v>2575</v>
      </c>
      <c r="G25" s="63">
        <v>1016</v>
      </c>
      <c r="H25" s="63">
        <v>694</v>
      </c>
      <c r="I25" s="63">
        <v>2029</v>
      </c>
      <c r="J25" s="63">
        <v>5227</v>
      </c>
      <c r="K25" s="63">
        <v>12425</v>
      </c>
      <c r="L25" s="63">
        <v>6048</v>
      </c>
      <c r="M25" s="63">
        <v>2213</v>
      </c>
      <c r="N25" s="63">
        <v>6786</v>
      </c>
      <c r="O25" s="63">
        <v>1837</v>
      </c>
      <c r="P25" s="63">
        <v>1956</v>
      </c>
    </row>
    <row r="26" spans="1:16" ht="15" hidden="1">
      <c r="A26" s="65">
        <v>33543</v>
      </c>
      <c r="B26" s="63">
        <v>97011</v>
      </c>
      <c r="C26" s="63">
        <f t="shared" si="0"/>
        <v>11670</v>
      </c>
      <c r="D26" s="63">
        <v>85341</v>
      </c>
      <c r="E26" s="63">
        <v>10332</v>
      </c>
      <c r="F26" s="63">
        <v>3167</v>
      </c>
      <c r="G26" s="63">
        <v>880</v>
      </c>
      <c r="H26" s="63">
        <v>1711</v>
      </c>
      <c r="I26" s="63">
        <v>2568</v>
      </c>
      <c r="J26" s="63">
        <v>5405</v>
      </c>
      <c r="K26" s="63">
        <v>11736</v>
      </c>
      <c r="L26" s="63">
        <v>5717</v>
      </c>
      <c r="M26" s="63">
        <v>2247</v>
      </c>
      <c r="N26" s="63">
        <v>8428</v>
      </c>
      <c r="O26" s="63">
        <v>1400</v>
      </c>
      <c r="P26" s="63">
        <v>1765</v>
      </c>
    </row>
    <row r="27" spans="1:16" ht="15" hidden="1">
      <c r="A27" s="65">
        <v>33573</v>
      </c>
      <c r="B27" s="63">
        <v>63727</v>
      </c>
      <c r="C27" s="63">
        <f t="shared" si="0"/>
        <v>6543</v>
      </c>
      <c r="D27" s="63">
        <v>57184</v>
      </c>
      <c r="E27" s="63">
        <v>8183</v>
      </c>
      <c r="F27" s="63">
        <v>1937</v>
      </c>
      <c r="G27" s="63">
        <v>758</v>
      </c>
      <c r="H27" s="63">
        <v>718</v>
      </c>
      <c r="I27" s="63">
        <v>2009</v>
      </c>
      <c r="J27" s="63">
        <v>3694</v>
      </c>
      <c r="K27" s="63">
        <v>7731</v>
      </c>
      <c r="L27" s="63">
        <v>3587</v>
      </c>
      <c r="M27" s="63">
        <v>1299</v>
      </c>
      <c r="N27" s="63">
        <v>4356</v>
      </c>
      <c r="O27" s="63">
        <v>960</v>
      </c>
      <c r="P27" s="63">
        <v>1447</v>
      </c>
    </row>
    <row r="28" spans="1:16" ht="15" hidden="1">
      <c r="A28" s="65">
        <v>33604</v>
      </c>
      <c r="B28" s="63">
        <v>87828</v>
      </c>
      <c r="C28" s="63">
        <f t="shared" si="0"/>
        <v>10827</v>
      </c>
      <c r="D28" s="63">
        <v>77001</v>
      </c>
      <c r="E28" s="63">
        <v>11317</v>
      </c>
      <c r="F28" s="63">
        <v>2810</v>
      </c>
      <c r="G28" s="63">
        <v>920</v>
      </c>
      <c r="H28" s="63">
        <v>535</v>
      </c>
      <c r="I28" s="63">
        <v>2300</v>
      </c>
      <c r="J28" s="63">
        <v>5691</v>
      </c>
      <c r="K28" s="63">
        <v>10358</v>
      </c>
      <c r="L28" s="63">
        <v>4596</v>
      </c>
      <c r="M28" s="63">
        <v>1700</v>
      </c>
      <c r="N28" s="63">
        <v>6657</v>
      </c>
      <c r="O28" s="63">
        <v>1568</v>
      </c>
      <c r="P28" s="63">
        <v>2919</v>
      </c>
    </row>
    <row r="29" spans="1:16" ht="15" hidden="1">
      <c r="A29" s="65">
        <v>33635</v>
      </c>
      <c r="B29" s="63">
        <v>100896</v>
      </c>
      <c r="C29" s="63">
        <f t="shared" si="0"/>
        <v>10832</v>
      </c>
      <c r="D29" s="63">
        <v>90064</v>
      </c>
      <c r="E29" s="63">
        <v>13825</v>
      </c>
      <c r="F29" s="63">
        <v>2719</v>
      </c>
      <c r="G29" s="63">
        <v>1142</v>
      </c>
      <c r="H29" s="63">
        <v>652</v>
      </c>
      <c r="I29" s="63">
        <v>2733</v>
      </c>
      <c r="J29" s="63">
        <v>5824</v>
      </c>
      <c r="K29" s="63">
        <v>11009</v>
      </c>
      <c r="L29" s="63">
        <v>6921</v>
      </c>
      <c r="M29" s="63">
        <v>2257</v>
      </c>
      <c r="N29" s="63">
        <v>6908</v>
      </c>
      <c r="O29" s="63">
        <v>1769</v>
      </c>
      <c r="P29" s="63">
        <v>2623</v>
      </c>
    </row>
    <row r="30" spans="1:16" ht="15" hidden="1">
      <c r="A30" s="65">
        <v>33664</v>
      </c>
      <c r="B30" s="63">
        <v>109761</v>
      </c>
      <c r="C30" s="63">
        <f t="shared" si="0"/>
        <v>12543</v>
      </c>
      <c r="D30" s="63">
        <v>97218</v>
      </c>
      <c r="E30" s="63">
        <v>13018</v>
      </c>
      <c r="F30" s="63">
        <v>3767</v>
      </c>
      <c r="G30" s="63">
        <v>1448</v>
      </c>
      <c r="H30" s="63">
        <v>798</v>
      </c>
      <c r="I30" s="63">
        <v>2741</v>
      </c>
      <c r="J30" s="63">
        <v>6753</v>
      </c>
      <c r="K30" s="63">
        <v>11524</v>
      </c>
      <c r="L30" s="63">
        <v>6845</v>
      </c>
      <c r="M30" s="63">
        <v>2572</v>
      </c>
      <c r="N30" s="63">
        <v>7277</v>
      </c>
      <c r="O30" s="63">
        <v>2160</v>
      </c>
      <c r="P30" s="63">
        <v>3662</v>
      </c>
    </row>
    <row r="31" spans="1:16" ht="15" hidden="1">
      <c r="A31" s="65">
        <v>33695</v>
      </c>
      <c r="B31" s="63">
        <v>89887</v>
      </c>
      <c r="C31" s="63">
        <f t="shared" si="0"/>
        <v>9695</v>
      </c>
      <c r="D31" s="63">
        <v>80192</v>
      </c>
      <c r="E31" s="63">
        <v>10096</v>
      </c>
      <c r="F31" s="63">
        <v>3011</v>
      </c>
      <c r="G31" s="63">
        <v>1067</v>
      </c>
      <c r="H31" s="63">
        <v>1437</v>
      </c>
      <c r="I31" s="63">
        <v>2388</v>
      </c>
      <c r="J31" s="63">
        <v>4979</v>
      </c>
      <c r="K31" s="63">
        <v>8876</v>
      </c>
      <c r="L31" s="63">
        <v>5258</v>
      </c>
      <c r="M31" s="63">
        <v>2590</v>
      </c>
      <c r="N31" s="63">
        <v>6069</v>
      </c>
      <c r="O31" s="63">
        <v>1323</v>
      </c>
      <c r="P31" s="63">
        <v>2387</v>
      </c>
    </row>
    <row r="32" spans="1:16" ht="15" hidden="1">
      <c r="A32" s="65">
        <v>33725</v>
      </c>
      <c r="B32" s="63">
        <v>93620</v>
      </c>
      <c r="C32" s="63">
        <f t="shared" si="0"/>
        <v>9991</v>
      </c>
      <c r="D32" s="63">
        <v>83629</v>
      </c>
      <c r="E32" s="63">
        <v>9962</v>
      </c>
      <c r="F32" s="63">
        <v>2599</v>
      </c>
      <c r="G32" s="63">
        <v>1064</v>
      </c>
      <c r="H32" s="63">
        <v>796</v>
      </c>
      <c r="I32" s="63">
        <v>2165</v>
      </c>
      <c r="J32" s="63">
        <v>5430</v>
      </c>
      <c r="K32" s="63">
        <v>10203</v>
      </c>
      <c r="L32" s="63">
        <v>5449</v>
      </c>
      <c r="M32" s="63">
        <v>2040</v>
      </c>
      <c r="N32" s="63">
        <v>10048</v>
      </c>
      <c r="O32" s="63">
        <v>1429</v>
      </c>
      <c r="P32" s="63">
        <v>2756</v>
      </c>
    </row>
    <row r="33" spans="1:16" ht="15" hidden="1">
      <c r="A33" s="65">
        <v>33756</v>
      </c>
      <c r="B33" s="63">
        <v>105413</v>
      </c>
      <c r="C33" s="63">
        <f t="shared" si="0"/>
        <v>11884</v>
      </c>
      <c r="D33" s="63">
        <v>93529</v>
      </c>
      <c r="E33" s="63">
        <v>14548</v>
      </c>
      <c r="F33" s="63">
        <v>2936</v>
      </c>
      <c r="G33" s="63">
        <v>1517</v>
      </c>
      <c r="H33" s="63">
        <v>771</v>
      </c>
      <c r="I33" s="63">
        <v>2079</v>
      </c>
      <c r="J33" s="63">
        <v>5851</v>
      </c>
      <c r="K33" s="63">
        <v>11629</v>
      </c>
      <c r="L33" s="63">
        <v>6956</v>
      </c>
      <c r="M33" s="63">
        <v>2699</v>
      </c>
      <c r="N33" s="63">
        <v>7656</v>
      </c>
      <c r="O33" s="63">
        <v>2091</v>
      </c>
      <c r="P33" s="63">
        <v>3292</v>
      </c>
    </row>
    <row r="34" spans="1:16" ht="15" hidden="1">
      <c r="A34" s="65">
        <v>33786</v>
      </c>
      <c r="B34" s="63">
        <v>103386</v>
      </c>
      <c r="C34" s="63">
        <f t="shared" si="0"/>
        <v>11683</v>
      </c>
      <c r="D34" s="63">
        <v>91703</v>
      </c>
      <c r="E34" s="63">
        <v>13114</v>
      </c>
      <c r="F34" s="63">
        <v>2877</v>
      </c>
      <c r="G34" s="63">
        <v>1453</v>
      </c>
      <c r="H34" s="63">
        <v>972</v>
      </c>
      <c r="I34" s="63">
        <v>2883</v>
      </c>
      <c r="J34" s="63">
        <v>6736</v>
      </c>
      <c r="K34" s="63">
        <v>13371</v>
      </c>
      <c r="L34" s="63">
        <v>5708</v>
      </c>
      <c r="M34" s="63">
        <v>2457</v>
      </c>
      <c r="N34" s="63">
        <v>6808</v>
      </c>
      <c r="O34" s="63">
        <v>1587</v>
      </c>
      <c r="P34" s="63">
        <v>2664</v>
      </c>
    </row>
    <row r="35" spans="1:16" ht="15" hidden="1">
      <c r="A35" s="65">
        <v>33817</v>
      </c>
      <c r="B35" s="63">
        <v>93070</v>
      </c>
      <c r="C35" s="63">
        <f t="shared" si="0"/>
        <v>9837</v>
      </c>
      <c r="D35" s="63">
        <v>83233</v>
      </c>
      <c r="E35" s="63">
        <v>10547</v>
      </c>
      <c r="F35" s="63">
        <v>2731</v>
      </c>
      <c r="G35" s="63">
        <v>1157</v>
      </c>
      <c r="H35" s="63">
        <v>691</v>
      </c>
      <c r="I35" s="63">
        <v>2373</v>
      </c>
      <c r="J35" s="63">
        <v>5484</v>
      </c>
      <c r="K35" s="63">
        <v>10580</v>
      </c>
      <c r="L35" s="63">
        <v>6186</v>
      </c>
      <c r="M35" s="63">
        <v>2577</v>
      </c>
      <c r="N35" s="63">
        <v>6122</v>
      </c>
      <c r="O35" s="63">
        <v>1461</v>
      </c>
      <c r="P35" s="63">
        <v>2581</v>
      </c>
    </row>
    <row r="36" spans="1:16" ht="15" hidden="1">
      <c r="A36" s="65">
        <v>33848</v>
      </c>
      <c r="B36" s="63">
        <v>101100</v>
      </c>
      <c r="C36" s="63">
        <f t="shared" si="0"/>
        <v>10542</v>
      </c>
      <c r="D36" s="63">
        <v>90558</v>
      </c>
      <c r="E36" s="63">
        <v>13833</v>
      </c>
      <c r="F36" s="63">
        <v>2960</v>
      </c>
      <c r="G36" s="63">
        <v>1357</v>
      </c>
      <c r="H36" s="63">
        <v>621</v>
      </c>
      <c r="I36" s="63">
        <v>2519</v>
      </c>
      <c r="J36" s="63">
        <v>4834</v>
      </c>
      <c r="K36" s="63">
        <v>11550</v>
      </c>
      <c r="L36" s="63">
        <v>6964</v>
      </c>
      <c r="M36" s="63">
        <v>2560</v>
      </c>
      <c r="N36" s="63">
        <v>6891</v>
      </c>
      <c r="O36" s="63">
        <v>1712</v>
      </c>
      <c r="P36" s="63">
        <v>3225</v>
      </c>
    </row>
    <row r="37" spans="1:16" ht="15" hidden="1">
      <c r="A37" s="65">
        <v>33878</v>
      </c>
      <c r="B37" s="63">
        <v>103281</v>
      </c>
      <c r="C37" s="63">
        <f t="shared" si="0"/>
        <v>9606</v>
      </c>
      <c r="D37" s="63">
        <v>93675</v>
      </c>
      <c r="E37" s="63">
        <v>13215</v>
      </c>
      <c r="F37" s="63">
        <v>3097</v>
      </c>
      <c r="G37" s="63">
        <v>1108</v>
      </c>
      <c r="H37" s="63">
        <v>532</v>
      </c>
      <c r="I37" s="63">
        <v>2715</v>
      </c>
      <c r="J37" s="63">
        <v>6532</v>
      </c>
      <c r="K37" s="63">
        <v>12277</v>
      </c>
      <c r="L37" s="63">
        <v>6157</v>
      </c>
      <c r="M37" s="63">
        <v>3059</v>
      </c>
      <c r="N37" s="63">
        <v>8545</v>
      </c>
      <c r="O37" s="63">
        <v>1475</v>
      </c>
      <c r="P37" s="63">
        <v>1652</v>
      </c>
    </row>
    <row r="38" spans="1:16" ht="15" hidden="1">
      <c r="A38" s="65">
        <v>33909</v>
      </c>
      <c r="B38" s="63">
        <v>109682</v>
      </c>
      <c r="C38" s="63">
        <f t="shared" si="0"/>
        <v>11579</v>
      </c>
      <c r="D38" s="63">
        <v>98103</v>
      </c>
      <c r="E38" s="63">
        <v>17637</v>
      </c>
      <c r="F38" s="63">
        <v>3400</v>
      </c>
      <c r="G38" s="63">
        <v>1105</v>
      </c>
      <c r="H38" s="63">
        <v>1279</v>
      </c>
      <c r="I38" s="63">
        <v>2791</v>
      </c>
      <c r="J38" s="63">
        <v>6138</v>
      </c>
      <c r="K38" s="63">
        <v>12616</v>
      </c>
      <c r="L38" s="63">
        <v>6492</v>
      </c>
      <c r="M38" s="63">
        <v>3515</v>
      </c>
      <c r="N38" s="63">
        <v>7317</v>
      </c>
      <c r="O38" s="63">
        <v>1475</v>
      </c>
      <c r="P38" s="63">
        <v>2678</v>
      </c>
    </row>
    <row r="39" spans="1:16" ht="15" hidden="1">
      <c r="A39" s="65">
        <v>33939</v>
      </c>
      <c r="B39" s="63">
        <v>80066</v>
      </c>
      <c r="C39" s="63">
        <f t="shared" si="0"/>
        <v>7148</v>
      </c>
      <c r="D39" s="63">
        <v>72918</v>
      </c>
      <c r="E39" s="63">
        <v>13038</v>
      </c>
      <c r="F39" s="63">
        <v>1502</v>
      </c>
      <c r="G39" s="63">
        <v>935</v>
      </c>
      <c r="H39" s="63">
        <v>2000</v>
      </c>
      <c r="I39" s="63">
        <v>1897</v>
      </c>
      <c r="J39" s="63">
        <v>3501</v>
      </c>
      <c r="K39" s="63">
        <v>9347</v>
      </c>
      <c r="L39" s="63">
        <v>3581</v>
      </c>
      <c r="M39" s="63">
        <v>1901</v>
      </c>
      <c r="N39" s="63">
        <v>6268</v>
      </c>
      <c r="O39" s="63">
        <v>804</v>
      </c>
      <c r="P39" s="63">
        <v>2745</v>
      </c>
    </row>
    <row r="40" spans="1:16" ht="15" hidden="1">
      <c r="A40" s="65">
        <v>33970</v>
      </c>
      <c r="B40" s="63">
        <v>86445</v>
      </c>
      <c r="C40" s="63">
        <f t="shared" si="0"/>
        <v>9636</v>
      </c>
      <c r="D40" s="63">
        <v>76809</v>
      </c>
      <c r="E40" s="63">
        <v>13391</v>
      </c>
      <c r="F40" s="63">
        <v>2954</v>
      </c>
      <c r="G40" s="63">
        <v>1440</v>
      </c>
      <c r="H40" s="63">
        <v>746</v>
      </c>
      <c r="I40" s="63">
        <v>2207</v>
      </c>
      <c r="J40" s="63">
        <v>4841</v>
      </c>
      <c r="K40" s="63">
        <v>10283</v>
      </c>
      <c r="L40" s="63">
        <v>4926</v>
      </c>
      <c r="M40" s="63">
        <v>2273</v>
      </c>
      <c r="N40" s="63">
        <v>7073</v>
      </c>
      <c r="O40" s="63">
        <v>1522</v>
      </c>
      <c r="P40" s="63">
        <v>2142</v>
      </c>
    </row>
    <row r="41" spans="1:16" ht="15" hidden="1">
      <c r="A41" s="65">
        <v>34001</v>
      </c>
      <c r="B41" s="63">
        <v>101272</v>
      </c>
      <c r="C41" s="63">
        <f t="shared" si="0"/>
        <v>11646</v>
      </c>
      <c r="D41" s="63">
        <v>89626</v>
      </c>
      <c r="E41" s="63">
        <v>14580</v>
      </c>
      <c r="F41" s="63">
        <v>3393</v>
      </c>
      <c r="G41" s="63">
        <v>1801</v>
      </c>
      <c r="H41" s="63">
        <v>839</v>
      </c>
      <c r="I41" s="63">
        <v>2451</v>
      </c>
      <c r="J41" s="63">
        <v>5897</v>
      </c>
      <c r="K41" s="63">
        <v>11298</v>
      </c>
      <c r="L41" s="63">
        <v>6206</v>
      </c>
      <c r="M41" s="63">
        <v>2486</v>
      </c>
      <c r="N41" s="63">
        <v>7935</v>
      </c>
      <c r="O41" s="63">
        <v>1295</v>
      </c>
      <c r="P41" s="63">
        <v>2603</v>
      </c>
    </row>
    <row r="42" spans="1:16" ht="15" hidden="1">
      <c r="A42" s="65">
        <v>34029</v>
      </c>
      <c r="B42" s="63">
        <v>114541</v>
      </c>
      <c r="C42" s="63">
        <f t="shared" si="0"/>
        <v>14142</v>
      </c>
      <c r="D42" s="63">
        <v>100399</v>
      </c>
      <c r="E42" s="63">
        <v>17296</v>
      </c>
      <c r="F42" s="63">
        <v>3313</v>
      </c>
      <c r="G42" s="63">
        <v>1912</v>
      </c>
      <c r="H42" s="63">
        <v>680</v>
      </c>
      <c r="I42" s="63">
        <v>3410</v>
      </c>
      <c r="J42" s="63">
        <v>7765</v>
      </c>
      <c r="K42" s="63">
        <v>13580</v>
      </c>
      <c r="L42" s="63">
        <v>6390</v>
      </c>
      <c r="M42" s="63">
        <v>2585</v>
      </c>
      <c r="N42" s="63">
        <v>10079</v>
      </c>
      <c r="O42" s="63">
        <v>1307</v>
      </c>
      <c r="P42" s="63">
        <v>2355</v>
      </c>
    </row>
    <row r="43" spans="1:16" ht="15" hidden="1">
      <c r="A43" s="65">
        <v>34060</v>
      </c>
      <c r="B43" s="63">
        <v>83242</v>
      </c>
      <c r="C43" s="63">
        <f t="shared" si="0"/>
        <v>9565</v>
      </c>
      <c r="D43" s="63">
        <v>73677</v>
      </c>
      <c r="E43" s="63">
        <v>13798</v>
      </c>
      <c r="F43" s="63">
        <v>2612</v>
      </c>
      <c r="G43" s="63">
        <v>1172</v>
      </c>
      <c r="H43" s="63">
        <v>681</v>
      </c>
      <c r="I43" s="63">
        <v>2455</v>
      </c>
      <c r="J43" s="63">
        <v>5860</v>
      </c>
      <c r="K43" s="63">
        <v>8693</v>
      </c>
      <c r="L43" s="63">
        <v>4288</v>
      </c>
      <c r="M43" s="63">
        <v>1914</v>
      </c>
      <c r="N43" s="63">
        <v>6634</v>
      </c>
      <c r="O43" s="63">
        <v>1242</v>
      </c>
      <c r="P43" s="63">
        <v>1603</v>
      </c>
    </row>
    <row r="44" spans="1:16" ht="15" hidden="1">
      <c r="A44" s="65">
        <v>34090</v>
      </c>
      <c r="B44" s="63">
        <v>95572</v>
      </c>
      <c r="C44" s="63">
        <f t="shared" si="0"/>
        <v>10104</v>
      </c>
      <c r="D44" s="63">
        <v>85468</v>
      </c>
      <c r="E44" s="63">
        <v>15623</v>
      </c>
      <c r="F44" s="63">
        <v>2846</v>
      </c>
      <c r="G44" s="63">
        <v>1314</v>
      </c>
      <c r="H44" s="63">
        <v>777</v>
      </c>
      <c r="I44" s="63">
        <v>2783</v>
      </c>
      <c r="J44" s="63">
        <v>6602</v>
      </c>
      <c r="K44" s="63">
        <v>11609</v>
      </c>
      <c r="L44" s="63">
        <v>5695</v>
      </c>
      <c r="M44" s="63">
        <v>2075</v>
      </c>
      <c r="N44" s="63">
        <v>7250</v>
      </c>
      <c r="O44" s="63">
        <v>1587</v>
      </c>
      <c r="P44" s="63">
        <v>1761</v>
      </c>
    </row>
    <row r="45" spans="1:16" ht="15" hidden="1">
      <c r="A45" s="65">
        <v>34121</v>
      </c>
      <c r="B45" s="63">
        <v>110169</v>
      </c>
      <c r="C45" s="63">
        <f t="shared" si="0"/>
        <v>12885</v>
      </c>
      <c r="D45" s="63">
        <v>97284</v>
      </c>
      <c r="E45" s="63">
        <v>17395</v>
      </c>
      <c r="F45" s="63">
        <v>2884</v>
      </c>
      <c r="G45" s="63">
        <v>1709</v>
      </c>
      <c r="H45" s="63">
        <v>684</v>
      </c>
      <c r="I45" s="63">
        <v>3212</v>
      </c>
      <c r="J45" s="63">
        <v>10097</v>
      </c>
      <c r="K45" s="63">
        <v>11859</v>
      </c>
      <c r="L45" s="63">
        <v>6724</v>
      </c>
      <c r="M45" s="63">
        <v>2446</v>
      </c>
      <c r="N45" s="63">
        <v>8049</v>
      </c>
      <c r="O45" s="63">
        <v>1574</v>
      </c>
      <c r="P45" s="63">
        <v>2235</v>
      </c>
    </row>
    <row r="46" spans="1:16" ht="15" hidden="1">
      <c r="A46" s="65">
        <v>34151</v>
      </c>
      <c r="B46" s="63">
        <v>108610</v>
      </c>
      <c r="C46" s="63">
        <f t="shared" si="0"/>
        <v>10763</v>
      </c>
      <c r="D46" s="63">
        <v>97847</v>
      </c>
      <c r="E46" s="63">
        <v>15573</v>
      </c>
      <c r="F46" s="63">
        <v>3443</v>
      </c>
      <c r="G46" s="63">
        <v>1171</v>
      </c>
      <c r="H46" s="63">
        <v>662</v>
      </c>
      <c r="I46" s="63">
        <v>2771</v>
      </c>
      <c r="J46" s="63">
        <v>8670</v>
      </c>
      <c r="K46" s="63">
        <v>13548</v>
      </c>
      <c r="L46" s="63">
        <v>6158</v>
      </c>
      <c r="M46" s="63">
        <v>2561</v>
      </c>
      <c r="N46" s="63">
        <v>7722</v>
      </c>
      <c r="O46" s="63">
        <v>1147</v>
      </c>
      <c r="P46" s="63">
        <v>1818</v>
      </c>
    </row>
    <row r="47" spans="1:16" ht="15" hidden="1">
      <c r="A47" s="65">
        <v>34182</v>
      </c>
      <c r="B47" s="63">
        <v>102406</v>
      </c>
      <c r="C47" s="63">
        <f t="shared" si="0"/>
        <v>11925</v>
      </c>
      <c r="D47" s="63">
        <v>90481</v>
      </c>
      <c r="E47" s="63">
        <v>16465</v>
      </c>
      <c r="F47" s="63">
        <v>3431</v>
      </c>
      <c r="G47" s="63">
        <v>1235</v>
      </c>
      <c r="H47" s="63">
        <v>653</v>
      </c>
      <c r="I47" s="63">
        <v>2532</v>
      </c>
      <c r="J47" s="63">
        <v>9663</v>
      </c>
      <c r="K47" s="63">
        <v>10696</v>
      </c>
      <c r="L47" s="63">
        <v>6097</v>
      </c>
      <c r="M47" s="63">
        <v>2838</v>
      </c>
      <c r="N47" s="63">
        <v>7454</v>
      </c>
      <c r="O47" s="63">
        <v>1286</v>
      </c>
      <c r="P47" s="63">
        <v>1876</v>
      </c>
    </row>
    <row r="48" spans="1:16" ht="15" hidden="1">
      <c r="A48" s="65">
        <v>34213</v>
      </c>
      <c r="B48" s="63">
        <v>100814</v>
      </c>
      <c r="C48" s="63">
        <f t="shared" si="0"/>
        <v>10331</v>
      </c>
      <c r="D48" s="63">
        <v>90483</v>
      </c>
      <c r="E48" s="63">
        <v>13649</v>
      </c>
      <c r="F48" s="63">
        <v>3848</v>
      </c>
      <c r="G48" s="63">
        <v>1317</v>
      </c>
      <c r="H48" s="63">
        <v>591</v>
      </c>
      <c r="I48" s="63">
        <v>2858</v>
      </c>
      <c r="J48" s="63">
        <v>8249</v>
      </c>
      <c r="K48" s="63">
        <v>10801</v>
      </c>
      <c r="L48" s="63">
        <v>5926</v>
      </c>
      <c r="M48" s="63">
        <v>2780</v>
      </c>
      <c r="N48" s="63">
        <v>8536</v>
      </c>
      <c r="O48" s="63">
        <v>1609</v>
      </c>
      <c r="P48" s="63">
        <v>3176</v>
      </c>
    </row>
    <row r="49" spans="1:16" ht="15" hidden="1">
      <c r="A49" s="65">
        <v>34243</v>
      </c>
      <c r="B49" s="63">
        <v>95017</v>
      </c>
      <c r="C49" s="63">
        <f t="shared" si="0"/>
        <v>10348</v>
      </c>
      <c r="D49" s="63">
        <v>84669</v>
      </c>
      <c r="E49" s="63">
        <v>13465</v>
      </c>
      <c r="F49" s="63">
        <v>3027</v>
      </c>
      <c r="G49" s="63">
        <v>1217</v>
      </c>
      <c r="H49" s="63">
        <v>673</v>
      </c>
      <c r="I49" s="63">
        <v>2104</v>
      </c>
      <c r="J49" s="63">
        <v>7703</v>
      </c>
      <c r="K49" s="63">
        <v>11855</v>
      </c>
      <c r="L49" s="63">
        <v>5179</v>
      </c>
      <c r="M49" s="63">
        <v>2519</v>
      </c>
      <c r="N49" s="63">
        <v>7477</v>
      </c>
      <c r="O49" s="63">
        <v>1265</v>
      </c>
      <c r="P49" s="63">
        <v>1455</v>
      </c>
    </row>
    <row r="50" spans="1:16" ht="15" hidden="1">
      <c r="A50" s="65">
        <v>34274</v>
      </c>
      <c r="B50" s="63">
        <v>103710</v>
      </c>
      <c r="C50" s="63">
        <f t="shared" si="0"/>
        <v>12036</v>
      </c>
      <c r="D50" s="63">
        <v>91674</v>
      </c>
      <c r="E50" s="63">
        <v>12918</v>
      </c>
      <c r="F50" s="63">
        <v>3914</v>
      </c>
      <c r="G50" s="63">
        <v>1449</v>
      </c>
      <c r="H50" s="63">
        <v>653</v>
      </c>
      <c r="I50" s="63">
        <v>2419</v>
      </c>
      <c r="J50" s="63">
        <v>8545</v>
      </c>
      <c r="K50" s="63">
        <v>11090</v>
      </c>
      <c r="L50" s="63">
        <v>5411</v>
      </c>
      <c r="M50" s="63">
        <v>2937</v>
      </c>
      <c r="N50" s="63">
        <v>8887</v>
      </c>
      <c r="O50" s="63">
        <v>1807</v>
      </c>
      <c r="P50" s="63">
        <v>2023</v>
      </c>
    </row>
    <row r="51" spans="1:16" ht="15" hidden="1">
      <c r="A51" s="65">
        <v>34304</v>
      </c>
      <c r="B51" s="63">
        <v>75005</v>
      </c>
      <c r="C51" s="63">
        <f t="shared" si="0"/>
        <v>6882</v>
      </c>
      <c r="D51" s="63">
        <v>68123</v>
      </c>
      <c r="E51" s="63">
        <v>13931</v>
      </c>
      <c r="F51" s="63">
        <v>2439</v>
      </c>
      <c r="G51" s="63">
        <v>992</v>
      </c>
      <c r="H51" s="63">
        <v>773</v>
      </c>
      <c r="I51" s="63">
        <v>1864</v>
      </c>
      <c r="J51" s="63">
        <v>6427</v>
      </c>
      <c r="K51" s="63">
        <v>7639</v>
      </c>
      <c r="L51" s="63">
        <v>3520</v>
      </c>
      <c r="M51" s="63">
        <v>1862</v>
      </c>
      <c r="N51" s="63">
        <v>5301</v>
      </c>
      <c r="O51" s="63">
        <v>748</v>
      </c>
      <c r="P51" s="63">
        <v>1663</v>
      </c>
    </row>
    <row r="52" spans="1:16" ht="15" hidden="1">
      <c r="A52" s="65">
        <v>34335</v>
      </c>
      <c r="B52" s="63">
        <v>79601</v>
      </c>
      <c r="C52" s="63">
        <f t="shared" si="0"/>
        <v>8669</v>
      </c>
      <c r="D52" s="63">
        <v>70932</v>
      </c>
      <c r="E52" s="63">
        <v>9052</v>
      </c>
      <c r="F52" s="63">
        <v>3482</v>
      </c>
      <c r="G52" s="63">
        <v>1891</v>
      </c>
      <c r="H52" s="63">
        <v>345</v>
      </c>
      <c r="I52" s="63">
        <v>2093</v>
      </c>
      <c r="J52" s="63">
        <v>5520</v>
      </c>
      <c r="K52" s="63">
        <v>7722</v>
      </c>
      <c r="L52" s="63">
        <v>3980</v>
      </c>
      <c r="M52" s="63">
        <v>2463</v>
      </c>
      <c r="N52" s="63">
        <v>6497</v>
      </c>
      <c r="O52" s="63">
        <v>1281</v>
      </c>
      <c r="P52" s="63">
        <v>1687</v>
      </c>
    </row>
    <row r="53" spans="1:16" ht="15" hidden="1">
      <c r="A53" s="65">
        <v>34366</v>
      </c>
      <c r="B53" s="63">
        <v>94868</v>
      </c>
      <c r="C53" s="63">
        <f t="shared" si="0"/>
        <v>10842</v>
      </c>
      <c r="D53" s="63">
        <v>84026</v>
      </c>
      <c r="E53" s="63">
        <v>11430</v>
      </c>
      <c r="F53" s="63">
        <v>3682</v>
      </c>
      <c r="G53" s="63">
        <v>1404</v>
      </c>
      <c r="H53" s="63">
        <v>677</v>
      </c>
      <c r="I53" s="63">
        <v>2315</v>
      </c>
      <c r="J53" s="63">
        <v>7074</v>
      </c>
      <c r="K53" s="63">
        <v>12055</v>
      </c>
      <c r="L53" s="63">
        <v>5318</v>
      </c>
      <c r="M53" s="63">
        <v>2574</v>
      </c>
      <c r="N53" s="63">
        <v>8003</v>
      </c>
      <c r="O53" s="63">
        <v>1883</v>
      </c>
      <c r="P53" s="63">
        <v>1495</v>
      </c>
    </row>
    <row r="54" spans="1:16" ht="15" hidden="1">
      <c r="A54" s="65">
        <v>34394</v>
      </c>
      <c r="B54" s="63">
        <v>114828</v>
      </c>
      <c r="C54" s="63">
        <f t="shared" si="0"/>
        <v>10764</v>
      </c>
      <c r="D54" s="63">
        <v>104064</v>
      </c>
      <c r="E54" s="63">
        <v>14664</v>
      </c>
      <c r="F54" s="63">
        <v>5027</v>
      </c>
      <c r="G54" s="63">
        <v>1678</v>
      </c>
      <c r="H54" s="63">
        <v>827</v>
      </c>
      <c r="I54" s="63">
        <v>3046</v>
      </c>
      <c r="J54" s="63">
        <v>9569</v>
      </c>
      <c r="K54" s="63">
        <v>11977</v>
      </c>
      <c r="L54" s="63">
        <v>6301</v>
      </c>
      <c r="M54" s="63">
        <v>3073</v>
      </c>
      <c r="N54" s="63">
        <v>9945</v>
      </c>
      <c r="O54" s="63">
        <v>1378</v>
      </c>
      <c r="P54" s="63">
        <v>2277</v>
      </c>
    </row>
    <row r="55" spans="1:16" ht="15" hidden="1">
      <c r="A55" s="65">
        <v>34425</v>
      </c>
      <c r="B55" s="63">
        <v>75220</v>
      </c>
      <c r="C55" s="63">
        <f t="shared" si="0"/>
        <v>7073</v>
      </c>
      <c r="D55" s="63">
        <v>68147</v>
      </c>
      <c r="E55" s="63">
        <v>13724</v>
      </c>
      <c r="F55" s="63">
        <v>2230</v>
      </c>
      <c r="G55" s="63">
        <v>1214</v>
      </c>
      <c r="H55" s="63">
        <v>489</v>
      </c>
      <c r="I55" s="63">
        <v>2060</v>
      </c>
      <c r="J55" s="63">
        <v>6620</v>
      </c>
      <c r="K55" s="63">
        <v>6389</v>
      </c>
      <c r="L55" s="63">
        <v>3740</v>
      </c>
      <c r="M55" s="63">
        <v>2067</v>
      </c>
      <c r="N55" s="63">
        <v>5565</v>
      </c>
      <c r="O55" s="63">
        <v>1150</v>
      </c>
      <c r="P55" s="63">
        <v>1285</v>
      </c>
    </row>
    <row r="56" spans="1:16" ht="15" hidden="1">
      <c r="A56" s="65">
        <v>34455</v>
      </c>
      <c r="B56" s="63">
        <v>95509</v>
      </c>
      <c r="C56" s="63">
        <f t="shared" si="0"/>
        <v>10107</v>
      </c>
      <c r="D56" s="63">
        <v>85402</v>
      </c>
      <c r="E56" s="63">
        <v>14007</v>
      </c>
      <c r="F56" s="63">
        <v>3172</v>
      </c>
      <c r="G56" s="63">
        <v>1226</v>
      </c>
      <c r="H56" s="63">
        <v>661</v>
      </c>
      <c r="I56" s="63">
        <v>2642</v>
      </c>
      <c r="J56" s="63">
        <v>9065</v>
      </c>
      <c r="K56" s="63">
        <v>10246</v>
      </c>
      <c r="L56" s="63">
        <v>5230</v>
      </c>
      <c r="M56" s="63">
        <v>2600</v>
      </c>
      <c r="N56" s="63">
        <v>8351</v>
      </c>
      <c r="O56" s="63">
        <v>1663</v>
      </c>
      <c r="P56" s="63">
        <v>1499</v>
      </c>
    </row>
    <row r="57" spans="1:16" ht="15" hidden="1">
      <c r="A57" s="65">
        <v>34486</v>
      </c>
      <c r="B57" s="63">
        <v>107256</v>
      </c>
      <c r="C57" s="63">
        <f t="shared" si="0"/>
        <v>14492</v>
      </c>
      <c r="D57" s="63">
        <v>92764</v>
      </c>
      <c r="E57" s="63">
        <v>18148</v>
      </c>
      <c r="F57" s="63">
        <v>3349</v>
      </c>
      <c r="G57" s="63">
        <v>1481</v>
      </c>
      <c r="H57" s="63">
        <v>1015</v>
      </c>
      <c r="I57" s="63">
        <v>2599</v>
      </c>
      <c r="J57" s="63">
        <v>9386</v>
      </c>
      <c r="K57" s="63">
        <v>14305</v>
      </c>
      <c r="L57" s="63">
        <v>5063</v>
      </c>
      <c r="M57" s="63">
        <v>2520</v>
      </c>
      <c r="N57" s="63">
        <v>6343</v>
      </c>
      <c r="O57" s="63">
        <v>1303</v>
      </c>
      <c r="P57" s="63">
        <v>1844</v>
      </c>
    </row>
    <row r="58" spans="1:16" ht="15" hidden="1">
      <c r="A58" s="65">
        <v>34516</v>
      </c>
      <c r="B58" s="63">
        <v>94514</v>
      </c>
      <c r="C58" s="63">
        <f t="shared" si="0"/>
        <v>10521</v>
      </c>
      <c r="D58" s="63">
        <v>83993</v>
      </c>
      <c r="E58" s="63">
        <v>12438</v>
      </c>
      <c r="F58" s="63">
        <v>2982</v>
      </c>
      <c r="G58" s="63">
        <v>1734</v>
      </c>
      <c r="H58" s="63">
        <v>1133</v>
      </c>
      <c r="I58" s="63">
        <v>3180</v>
      </c>
      <c r="J58" s="63">
        <v>6970</v>
      </c>
      <c r="K58" s="63">
        <v>11403</v>
      </c>
      <c r="L58" s="63">
        <v>5206</v>
      </c>
      <c r="M58" s="63">
        <v>2341</v>
      </c>
      <c r="N58" s="63">
        <v>8497</v>
      </c>
      <c r="O58" s="63">
        <v>1283</v>
      </c>
      <c r="P58" s="63">
        <v>1773</v>
      </c>
    </row>
    <row r="59" spans="1:16" ht="15" hidden="1">
      <c r="A59" s="65">
        <v>34547</v>
      </c>
      <c r="B59" s="63">
        <v>101290</v>
      </c>
      <c r="C59" s="63">
        <f t="shared" si="0"/>
        <v>9182</v>
      </c>
      <c r="D59" s="63">
        <v>92108</v>
      </c>
      <c r="E59" s="63">
        <v>15654</v>
      </c>
      <c r="F59" s="63">
        <v>3234</v>
      </c>
      <c r="G59" s="63">
        <v>1475</v>
      </c>
      <c r="H59" s="63">
        <v>671</v>
      </c>
      <c r="I59" s="63">
        <v>2796</v>
      </c>
      <c r="J59" s="63">
        <v>7702</v>
      </c>
      <c r="K59" s="63">
        <v>10034</v>
      </c>
      <c r="L59" s="63">
        <v>4461</v>
      </c>
      <c r="M59" s="63">
        <v>3075</v>
      </c>
      <c r="N59" s="63">
        <v>9814</v>
      </c>
      <c r="O59" s="63">
        <v>2067</v>
      </c>
      <c r="P59" s="63">
        <v>1862</v>
      </c>
    </row>
    <row r="60" spans="1:16" ht="15" hidden="1">
      <c r="A60" s="65">
        <v>34578</v>
      </c>
      <c r="B60" s="63">
        <v>91440</v>
      </c>
      <c r="C60" s="63">
        <f t="shared" si="0"/>
        <v>9146</v>
      </c>
      <c r="D60" s="63">
        <v>82294</v>
      </c>
      <c r="E60" s="63">
        <v>13866</v>
      </c>
      <c r="F60" s="63">
        <v>2957</v>
      </c>
      <c r="G60" s="63">
        <v>1047</v>
      </c>
      <c r="H60" s="63">
        <v>801</v>
      </c>
      <c r="I60" s="63">
        <v>2971</v>
      </c>
      <c r="J60" s="63">
        <v>7243</v>
      </c>
      <c r="K60" s="63">
        <v>10040</v>
      </c>
      <c r="L60" s="63">
        <v>4433</v>
      </c>
      <c r="M60" s="63">
        <v>2563</v>
      </c>
      <c r="N60" s="63">
        <v>4660</v>
      </c>
      <c r="O60" s="63">
        <v>2266</v>
      </c>
      <c r="P60" s="63">
        <v>2443</v>
      </c>
    </row>
    <row r="61" spans="1:16" ht="15" hidden="1">
      <c r="A61" s="65">
        <v>34608</v>
      </c>
      <c r="B61" s="63">
        <v>91355</v>
      </c>
      <c r="C61" s="63">
        <f t="shared" si="0"/>
        <v>7947</v>
      </c>
      <c r="D61" s="63">
        <v>83408</v>
      </c>
      <c r="E61" s="63">
        <v>14882</v>
      </c>
      <c r="F61" s="63">
        <v>2865</v>
      </c>
      <c r="G61" s="63">
        <v>1068</v>
      </c>
      <c r="H61" s="63">
        <v>639</v>
      </c>
      <c r="I61" s="63">
        <v>2812</v>
      </c>
      <c r="J61" s="63">
        <v>7903</v>
      </c>
      <c r="K61" s="63">
        <v>11531</v>
      </c>
      <c r="L61" s="63">
        <v>4993</v>
      </c>
      <c r="M61" s="63">
        <v>2183</v>
      </c>
      <c r="N61" s="63">
        <v>6809</v>
      </c>
      <c r="O61" s="63">
        <v>1406</v>
      </c>
      <c r="P61" s="63">
        <v>1788</v>
      </c>
    </row>
    <row r="62" spans="1:16" ht="15" hidden="1">
      <c r="A62" s="65">
        <v>34639</v>
      </c>
      <c r="B62" s="63">
        <v>109453</v>
      </c>
      <c r="C62" s="63">
        <f t="shared" si="0"/>
        <v>11545</v>
      </c>
      <c r="D62" s="63">
        <v>97908</v>
      </c>
      <c r="E62" s="63">
        <v>13467</v>
      </c>
      <c r="F62" s="63">
        <v>4346</v>
      </c>
      <c r="G62" s="63">
        <v>1310</v>
      </c>
      <c r="H62" s="63">
        <v>594</v>
      </c>
      <c r="I62" s="63">
        <v>2825</v>
      </c>
      <c r="J62" s="63">
        <v>7524</v>
      </c>
      <c r="K62" s="63">
        <v>17659</v>
      </c>
      <c r="L62" s="63">
        <v>5173</v>
      </c>
      <c r="M62" s="63">
        <v>2452</v>
      </c>
      <c r="N62" s="63">
        <v>11206</v>
      </c>
      <c r="O62" s="63">
        <v>2114</v>
      </c>
      <c r="P62" s="63">
        <v>1847</v>
      </c>
    </row>
    <row r="63" spans="1:16" ht="15" hidden="1">
      <c r="A63" s="65">
        <v>34669</v>
      </c>
      <c r="B63" s="63">
        <v>71583</v>
      </c>
      <c r="C63" s="63">
        <f t="shared" si="0"/>
        <v>8685</v>
      </c>
      <c r="D63" s="63">
        <v>62898</v>
      </c>
      <c r="E63" s="63">
        <v>8495</v>
      </c>
      <c r="F63" s="63">
        <v>2847</v>
      </c>
      <c r="G63" s="63">
        <v>835</v>
      </c>
      <c r="H63" s="63">
        <v>363</v>
      </c>
      <c r="I63" s="63">
        <v>1889</v>
      </c>
      <c r="J63" s="63">
        <v>6070</v>
      </c>
      <c r="K63" s="63">
        <v>7274</v>
      </c>
      <c r="L63" s="63">
        <v>3212</v>
      </c>
      <c r="M63" s="63">
        <v>1658</v>
      </c>
      <c r="N63" s="63">
        <v>8937</v>
      </c>
      <c r="O63" s="63">
        <v>1070</v>
      </c>
      <c r="P63" s="63">
        <v>2085</v>
      </c>
    </row>
    <row r="64" spans="1:16" ht="15" hidden="1">
      <c r="A64" s="65">
        <v>34700</v>
      </c>
      <c r="B64" s="63">
        <v>87642</v>
      </c>
      <c r="C64" s="63">
        <f t="shared" si="0"/>
        <v>11585</v>
      </c>
      <c r="D64" s="63">
        <v>76057</v>
      </c>
      <c r="E64" s="63">
        <v>10246</v>
      </c>
      <c r="F64" s="63">
        <v>3617</v>
      </c>
      <c r="G64" s="63">
        <v>1265</v>
      </c>
      <c r="H64" s="63">
        <v>582</v>
      </c>
      <c r="I64" s="63">
        <v>2646</v>
      </c>
      <c r="J64" s="63">
        <v>6778</v>
      </c>
      <c r="K64" s="63">
        <v>12384</v>
      </c>
      <c r="L64" s="63">
        <v>4119</v>
      </c>
      <c r="M64" s="63">
        <v>2453</v>
      </c>
      <c r="N64" s="63">
        <v>9609</v>
      </c>
      <c r="O64" s="63">
        <v>990</v>
      </c>
      <c r="P64" s="63">
        <v>1488</v>
      </c>
    </row>
    <row r="65" spans="1:16" ht="15" hidden="1">
      <c r="A65" s="65">
        <v>34731</v>
      </c>
      <c r="B65" s="63">
        <v>95821</v>
      </c>
      <c r="C65" s="63">
        <f t="shared" si="0"/>
        <v>9127</v>
      </c>
      <c r="D65" s="63">
        <v>86694</v>
      </c>
      <c r="E65" s="63">
        <v>15202</v>
      </c>
      <c r="F65" s="63">
        <v>3209</v>
      </c>
      <c r="G65" s="63">
        <v>1329</v>
      </c>
      <c r="H65" s="63">
        <v>510</v>
      </c>
      <c r="I65" s="63">
        <v>2803</v>
      </c>
      <c r="J65" s="63">
        <v>8377</v>
      </c>
      <c r="K65" s="63">
        <v>8179</v>
      </c>
      <c r="L65" s="63">
        <v>4895</v>
      </c>
      <c r="M65" s="63">
        <v>2146</v>
      </c>
      <c r="N65" s="63">
        <v>6988</v>
      </c>
      <c r="O65" s="63">
        <v>1819</v>
      </c>
      <c r="P65" s="63">
        <v>1986</v>
      </c>
    </row>
    <row r="66" spans="1:16" ht="15" hidden="1">
      <c r="A66" s="65">
        <v>34759</v>
      </c>
      <c r="B66" s="63">
        <v>106125</v>
      </c>
      <c r="C66" s="63">
        <f t="shared" si="0"/>
        <v>10487</v>
      </c>
      <c r="D66" s="63">
        <v>95638</v>
      </c>
      <c r="E66" s="63">
        <v>14671</v>
      </c>
      <c r="F66" s="63">
        <v>4452</v>
      </c>
      <c r="G66" s="63">
        <v>1247</v>
      </c>
      <c r="H66" s="63">
        <v>836</v>
      </c>
      <c r="I66" s="63">
        <v>2711</v>
      </c>
      <c r="J66" s="63">
        <v>8474</v>
      </c>
      <c r="K66" s="63">
        <v>12938</v>
      </c>
      <c r="L66" s="63">
        <v>6350</v>
      </c>
      <c r="M66" s="63">
        <v>2007</v>
      </c>
      <c r="N66" s="63">
        <v>5197</v>
      </c>
      <c r="O66" s="63">
        <v>1715</v>
      </c>
      <c r="P66" s="63">
        <v>3261</v>
      </c>
    </row>
    <row r="67" spans="1:16" ht="15" hidden="1">
      <c r="A67" s="65">
        <v>34790</v>
      </c>
      <c r="B67" s="63">
        <v>84161</v>
      </c>
      <c r="C67" s="63">
        <f t="shared" si="0"/>
        <v>7804</v>
      </c>
      <c r="D67" s="63">
        <v>76357</v>
      </c>
      <c r="E67" s="63">
        <v>13146</v>
      </c>
      <c r="F67" s="63">
        <v>2537</v>
      </c>
      <c r="G67" s="63">
        <v>1063</v>
      </c>
      <c r="H67" s="63">
        <v>537</v>
      </c>
      <c r="I67" s="63">
        <v>2120</v>
      </c>
      <c r="J67" s="63">
        <v>7172</v>
      </c>
      <c r="K67" s="63">
        <v>7567</v>
      </c>
      <c r="L67" s="63">
        <v>3830</v>
      </c>
      <c r="M67" s="63">
        <v>2407</v>
      </c>
      <c r="N67" s="63">
        <v>8437</v>
      </c>
      <c r="O67" s="63">
        <v>956</v>
      </c>
      <c r="P67" s="63">
        <v>3276</v>
      </c>
    </row>
    <row r="68" spans="1:16" ht="15" hidden="1">
      <c r="A68" s="65">
        <v>34820</v>
      </c>
      <c r="B68" s="63">
        <v>115508</v>
      </c>
      <c r="C68" s="63">
        <f t="shared" si="0"/>
        <v>9874</v>
      </c>
      <c r="D68" s="63">
        <v>105634</v>
      </c>
      <c r="E68" s="63">
        <v>15555</v>
      </c>
      <c r="F68" s="63">
        <v>4512</v>
      </c>
      <c r="G68" s="63">
        <v>1417</v>
      </c>
      <c r="H68" s="63">
        <v>1248</v>
      </c>
      <c r="I68" s="63">
        <v>2728</v>
      </c>
      <c r="J68" s="63">
        <v>8500</v>
      </c>
      <c r="K68" s="63">
        <v>12110</v>
      </c>
      <c r="L68" s="63">
        <v>5390</v>
      </c>
      <c r="M68" s="63">
        <v>2559</v>
      </c>
      <c r="N68" s="63">
        <v>11899</v>
      </c>
      <c r="O68" s="63">
        <v>1273</v>
      </c>
      <c r="P68" s="63">
        <v>1940</v>
      </c>
    </row>
    <row r="69" spans="1:16" ht="15" hidden="1">
      <c r="A69" s="65">
        <v>34851</v>
      </c>
      <c r="B69" s="63">
        <v>111490</v>
      </c>
      <c r="C69" s="63">
        <f aca="true" t="shared" si="1" ref="C69:C132">B69-D69</f>
        <v>12474</v>
      </c>
      <c r="D69" s="63">
        <v>99016</v>
      </c>
      <c r="E69" s="63">
        <v>17078</v>
      </c>
      <c r="F69" s="63">
        <v>3525</v>
      </c>
      <c r="G69" s="63">
        <v>1344</v>
      </c>
      <c r="H69" s="63">
        <v>2928</v>
      </c>
      <c r="I69" s="63">
        <v>2737</v>
      </c>
      <c r="J69" s="63">
        <v>8352</v>
      </c>
      <c r="K69" s="63">
        <v>13560</v>
      </c>
      <c r="L69" s="63">
        <v>5898</v>
      </c>
      <c r="M69" s="63">
        <v>2545</v>
      </c>
      <c r="N69" s="63">
        <v>8283</v>
      </c>
      <c r="O69" s="63">
        <v>1764</v>
      </c>
      <c r="P69" s="63">
        <v>1825</v>
      </c>
    </row>
    <row r="70" spans="1:16" ht="15" hidden="1">
      <c r="A70" s="65">
        <v>34881</v>
      </c>
      <c r="B70" s="63">
        <v>95377</v>
      </c>
      <c r="C70" s="63">
        <f t="shared" si="1"/>
        <v>9444</v>
      </c>
      <c r="D70" s="63">
        <v>85933</v>
      </c>
      <c r="E70" s="63">
        <v>14713</v>
      </c>
      <c r="F70" s="63">
        <v>3809</v>
      </c>
      <c r="G70" s="63">
        <v>1107</v>
      </c>
      <c r="H70" s="63">
        <v>948</v>
      </c>
      <c r="I70" s="63">
        <v>2577</v>
      </c>
      <c r="J70" s="63">
        <v>7122</v>
      </c>
      <c r="K70" s="63">
        <v>9731</v>
      </c>
      <c r="L70" s="63">
        <v>5958</v>
      </c>
      <c r="M70" s="63">
        <v>2482</v>
      </c>
      <c r="N70" s="63">
        <v>7473</v>
      </c>
      <c r="O70" s="63">
        <v>1237</v>
      </c>
      <c r="P70" s="63">
        <v>1620</v>
      </c>
    </row>
    <row r="71" spans="1:16" ht="15" hidden="1">
      <c r="A71" s="65">
        <v>34912</v>
      </c>
      <c r="B71" s="63">
        <v>109228</v>
      </c>
      <c r="C71" s="63">
        <f t="shared" si="1"/>
        <v>11185</v>
      </c>
      <c r="D71" s="63">
        <v>98043</v>
      </c>
      <c r="E71" s="63">
        <v>15393</v>
      </c>
      <c r="F71" s="63">
        <v>4593</v>
      </c>
      <c r="G71" s="63">
        <v>1507</v>
      </c>
      <c r="H71" s="63">
        <v>672</v>
      </c>
      <c r="I71" s="63">
        <v>2972</v>
      </c>
      <c r="J71" s="63">
        <v>8450</v>
      </c>
      <c r="K71" s="63">
        <v>11575</v>
      </c>
      <c r="L71" s="63">
        <v>7268</v>
      </c>
      <c r="M71" s="63">
        <v>2877</v>
      </c>
      <c r="N71" s="63">
        <v>8261</v>
      </c>
      <c r="O71" s="63">
        <v>1571</v>
      </c>
      <c r="P71" s="63">
        <v>1792</v>
      </c>
    </row>
    <row r="72" spans="1:16" ht="15" hidden="1">
      <c r="A72" s="65">
        <v>34943</v>
      </c>
      <c r="B72" s="63">
        <v>102143</v>
      </c>
      <c r="C72" s="63">
        <f t="shared" si="1"/>
        <v>10294</v>
      </c>
      <c r="D72" s="63">
        <v>91849</v>
      </c>
      <c r="E72" s="63">
        <v>13259</v>
      </c>
      <c r="F72" s="63">
        <v>4232</v>
      </c>
      <c r="G72" s="63">
        <v>1380</v>
      </c>
      <c r="H72" s="63">
        <v>547</v>
      </c>
      <c r="I72" s="63">
        <v>2220</v>
      </c>
      <c r="J72" s="63">
        <v>6366</v>
      </c>
      <c r="K72" s="63">
        <v>12026</v>
      </c>
      <c r="L72" s="63">
        <v>7876</v>
      </c>
      <c r="M72" s="63">
        <v>2535</v>
      </c>
      <c r="N72" s="63">
        <v>8657</v>
      </c>
      <c r="O72" s="63">
        <v>1649</v>
      </c>
      <c r="P72" s="63">
        <v>1682</v>
      </c>
    </row>
    <row r="73" spans="1:16" ht="15" hidden="1">
      <c r="A73" s="65">
        <v>34973</v>
      </c>
      <c r="B73" s="63">
        <v>109966</v>
      </c>
      <c r="C73" s="63">
        <f t="shared" si="1"/>
        <v>13930</v>
      </c>
      <c r="D73" s="63">
        <v>96036</v>
      </c>
      <c r="E73" s="63">
        <v>11979</v>
      </c>
      <c r="F73" s="63">
        <v>3887</v>
      </c>
      <c r="G73" s="63">
        <v>1545</v>
      </c>
      <c r="H73" s="63">
        <v>663</v>
      </c>
      <c r="I73" s="63">
        <v>2245</v>
      </c>
      <c r="J73" s="63">
        <v>6936</v>
      </c>
      <c r="K73" s="63">
        <v>16925</v>
      </c>
      <c r="L73" s="63">
        <v>7910</v>
      </c>
      <c r="M73" s="63">
        <v>2820</v>
      </c>
      <c r="N73" s="63">
        <v>7365</v>
      </c>
      <c r="O73" s="63">
        <v>1632</v>
      </c>
      <c r="P73" s="63">
        <v>2044</v>
      </c>
    </row>
    <row r="74" spans="1:16" ht="15" hidden="1">
      <c r="A74" s="65">
        <v>35004</v>
      </c>
      <c r="B74" s="63">
        <v>108321</v>
      </c>
      <c r="C74" s="63">
        <f t="shared" si="1"/>
        <v>12128</v>
      </c>
      <c r="D74" s="63">
        <v>96193</v>
      </c>
      <c r="E74" s="63">
        <v>14276</v>
      </c>
      <c r="F74" s="63">
        <v>4095</v>
      </c>
      <c r="G74" s="63">
        <v>1363</v>
      </c>
      <c r="H74" s="63">
        <v>557</v>
      </c>
      <c r="I74" s="63">
        <v>2691</v>
      </c>
      <c r="J74" s="63">
        <v>7763</v>
      </c>
      <c r="K74" s="63">
        <v>15004</v>
      </c>
      <c r="L74" s="63">
        <v>5275</v>
      </c>
      <c r="M74" s="63">
        <v>3997</v>
      </c>
      <c r="N74" s="63">
        <v>8389</v>
      </c>
      <c r="O74" s="63">
        <v>1405</v>
      </c>
      <c r="P74" s="63">
        <v>1775</v>
      </c>
    </row>
    <row r="75" spans="1:16" ht="15" hidden="1">
      <c r="A75" s="65">
        <v>35034</v>
      </c>
      <c r="B75" s="63">
        <v>80686</v>
      </c>
      <c r="C75" s="63">
        <f t="shared" si="1"/>
        <v>10026</v>
      </c>
      <c r="D75" s="63">
        <v>70660</v>
      </c>
      <c r="E75" s="63">
        <v>11091</v>
      </c>
      <c r="F75" s="63">
        <v>5171</v>
      </c>
      <c r="G75" s="63">
        <v>878</v>
      </c>
      <c r="H75" s="63">
        <v>795</v>
      </c>
      <c r="I75" s="63">
        <v>1840</v>
      </c>
      <c r="J75" s="63">
        <v>5486</v>
      </c>
      <c r="K75" s="63">
        <v>10944</v>
      </c>
      <c r="L75" s="63">
        <v>4611</v>
      </c>
      <c r="M75" s="63">
        <v>1862</v>
      </c>
      <c r="N75" s="63">
        <v>5668</v>
      </c>
      <c r="O75" s="63">
        <v>897</v>
      </c>
      <c r="P75" s="63">
        <v>1600</v>
      </c>
    </row>
    <row r="76" spans="1:16" ht="15" hidden="1">
      <c r="A76" s="65">
        <v>35065</v>
      </c>
      <c r="B76" s="63">
        <v>87637</v>
      </c>
      <c r="C76" s="63">
        <f t="shared" si="1"/>
        <v>9047</v>
      </c>
      <c r="D76" s="63">
        <v>78590</v>
      </c>
      <c r="E76" s="63">
        <v>13286</v>
      </c>
      <c r="F76" s="63">
        <v>1298</v>
      </c>
      <c r="G76" s="63">
        <v>1605</v>
      </c>
      <c r="H76" s="63">
        <v>697</v>
      </c>
      <c r="I76" s="63">
        <v>2376</v>
      </c>
      <c r="J76" s="63">
        <v>5758</v>
      </c>
      <c r="K76" s="63">
        <v>9212</v>
      </c>
      <c r="L76" s="63">
        <v>6073</v>
      </c>
      <c r="M76" s="63">
        <v>2293</v>
      </c>
      <c r="N76" s="63">
        <v>7783</v>
      </c>
      <c r="O76" s="63">
        <v>1195</v>
      </c>
      <c r="P76" s="63">
        <v>1852</v>
      </c>
    </row>
    <row r="77" spans="1:16" ht="15" hidden="1">
      <c r="A77" s="65">
        <v>35096</v>
      </c>
      <c r="B77" s="63">
        <v>110303</v>
      </c>
      <c r="C77" s="63">
        <f t="shared" si="1"/>
        <v>11440</v>
      </c>
      <c r="D77" s="63">
        <v>98863</v>
      </c>
      <c r="E77" s="63">
        <v>18773</v>
      </c>
      <c r="F77" s="63">
        <v>2009</v>
      </c>
      <c r="G77" s="63">
        <v>1794</v>
      </c>
      <c r="H77" s="63">
        <v>729</v>
      </c>
      <c r="I77" s="63">
        <v>2754</v>
      </c>
      <c r="J77" s="63">
        <v>6709</v>
      </c>
      <c r="K77" s="63">
        <v>10759</v>
      </c>
      <c r="L77" s="63">
        <v>7709</v>
      </c>
      <c r="M77" s="63">
        <v>2510</v>
      </c>
      <c r="N77" s="63">
        <v>9702</v>
      </c>
      <c r="O77" s="63">
        <v>2051</v>
      </c>
      <c r="P77" s="63">
        <v>1910</v>
      </c>
    </row>
    <row r="78" spans="1:16" ht="15" hidden="1">
      <c r="A78" s="65">
        <v>35125</v>
      </c>
      <c r="B78" s="63">
        <v>105216</v>
      </c>
      <c r="C78" s="63">
        <f t="shared" si="1"/>
        <v>11103</v>
      </c>
      <c r="D78" s="63">
        <v>94113</v>
      </c>
      <c r="E78" s="63">
        <v>15367</v>
      </c>
      <c r="F78" s="63">
        <v>1710</v>
      </c>
      <c r="G78" s="63">
        <v>1685</v>
      </c>
      <c r="H78" s="63">
        <v>861</v>
      </c>
      <c r="I78" s="63">
        <v>2735</v>
      </c>
      <c r="J78" s="63">
        <v>6547</v>
      </c>
      <c r="K78" s="63">
        <v>14043</v>
      </c>
      <c r="L78" s="63">
        <v>7224</v>
      </c>
      <c r="M78" s="63">
        <v>2423</v>
      </c>
      <c r="N78" s="63">
        <v>8631</v>
      </c>
      <c r="O78" s="63">
        <v>2066</v>
      </c>
      <c r="P78" s="63">
        <v>2116</v>
      </c>
    </row>
    <row r="79" spans="1:16" ht="15" hidden="1">
      <c r="A79" s="65">
        <v>35156</v>
      </c>
      <c r="B79" s="63">
        <v>102944</v>
      </c>
      <c r="C79" s="63">
        <f t="shared" si="1"/>
        <v>9482</v>
      </c>
      <c r="D79" s="63">
        <v>93462</v>
      </c>
      <c r="E79" s="63">
        <v>13498</v>
      </c>
      <c r="F79" s="63">
        <v>9747</v>
      </c>
      <c r="G79" s="63">
        <v>1103</v>
      </c>
      <c r="H79" s="63">
        <v>484</v>
      </c>
      <c r="I79" s="63">
        <v>3064</v>
      </c>
      <c r="J79" s="63">
        <v>7512</v>
      </c>
      <c r="K79" s="63">
        <v>11442</v>
      </c>
      <c r="L79" s="63">
        <v>5035</v>
      </c>
      <c r="M79" s="63">
        <v>2096</v>
      </c>
      <c r="N79" s="63">
        <v>8069</v>
      </c>
      <c r="O79" s="63">
        <v>1536</v>
      </c>
      <c r="P79" s="63">
        <v>1907</v>
      </c>
    </row>
    <row r="80" spans="1:16" ht="15" hidden="1">
      <c r="A80" s="65">
        <v>35186</v>
      </c>
      <c r="B80" s="63">
        <v>119782</v>
      </c>
      <c r="C80" s="63">
        <f t="shared" si="1"/>
        <v>11579</v>
      </c>
      <c r="D80" s="63">
        <v>108203</v>
      </c>
      <c r="E80" s="63">
        <v>16019</v>
      </c>
      <c r="F80" s="63">
        <v>10406</v>
      </c>
      <c r="G80" s="63">
        <v>1444</v>
      </c>
      <c r="H80" s="63">
        <v>935</v>
      </c>
      <c r="I80" s="63">
        <v>2855</v>
      </c>
      <c r="J80" s="63">
        <v>9655</v>
      </c>
      <c r="K80" s="63">
        <v>10828</v>
      </c>
      <c r="L80" s="63">
        <v>5733</v>
      </c>
      <c r="M80" s="63">
        <v>3152</v>
      </c>
      <c r="N80" s="63">
        <v>9082</v>
      </c>
      <c r="O80" s="63">
        <v>2946</v>
      </c>
      <c r="P80" s="63">
        <v>2155</v>
      </c>
    </row>
    <row r="81" spans="1:16" ht="15" hidden="1">
      <c r="A81" s="65">
        <v>35217</v>
      </c>
      <c r="B81" s="63">
        <v>106466</v>
      </c>
      <c r="C81" s="63">
        <f t="shared" si="1"/>
        <v>10202</v>
      </c>
      <c r="D81" s="63">
        <v>96264</v>
      </c>
      <c r="E81" s="63">
        <v>11973</v>
      </c>
      <c r="F81" s="63">
        <v>11382</v>
      </c>
      <c r="G81" s="63">
        <v>1448</v>
      </c>
      <c r="H81" s="63">
        <v>893</v>
      </c>
      <c r="I81" s="63">
        <v>2398</v>
      </c>
      <c r="J81" s="63">
        <v>6590</v>
      </c>
      <c r="K81" s="63">
        <v>10825</v>
      </c>
      <c r="L81" s="63">
        <v>6510</v>
      </c>
      <c r="M81" s="63">
        <v>2309</v>
      </c>
      <c r="N81" s="63">
        <v>7799</v>
      </c>
      <c r="O81" s="63">
        <v>2224</v>
      </c>
      <c r="P81" s="63">
        <v>2093</v>
      </c>
    </row>
    <row r="82" spans="1:16" ht="15" hidden="1">
      <c r="A82" s="65">
        <v>35247</v>
      </c>
      <c r="B82" s="63">
        <v>129380</v>
      </c>
      <c r="C82" s="63">
        <f t="shared" si="1"/>
        <v>11180</v>
      </c>
      <c r="D82" s="63">
        <v>118200</v>
      </c>
      <c r="E82" s="63">
        <v>15822</v>
      </c>
      <c r="F82" s="63">
        <v>15841</v>
      </c>
      <c r="G82" s="63">
        <v>1648</v>
      </c>
      <c r="H82" s="63">
        <v>859</v>
      </c>
      <c r="I82" s="63">
        <v>3180</v>
      </c>
      <c r="J82" s="63">
        <v>6268</v>
      </c>
      <c r="K82" s="63">
        <v>12200</v>
      </c>
      <c r="L82" s="63">
        <v>8752</v>
      </c>
      <c r="M82" s="63">
        <v>3001</v>
      </c>
      <c r="N82" s="63">
        <v>10581</v>
      </c>
      <c r="O82" s="63">
        <v>2321</v>
      </c>
      <c r="P82" s="63">
        <v>2750</v>
      </c>
    </row>
    <row r="83" spans="1:16" ht="15" hidden="1">
      <c r="A83" s="65">
        <v>35278</v>
      </c>
      <c r="B83" s="63">
        <v>116289</v>
      </c>
      <c r="C83" s="63">
        <f t="shared" si="1"/>
        <v>11496</v>
      </c>
      <c r="D83" s="63">
        <v>104793</v>
      </c>
      <c r="E83" s="63">
        <v>13984</v>
      </c>
      <c r="F83" s="63">
        <v>8300</v>
      </c>
      <c r="G83" s="63">
        <v>1831</v>
      </c>
      <c r="H83" s="63">
        <v>471</v>
      </c>
      <c r="I83" s="63">
        <v>2664</v>
      </c>
      <c r="J83" s="63">
        <v>6813</v>
      </c>
      <c r="K83" s="63">
        <v>14818</v>
      </c>
      <c r="L83" s="63">
        <v>5354</v>
      </c>
      <c r="M83" s="63">
        <v>2638</v>
      </c>
      <c r="N83" s="63">
        <v>9232</v>
      </c>
      <c r="O83" s="63">
        <v>2436</v>
      </c>
      <c r="P83" s="63">
        <v>2203</v>
      </c>
    </row>
    <row r="84" spans="1:16" ht="15" hidden="1">
      <c r="A84" s="65">
        <v>35309</v>
      </c>
      <c r="B84" s="63">
        <v>110091</v>
      </c>
      <c r="C84" s="63">
        <f t="shared" si="1"/>
        <v>11464</v>
      </c>
      <c r="D84" s="63">
        <v>98627</v>
      </c>
      <c r="E84" s="63">
        <v>13712</v>
      </c>
      <c r="F84" s="63">
        <v>10134</v>
      </c>
      <c r="G84" s="63">
        <v>1925</v>
      </c>
      <c r="H84" s="63">
        <v>741</v>
      </c>
      <c r="I84" s="63">
        <v>2210</v>
      </c>
      <c r="J84" s="63">
        <v>5578</v>
      </c>
      <c r="K84" s="63">
        <v>12796</v>
      </c>
      <c r="L84" s="63">
        <v>6227</v>
      </c>
      <c r="M84" s="63">
        <v>2623</v>
      </c>
      <c r="N84" s="63">
        <v>8290</v>
      </c>
      <c r="O84" s="63">
        <v>1964</v>
      </c>
      <c r="P84" s="63">
        <v>2073</v>
      </c>
    </row>
    <row r="85" spans="1:16" ht="15" hidden="1">
      <c r="A85" s="65">
        <v>35339</v>
      </c>
      <c r="B85" s="63">
        <v>136844</v>
      </c>
      <c r="C85" s="63">
        <f t="shared" si="1"/>
        <v>13633</v>
      </c>
      <c r="D85" s="63">
        <v>123211</v>
      </c>
      <c r="E85" s="63">
        <v>13526</v>
      </c>
      <c r="F85" s="63">
        <v>11777</v>
      </c>
      <c r="G85" s="63">
        <v>1707</v>
      </c>
      <c r="H85" s="63">
        <v>610</v>
      </c>
      <c r="I85" s="63">
        <v>2339</v>
      </c>
      <c r="J85" s="63">
        <v>6913</v>
      </c>
      <c r="K85" s="63">
        <v>15414</v>
      </c>
      <c r="L85" s="63">
        <v>10686</v>
      </c>
      <c r="M85" s="63">
        <v>3208</v>
      </c>
      <c r="N85" s="63">
        <v>10926</v>
      </c>
      <c r="O85" s="63">
        <v>1903</v>
      </c>
      <c r="P85" s="63">
        <v>2523</v>
      </c>
    </row>
    <row r="86" spans="1:16" ht="15" hidden="1">
      <c r="A86" s="65">
        <v>35370</v>
      </c>
      <c r="B86" s="63">
        <v>137558</v>
      </c>
      <c r="C86" s="63">
        <f t="shared" si="1"/>
        <v>10776</v>
      </c>
      <c r="D86" s="63">
        <v>126782</v>
      </c>
      <c r="E86" s="63">
        <v>14029</v>
      </c>
      <c r="F86" s="63">
        <v>21517</v>
      </c>
      <c r="G86" s="63">
        <v>1349</v>
      </c>
      <c r="H86" s="63">
        <v>717</v>
      </c>
      <c r="I86" s="63">
        <v>2304</v>
      </c>
      <c r="J86" s="63">
        <v>7494</v>
      </c>
      <c r="K86" s="63">
        <v>12697</v>
      </c>
      <c r="L86" s="63">
        <v>9855</v>
      </c>
      <c r="M86" s="63">
        <v>3206</v>
      </c>
      <c r="N86" s="63">
        <v>10250</v>
      </c>
      <c r="O86" s="63">
        <v>2153</v>
      </c>
      <c r="P86" s="63">
        <v>2167</v>
      </c>
    </row>
    <row r="87" spans="1:16" ht="15" hidden="1">
      <c r="A87" s="65">
        <v>35400</v>
      </c>
      <c r="B87" s="63">
        <v>86758</v>
      </c>
      <c r="C87" s="63">
        <f t="shared" si="1"/>
        <v>9762</v>
      </c>
      <c r="D87" s="63">
        <v>76996</v>
      </c>
      <c r="E87" s="63">
        <v>10535</v>
      </c>
      <c r="F87" s="63">
        <v>6031</v>
      </c>
      <c r="G87" s="63">
        <v>984</v>
      </c>
      <c r="H87" s="63">
        <v>720</v>
      </c>
      <c r="I87" s="63">
        <v>2468</v>
      </c>
      <c r="J87" s="63">
        <v>4632</v>
      </c>
      <c r="K87" s="63">
        <v>8345</v>
      </c>
      <c r="L87" s="63">
        <v>5519</v>
      </c>
      <c r="M87" s="63">
        <v>1850</v>
      </c>
      <c r="N87" s="63">
        <v>6811</v>
      </c>
      <c r="O87" s="63">
        <v>1261</v>
      </c>
      <c r="P87" s="63">
        <v>1277</v>
      </c>
    </row>
    <row r="88" spans="1:16" ht="15" hidden="1">
      <c r="A88" s="65">
        <v>35431</v>
      </c>
      <c r="B88" s="63">
        <v>97605</v>
      </c>
      <c r="C88" s="63">
        <f t="shared" si="1"/>
        <v>8906</v>
      </c>
      <c r="D88" s="63">
        <v>88699</v>
      </c>
      <c r="E88" s="63">
        <v>13055</v>
      </c>
      <c r="F88" s="63">
        <v>5329</v>
      </c>
      <c r="G88" s="63">
        <v>1510</v>
      </c>
      <c r="H88" s="63">
        <v>714</v>
      </c>
      <c r="I88" s="63">
        <v>2341</v>
      </c>
      <c r="J88" s="63">
        <v>5205</v>
      </c>
      <c r="K88" s="63">
        <v>7547</v>
      </c>
      <c r="L88" s="63">
        <v>5830</v>
      </c>
      <c r="M88" s="63">
        <v>2723</v>
      </c>
      <c r="N88" s="63">
        <v>8084</v>
      </c>
      <c r="O88" s="63">
        <v>1921</v>
      </c>
      <c r="P88" s="63">
        <v>1237</v>
      </c>
    </row>
    <row r="89" spans="1:16" ht="15" hidden="1">
      <c r="A89" s="65">
        <v>35462</v>
      </c>
      <c r="B89" s="63">
        <v>113270</v>
      </c>
      <c r="C89" s="63">
        <f t="shared" si="1"/>
        <v>10590</v>
      </c>
      <c r="D89" s="63">
        <v>102680</v>
      </c>
      <c r="E89" s="63">
        <v>13515</v>
      </c>
      <c r="F89" s="63">
        <v>9050</v>
      </c>
      <c r="G89" s="63">
        <v>1403</v>
      </c>
      <c r="H89" s="63">
        <v>649</v>
      </c>
      <c r="I89" s="63">
        <v>2760</v>
      </c>
      <c r="J89" s="63">
        <v>6369</v>
      </c>
      <c r="K89" s="63">
        <v>10279</v>
      </c>
      <c r="L89" s="63">
        <v>6224</v>
      </c>
      <c r="M89" s="63">
        <v>3173</v>
      </c>
      <c r="N89" s="63">
        <v>9206</v>
      </c>
      <c r="O89" s="63">
        <v>2278</v>
      </c>
      <c r="P89" s="63">
        <v>1401</v>
      </c>
    </row>
    <row r="90" spans="1:16" ht="15" hidden="1">
      <c r="A90" s="65">
        <v>35490</v>
      </c>
      <c r="B90" s="63">
        <v>118958</v>
      </c>
      <c r="C90" s="63">
        <f t="shared" si="1"/>
        <v>13727</v>
      </c>
      <c r="D90" s="63">
        <v>105231</v>
      </c>
      <c r="E90" s="63">
        <v>13504</v>
      </c>
      <c r="F90" s="63">
        <v>9082</v>
      </c>
      <c r="G90" s="63">
        <v>1506</v>
      </c>
      <c r="H90" s="63">
        <v>706</v>
      </c>
      <c r="I90" s="63">
        <v>2763</v>
      </c>
      <c r="J90" s="63">
        <v>9675</v>
      </c>
      <c r="K90" s="63">
        <v>12361</v>
      </c>
      <c r="L90" s="63">
        <v>6596</v>
      </c>
      <c r="M90" s="63">
        <v>2963</v>
      </c>
      <c r="N90" s="63">
        <v>9659</v>
      </c>
      <c r="O90" s="63">
        <v>1840</v>
      </c>
      <c r="P90" s="63">
        <v>1137</v>
      </c>
    </row>
    <row r="91" spans="1:16" ht="15" hidden="1">
      <c r="A91" s="65">
        <v>35521</v>
      </c>
      <c r="B91" s="63">
        <v>161489</v>
      </c>
      <c r="C91" s="63">
        <f t="shared" si="1"/>
        <v>15849</v>
      </c>
      <c r="D91" s="63">
        <v>145640</v>
      </c>
      <c r="E91" s="63">
        <v>20656</v>
      </c>
      <c r="F91" s="63">
        <v>31432</v>
      </c>
      <c r="G91" s="63">
        <v>1668</v>
      </c>
      <c r="H91" s="63">
        <v>606</v>
      </c>
      <c r="I91" s="63">
        <v>2900</v>
      </c>
      <c r="J91" s="63">
        <v>10135</v>
      </c>
      <c r="K91" s="63">
        <v>16215</v>
      </c>
      <c r="L91" s="63">
        <v>9058</v>
      </c>
      <c r="M91" s="63">
        <v>2563</v>
      </c>
      <c r="N91" s="63">
        <v>8147</v>
      </c>
      <c r="O91" s="63">
        <v>2403</v>
      </c>
      <c r="P91" s="63">
        <v>1552</v>
      </c>
    </row>
    <row r="92" spans="1:16" ht="15" hidden="1">
      <c r="A92" s="65">
        <v>35551</v>
      </c>
      <c r="B92" s="63">
        <v>135367</v>
      </c>
      <c r="C92" s="63">
        <f t="shared" si="1"/>
        <v>12806</v>
      </c>
      <c r="D92" s="63">
        <v>122561</v>
      </c>
      <c r="E92" s="63">
        <v>14672</v>
      </c>
      <c r="F92" s="63">
        <v>16374</v>
      </c>
      <c r="G92" s="63">
        <v>1427</v>
      </c>
      <c r="H92" s="63">
        <v>663</v>
      </c>
      <c r="I92" s="63">
        <v>2700</v>
      </c>
      <c r="J92" s="63">
        <v>9121</v>
      </c>
      <c r="K92" s="63">
        <v>12515</v>
      </c>
      <c r="L92" s="63">
        <v>11397</v>
      </c>
      <c r="M92" s="63">
        <v>3052</v>
      </c>
      <c r="N92" s="63">
        <v>8871</v>
      </c>
      <c r="O92" s="63">
        <v>5185</v>
      </c>
      <c r="P92" s="63">
        <v>1240</v>
      </c>
    </row>
    <row r="93" spans="1:16" ht="15" hidden="1">
      <c r="A93" s="65">
        <v>35582</v>
      </c>
      <c r="B93" s="63">
        <v>130305</v>
      </c>
      <c r="C93" s="63">
        <f t="shared" si="1"/>
        <v>15933</v>
      </c>
      <c r="D93" s="63">
        <v>114372</v>
      </c>
      <c r="E93" s="63">
        <v>14992</v>
      </c>
      <c r="F93" s="63">
        <v>10831</v>
      </c>
      <c r="G93" s="63">
        <v>1881</v>
      </c>
      <c r="H93" s="63">
        <v>829</v>
      </c>
      <c r="I93" s="63">
        <v>2440</v>
      </c>
      <c r="J93" s="63">
        <v>10430</v>
      </c>
      <c r="K93" s="63">
        <v>16826</v>
      </c>
      <c r="L93" s="63">
        <v>8064</v>
      </c>
      <c r="M93" s="63">
        <v>2898</v>
      </c>
      <c r="N93" s="63">
        <v>9316</v>
      </c>
      <c r="O93" s="63">
        <v>3737</v>
      </c>
      <c r="P93" s="63">
        <v>2630</v>
      </c>
    </row>
    <row r="94" spans="1:16" ht="15" hidden="1">
      <c r="A94" s="65">
        <v>35612</v>
      </c>
      <c r="B94" s="63">
        <v>140658</v>
      </c>
      <c r="C94" s="63">
        <f t="shared" si="1"/>
        <v>17193</v>
      </c>
      <c r="D94" s="63">
        <v>123465</v>
      </c>
      <c r="E94" s="63">
        <v>15765</v>
      </c>
      <c r="F94" s="63">
        <v>8502</v>
      </c>
      <c r="G94" s="63">
        <v>1763</v>
      </c>
      <c r="H94" s="63">
        <v>672</v>
      </c>
      <c r="I94" s="63">
        <v>3120</v>
      </c>
      <c r="J94" s="63">
        <v>9304</v>
      </c>
      <c r="K94" s="63">
        <v>21567</v>
      </c>
      <c r="L94" s="63">
        <v>9634</v>
      </c>
      <c r="M94" s="63">
        <v>3596</v>
      </c>
      <c r="N94" s="63">
        <v>9912</v>
      </c>
      <c r="O94" s="63">
        <v>4842</v>
      </c>
      <c r="P94" s="63">
        <v>1380</v>
      </c>
    </row>
    <row r="95" spans="1:16" ht="15" hidden="1">
      <c r="A95" s="65">
        <v>35643</v>
      </c>
      <c r="B95" s="63">
        <v>135983</v>
      </c>
      <c r="C95" s="63">
        <f t="shared" si="1"/>
        <v>14382</v>
      </c>
      <c r="D95" s="63">
        <v>121601</v>
      </c>
      <c r="E95" s="63">
        <v>15543</v>
      </c>
      <c r="F95" s="63">
        <v>6233</v>
      </c>
      <c r="G95" s="63">
        <v>1721</v>
      </c>
      <c r="H95" s="63">
        <v>696</v>
      </c>
      <c r="I95" s="63">
        <v>2198</v>
      </c>
      <c r="J95" s="63">
        <v>6281</v>
      </c>
      <c r="K95" s="63">
        <v>20005</v>
      </c>
      <c r="L95" s="63">
        <v>11194</v>
      </c>
      <c r="M95" s="63">
        <v>3410</v>
      </c>
      <c r="N95" s="63">
        <v>11081</v>
      </c>
      <c r="O95" s="63">
        <v>6081</v>
      </c>
      <c r="P95" s="63">
        <v>2110</v>
      </c>
    </row>
    <row r="96" spans="1:16" ht="15" hidden="1">
      <c r="A96" s="65">
        <v>35674</v>
      </c>
      <c r="B96" s="63">
        <v>126567</v>
      </c>
      <c r="C96" s="63">
        <f t="shared" si="1"/>
        <v>11911</v>
      </c>
      <c r="D96" s="63">
        <v>114656</v>
      </c>
      <c r="E96" s="63">
        <v>17160</v>
      </c>
      <c r="F96" s="63">
        <v>8794</v>
      </c>
      <c r="G96" s="63">
        <v>1422</v>
      </c>
      <c r="H96" s="63">
        <v>504</v>
      </c>
      <c r="I96" s="63">
        <v>2362</v>
      </c>
      <c r="J96" s="63">
        <v>9336</v>
      </c>
      <c r="K96" s="63">
        <v>10941</v>
      </c>
      <c r="L96" s="63">
        <v>7062</v>
      </c>
      <c r="M96" s="63">
        <v>3279</v>
      </c>
      <c r="N96" s="63">
        <v>10253</v>
      </c>
      <c r="O96" s="63">
        <v>3986</v>
      </c>
      <c r="P96" s="63">
        <v>1663</v>
      </c>
    </row>
    <row r="97" spans="1:16" ht="15" hidden="1">
      <c r="A97" s="65">
        <v>35704</v>
      </c>
      <c r="B97" s="63">
        <v>148046</v>
      </c>
      <c r="C97" s="63">
        <f t="shared" si="1"/>
        <v>16375</v>
      </c>
      <c r="D97" s="63">
        <v>131671</v>
      </c>
      <c r="E97" s="63">
        <v>13845</v>
      </c>
      <c r="F97" s="63">
        <v>12731</v>
      </c>
      <c r="G97" s="63">
        <v>1751</v>
      </c>
      <c r="H97" s="63">
        <v>760</v>
      </c>
      <c r="I97" s="63">
        <v>3456</v>
      </c>
      <c r="J97" s="63">
        <v>11399</v>
      </c>
      <c r="K97" s="63">
        <v>16002</v>
      </c>
      <c r="L97" s="63">
        <v>7426</v>
      </c>
      <c r="M97" s="63">
        <v>3097</v>
      </c>
      <c r="N97" s="63">
        <v>13795</v>
      </c>
      <c r="O97" s="63">
        <v>8594</v>
      </c>
      <c r="P97" s="63">
        <v>2344</v>
      </c>
    </row>
    <row r="98" spans="1:16" ht="15" hidden="1">
      <c r="A98" s="65">
        <v>35735</v>
      </c>
      <c r="B98" s="63">
        <v>135175</v>
      </c>
      <c r="C98" s="63">
        <f t="shared" si="1"/>
        <v>17565</v>
      </c>
      <c r="D98" s="63">
        <v>117610</v>
      </c>
      <c r="E98" s="63">
        <v>14830</v>
      </c>
      <c r="F98" s="63">
        <v>9963</v>
      </c>
      <c r="G98" s="63">
        <v>1617</v>
      </c>
      <c r="H98" s="63">
        <v>613</v>
      </c>
      <c r="I98" s="63">
        <v>2775</v>
      </c>
      <c r="J98" s="63">
        <v>9444</v>
      </c>
      <c r="K98" s="63">
        <v>15736</v>
      </c>
      <c r="L98" s="63">
        <v>8944</v>
      </c>
      <c r="M98" s="63">
        <v>3081</v>
      </c>
      <c r="N98" s="63">
        <v>10014</v>
      </c>
      <c r="O98" s="63">
        <v>6406</v>
      </c>
      <c r="P98" s="63">
        <v>1912</v>
      </c>
    </row>
    <row r="99" spans="1:16" ht="15" hidden="1">
      <c r="A99" s="65">
        <v>35765</v>
      </c>
      <c r="B99" s="63">
        <v>103042</v>
      </c>
      <c r="C99" s="63">
        <f t="shared" si="1"/>
        <v>16267</v>
      </c>
      <c r="D99" s="63">
        <v>86775</v>
      </c>
      <c r="E99" s="63">
        <v>12960</v>
      </c>
      <c r="F99" s="63">
        <v>6749</v>
      </c>
      <c r="G99" s="63">
        <v>1648</v>
      </c>
      <c r="H99" s="63">
        <v>450</v>
      </c>
      <c r="I99" s="63">
        <v>2310</v>
      </c>
      <c r="J99" s="63">
        <v>7436</v>
      </c>
      <c r="K99" s="63">
        <v>11306</v>
      </c>
      <c r="L99" s="63">
        <v>6408</v>
      </c>
      <c r="M99" s="63">
        <v>2317</v>
      </c>
      <c r="N99" s="63">
        <v>6724</v>
      </c>
      <c r="O99" s="63">
        <v>1670</v>
      </c>
      <c r="P99" s="63">
        <v>1302</v>
      </c>
    </row>
    <row r="100" spans="1:16" ht="15" hidden="1">
      <c r="A100" s="65">
        <v>35796</v>
      </c>
      <c r="B100" s="63">
        <v>108449</v>
      </c>
      <c r="C100" s="63">
        <f t="shared" si="1"/>
        <v>10688</v>
      </c>
      <c r="D100" s="63">
        <v>97761</v>
      </c>
      <c r="E100" s="63">
        <v>10414</v>
      </c>
      <c r="F100" s="63">
        <v>7305</v>
      </c>
      <c r="G100" s="63">
        <v>1749</v>
      </c>
      <c r="H100" s="63">
        <v>498</v>
      </c>
      <c r="I100" s="63">
        <v>2946</v>
      </c>
      <c r="J100" s="63">
        <v>6800</v>
      </c>
      <c r="K100" s="63">
        <v>11125</v>
      </c>
      <c r="L100" s="63">
        <v>5585</v>
      </c>
      <c r="M100" s="63">
        <v>3006</v>
      </c>
      <c r="N100" s="63">
        <v>8772</v>
      </c>
      <c r="O100" s="63">
        <v>2271</v>
      </c>
      <c r="P100" s="63">
        <v>2725</v>
      </c>
    </row>
    <row r="101" spans="1:16" ht="15" hidden="1">
      <c r="A101" s="65">
        <v>35827</v>
      </c>
      <c r="B101" s="63">
        <v>122850</v>
      </c>
      <c r="C101" s="63">
        <f t="shared" si="1"/>
        <v>13136</v>
      </c>
      <c r="D101" s="63">
        <v>109714</v>
      </c>
      <c r="E101" s="63">
        <v>15957</v>
      </c>
      <c r="F101" s="63">
        <v>7851</v>
      </c>
      <c r="G101" s="63">
        <v>2117</v>
      </c>
      <c r="H101" s="63">
        <v>493</v>
      </c>
      <c r="I101" s="63">
        <v>2073</v>
      </c>
      <c r="J101" s="63">
        <v>8450</v>
      </c>
      <c r="K101" s="63">
        <v>10956</v>
      </c>
      <c r="L101" s="63">
        <v>7383</v>
      </c>
      <c r="M101" s="63">
        <v>3503</v>
      </c>
      <c r="N101" s="63">
        <v>8881</v>
      </c>
      <c r="O101" s="63">
        <v>3374</v>
      </c>
      <c r="P101" s="63">
        <v>1683</v>
      </c>
    </row>
    <row r="102" spans="1:16" ht="15" hidden="1">
      <c r="A102" s="65">
        <v>35855</v>
      </c>
      <c r="B102" s="63">
        <v>142674</v>
      </c>
      <c r="C102" s="63">
        <f t="shared" si="1"/>
        <v>12296</v>
      </c>
      <c r="D102" s="63">
        <v>130378</v>
      </c>
      <c r="E102" s="63">
        <v>17248</v>
      </c>
      <c r="F102" s="63">
        <v>10074</v>
      </c>
      <c r="G102" s="63">
        <v>2290</v>
      </c>
      <c r="H102" s="63">
        <v>697</v>
      </c>
      <c r="I102" s="63">
        <v>2663</v>
      </c>
      <c r="J102" s="63">
        <v>10504</v>
      </c>
      <c r="K102" s="63">
        <v>11170</v>
      </c>
      <c r="L102" s="63">
        <v>8489</v>
      </c>
      <c r="M102" s="63">
        <v>3555</v>
      </c>
      <c r="N102" s="63">
        <v>10521</v>
      </c>
      <c r="O102" s="63">
        <v>3190</v>
      </c>
      <c r="P102" s="63">
        <v>2007</v>
      </c>
    </row>
    <row r="103" spans="1:16" ht="15" hidden="1">
      <c r="A103" s="65">
        <v>35886</v>
      </c>
      <c r="B103" s="63">
        <v>141059</v>
      </c>
      <c r="C103" s="63">
        <f t="shared" si="1"/>
        <v>13262</v>
      </c>
      <c r="D103" s="63">
        <v>127797</v>
      </c>
      <c r="E103" s="63">
        <v>15936</v>
      </c>
      <c r="F103" s="63">
        <v>14132</v>
      </c>
      <c r="G103" s="63">
        <v>1880</v>
      </c>
      <c r="H103" s="63">
        <v>653</v>
      </c>
      <c r="I103" s="63">
        <v>2250</v>
      </c>
      <c r="J103" s="63">
        <v>9613</v>
      </c>
      <c r="K103" s="63">
        <v>18788</v>
      </c>
      <c r="L103" s="63">
        <v>8841</v>
      </c>
      <c r="M103" s="63">
        <v>3433</v>
      </c>
      <c r="N103" s="63">
        <v>9124</v>
      </c>
      <c r="O103" s="63">
        <v>3085</v>
      </c>
      <c r="P103" s="63">
        <v>2258</v>
      </c>
    </row>
    <row r="104" spans="1:16" ht="15" hidden="1">
      <c r="A104" s="65">
        <v>35916</v>
      </c>
      <c r="B104" s="63">
        <v>134562</v>
      </c>
      <c r="C104" s="63">
        <f t="shared" si="1"/>
        <v>13071</v>
      </c>
      <c r="D104" s="63">
        <v>121491</v>
      </c>
      <c r="E104" s="63">
        <v>15160</v>
      </c>
      <c r="F104" s="63">
        <v>13035</v>
      </c>
      <c r="G104" s="63">
        <v>1946</v>
      </c>
      <c r="H104" s="63">
        <v>744</v>
      </c>
      <c r="I104" s="63">
        <v>2270</v>
      </c>
      <c r="J104" s="63">
        <v>11174</v>
      </c>
      <c r="K104" s="63">
        <v>10114</v>
      </c>
      <c r="L104" s="63">
        <v>8444</v>
      </c>
      <c r="M104" s="63">
        <v>5541</v>
      </c>
      <c r="N104" s="63">
        <v>9099</v>
      </c>
      <c r="O104" s="63">
        <v>2373</v>
      </c>
      <c r="P104" s="63">
        <v>1803</v>
      </c>
    </row>
    <row r="105" spans="1:16" ht="15" hidden="1">
      <c r="A105" s="65">
        <v>35947</v>
      </c>
      <c r="B105" s="63">
        <v>148836</v>
      </c>
      <c r="C105" s="63">
        <f t="shared" si="1"/>
        <v>12157</v>
      </c>
      <c r="D105" s="63">
        <v>136679</v>
      </c>
      <c r="E105" s="63">
        <v>17145</v>
      </c>
      <c r="F105" s="63">
        <v>15984</v>
      </c>
      <c r="G105" s="63">
        <v>2879</v>
      </c>
      <c r="H105" s="63">
        <v>803</v>
      </c>
      <c r="I105" s="63">
        <v>2275</v>
      </c>
      <c r="J105" s="63">
        <v>11287</v>
      </c>
      <c r="K105" s="63">
        <v>13118</v>
      </c>
      <c r="L105" s="63">
        <v>7541</v>
      </c>
      <c r="M105" s="63">
        <v>4044</v>
      </c>
      <c r="N105" s="63">
        <v>10326</v>
      </c>
      <c r="O105" s="63">
        <v>7294</v>
      </c>
      <c r="P105" s="63">
        <v>1556</v>
      </c>
    </row>
    <row r="106" spans="1:16" ht="15" hidden="1">
      <c r="A106" s="65">
        <v>35977</v>
      </c>
      <c r="B106" s="63">
        <v>148313</v>
      </c>
      <c r="C106" s="63">
        <f t="shared" si="1"/>
        <v>13633</v>
      </c>
      <c r="D106" s="63">
        <v>134680</v>
      </c>
      <c r="E106" s="63">
        <v>20355</v>
      </c>
      <c r="F106" s="63">
        <v>10790</v>
      </c>
      <c r="G106" s="63">
        <v>3176</v>
      </c>
      <c r="H106" s="63">
        <v>840</v>
      </c>
      <c r="I106" s="63">
        <v>2820</v>
      </c>
      <c r="J106" s="63">
        <v>11312</v>
      </c>
      <c r="K106" s="63">
        <v>10123</v>
      </c>
      <c r="L106" s="63">
        <v>6306</v>
      </c>
      <c r="M106" s="63">
        <v>6746</v>
      </c>
      <c r="N106" s="63">
        <v>11257</v>
      </c>
      <c r="O106" s="63">
        <v>2728</v>
      </c>
      <c r="P106" s="63">
        <v>1708</v>
      </c>
    </row>
    <row r="107" spans="1:16" ht="15" hidden="1">
      <c r="A107" s="65">
        <v>36008</v>
      </c>
      <c r="B107" s="63">
        <v>121345</v>
      </c>
      <c r="C107" s="63">
        <f t="shared" si="1"/>
        <v>11223</v>
      </c>
      <c r="D107" s="63">
        <v>110122</v>
      </c>
      <c r="E107" s="63">
        <v>12514</v>
      </c>
      <c r="F107" s="63">
        <v>10694</v>
      </c>
      <c r="G107" s="63">
        <v>2844</v>
      </c>
      <c r="H107" s="63">
        <v>563</v>
      </c>
      <c r="I107" s="63">
        <v>2314</v>
      </c>
      <c r="J107" s="63">
        <v>9546</v>
      </c>
      <c r="K107" s="63">
        <v>9833</v>
      </c>
      <c r="L107" s="63">
        <v>4922</v>
      </c>
      <c r="M107" s="63">
        <v>4028</v>
      </c>
      <c r="N107" s="63">
        <v>8009</v>
      </c>
      <c r="O107" s="63">
        <v>2549</v>
      </c>
      <c r="P107" s="63">
        <v>1189</v>
      </c>
    </row>
    <row r="108" spans="1:16" ht="15" hidden="1">
      <c r="A108" s="65">
        <v>36039</v>
      </c>
      <c r="B108" s="63">
        <v>134839</v>
      </c>
      <c r="C108" s="63">
        <f t="shared" si="1"/>
        <v>12086</v>
      </c>
      <c r="D108" s="63">
        <v>122753</v>
      </c>
      <c r="E108" s="63">
        <v>14367</v>
      </c>
      <c r="F108" s="63">
        <v>16388</v>
      </c>
      <c r="G108" s="63">
        <v>2078</v>
      </c>
      <c r="H108" s="63">
        <v>643</v>
      </c>
      <c r="I108" s="63">
        <v>2152</v>
      </c>
      <c r="J108" s="63">
        <v>11218</v>
      </c>
      <c r="K108" s="63">
        <v>10860</v>
      </c>
      <c r="L108" s="63">
        <v>7912</v>
      </c>
      <c r="M108" s="63">
        <v>3681</v>
      </c>
      <c r="N108" s="63">
        <v>8883</v>
      </c>
      <c r="O108" s="63">
        <v>2726</v>
      </c>
      <c r="P108" s="63">
        <v>644</v>
      </c>
    </row>
    <row r="109" spans="1:16" ht="15" hidden="1">
      <c r="A109" s="65">
        <v>36069</v>
      </c>
      <c r="B109" s="63">
        <v>141743</v>
      </c>
      <c r="C109" s="63">
        <f t="shared" si="1"/>
        <v>11709</v>
      </c>
      <c r="D109" s="63">
        <v>130034</v>
      </c>
      <c r="E109" s="63">
        <v>13306</v>
      </c>
      <c r="F109" s="63">
        <v>18454</v>
      </c>
      <c r="G109" s="63">
        <v>2613</v>
      </c>
      <c r="H109" s="63">
        <v>711</v>
      </c>
      <c r="I109" s="63">
        <v>2670</v>
      </c>
      <c r="J109" s="63">
        <v>7752</v>
      </c>
      <c r="K109" s="63">
        <v>13161</v>
      </c>
      <c r="L109" s="63">
        <v>7093</v>
      </c>
      <c r="M109" s="63">
        <v>3555</v>
      </c>
      <c r="N109" s="63">
        <v>9357</v>
      </c>
      <c r="O109" s="63">
        <v>2497</v>
      </c>
      <c r="P109" s="63">
        <v>1880</v>
      </c>
    </row>
    <row r="110" spans="1:16" ht="15" hidden="1">
      <c r="A110" s="65">
        <v>36100</v>
      </c>
      <c r="B110" s="63">
        <v>163751</v>
      </c>
      <c r="C110" s="63">
        <f t="shared" si="1"/>
        <v>12159</v>
      </c>
      <c r="D110" s="63">
        <v>151592</v>
      </c>
      <c r="E110" s="63">
        <v>15558</v>
      </c>
      <c r="F110" s="63">
        <v>9787</v>
      </c>
      <c r="G110" s="63">
        <v>2078</v>
      </c>
      <c r="H110" s="63">
        <v>664</v>
      </c>
      <c r="I110" s="63">
        <v>2940</v>
      </c>
      <c r="J110" s="63">
        <v>7353</v>
      </c>
      <c r="K110" s="63">
        <v>7718</v>
      </c>
      <c r="L110" s="63">
        <v>8045</v>
      </c>
      <c r="M110" s="63">
        <v>4060</v>
      </c>
      <c r="N110" s="63">
        <v>11538</v>
      </c>
      <c r="O110" s="63">
        <v>3298</v>
      </c>
      <c r="P110" s="63">
        <v>2209</v>
      </c>
    </row>
    <row r="111" spans="1:16" ht="15" hidden="1">
      <c r="A111" s="65">
        <v>36130</v>
      </c>
      <c r="B111" s="63">
        <v>110662</v>
      </c>
      <c r="C111" s="63">
        <f t="shared" si="1"/>
        <v>9855</v>
      </c>
      <c r="D111" s="63">
        <v>100807</v>
      </c>
      <c r="E111" s="63">
        <v>13064</v>
      </c>
      <c r="F111" s="63">
        <v>9183</v>
      </c>
      <c r="G111" s="63">
        <v>2038</v>
      </c>
      <c r="H111" s="63">
        <v>606</v>
      </c>
      <c r="I111" s="63">
        <v>1989</v>
      </c>
      <c r="J111" s="63">
        <v>5837</v>
      </c>
      <c r="K111" s="63">
        <v>8504</v>
      </c>
      <c r="L111" s="63">
        <v>6311</v>
      </c>
      <c r="M111" s="63">
        <v>2461</v>
      </c>
      <c r="N111" s="63">
        <v>8059</v>
      </c>
      <c r="O111" s="63">
        <v>4920</v>
      </c>
      <c r="P111" s="63">
        <v>2547</v>
      </c>
    </row>
    <row r="112" spans="1:16" ht="15" hidden="1">
      <c r="A112" s="65">
        <v>36161</v>
      </c>
      <c r="B112" s="63">
        <v>122660</v>
      </c>
      <c r="C112" s="63">
        <f t="shared" si="1"/>
        <v>12484</v>
      </c>
      <c r="D112" s="63">
        <v>110176</v>
      </c>
      <c r="E112" s="63">
        <v>12520</v>
      </c>
      <c r="F112" s="63">
        <v>14821</v>
      </c>
      <c r="G112" s="63">
        <v>4475</v>
      </c>
      <c r="H112" s="63">
        <v>774</v>
      </c>
      <c r="I112" s="63">
        <v>2372</v>
      </c>
      <c r="J112" s="63">
        <v>7524</v>
      </c>
      <c r="K112" s="63">
        <v>6389</v>
      </c>
      <c r="L112" s="63">
        <v>5737</v>
      </c>
      <c r="M112" s="63">
        <v>2312</v>
      </c>
      <c r="N112" s="63">
        <v>8543</v>
      </c>
      <c r="O112" s="63">
        <v>4197</v>
      </c>
      <c r="P112" s="63">
        <v>1338</v>
      </c>
    </row>
    <row r="113" spans="1:16" ht="15" hidden="1">
      <c r="A113" s="65">
        <v>36192</v>
      </c>
      <c r="B113" s="63">
        <v>145342</v>
      </c>
      <c r="C113" s="63">
        <f t="shared" si="1"/>
        <v>12403</v>
      </c>
      <c r="D113" s="63">
        <v>132939</v>
      </c>
      <c r="E113" s="63">
        <v>16758</v>
      </c>
      <c r="F113" s="63">
        <v>7212</v>
      </c>
      <c r="G113" s="63">
        <v>1889</v>
      </c>
      <c r="H113" s="63">
        <v>1266</v>
      </c>
      <c r="I113" s="63">
        <v>2840</v>
      </c>
      <c r="J113" s="63">
        <v>9869</v>
      </c>
      <c r="K113" s="63">
        <v>20995</v>
      </c>
      <c r="L113" s="63">
        <v>6772</v>
      </c>
      <c r="M113" s="63">
        <v>4753</v>
      </c>
      <c r="N113" s="63">
        <v>10529</v>
      </c>
      <c r="O113" s="63">
        <v>5099</v>
      </c>
      <c r="P113" s="63">
        <v>2566</v>
      </c>
    </row>
    <row r="114" spans="1:16" ht="15" hidden="1">
      <c r="A114" s="65">
        <v>36220</v>
      </c>
      <c r="B114" s="63">
        <v>164593</v>
      </c>
      <c r="C114" s="63">
        <f t="shared" si="1"/>
        <v>15169</v>
      </c>
      <c r="D114" s="63">
        <v>149424</v>
      </c>
      <c r="E114" s="63">
        <v>17963</v>
      </c>
      <c r="F114" s="63">
        <v>7700</v>
      </c>
      <c r="G114" s="63">
        <v>5594</v>
      </c>
      <c r="H114" s="63">
        <v>1470</v>
      </c>
      <c r="I114" s="63">
        <v>2791</v>
      </c>
      <c r="J114" s="63">
        <v>13314</v>
      </c>
      <c r="K114" s="63">
        <v>13003</v>
      </c>
      <c r="L114" s="63">
        <v>7606</v>
      </c>
      <c r="M114" s="63">
        <v>3608</v>
      </c>
      <c r="N114" s="63">
        <v>14386</v>
      </c>
      <c r="O114" s="63">
        <v>4282</v>
      </c>
      <c r="P114" s="63">
        <v>3298</v>
      </c>
    </row>
    <row r="115" spans="1:16" ht="15" hidden="1">
      <c r="A115" s="65">
        <v>36251</v>
      </c>
      <c r="B115" s="63">
        <v>131920</v>
      </c>
      <c r="C115" s="63">
        <f t="shared" si="1"/>
        <v>12837</v>
      </c>
      <c r="D115" s="63">
        <v>119083</v>
      </c>
      <c r="E115" s="63">
        <v>14598</v>
      </c>
      <c r="F115" s="63">
        <v>11130</v>
      </c>
      <c r="G115" s="63">
        <v>3018</v>
      </c>
      <c r="H115" s="63">
        <v>870</v>
      </c>
      <c r="I115" s="63">
        <v>2692</v>
      </c>
      <c r="J115" s="63">
        <v>9251</v>
      </c>
      <c r="K115" s="63">
        <v>9928</v>
      </c>
      <c r="L115" s="63">
        <v>7216</v>
      </c>
      <c r="M115" s="63">
        <v>2713</v>
      </c>
      <c r="N115" s="63">
        <v>8187</v>
      </c>
      <c r="O115" s="63">
        <v>3516</v>
      </c>
      <c r="P115" s="63">
        <v>2160</v>
      </c>
    </row>
    <row r="116" spans="1:16" ht="15" hidden="1">
      <c r="A116" s="65">
        <v>36281</v>
      </c>
      <c r="B116" s="63">
        <v>151753</v>
      </c>
      <c r="C116" s="63">
        <f t="shared" si="1"/>
        <v>18192</v>
      </c>
      <c r="D116" s="63">
        <v>133561</v>
      </c>
      <c r="E116" s="63">
        <v>19003</v>
      </c>
      <c r="F116" s="63">
        <v>15590</v>
      </c>
      <c r="G116" s="63">
        <v>1753</v>
      </c>
      <c r="H116" s="63">
        <v>1899</v>
      </c>
      <c r="I116" s="63">
        <v>3535</v>
      </c>
      <c r="J116" s="63">
        <v>9182</v>
      </c>
      <c r="K116" s="63">
        <v>8993</v>
      </c>
      <c r="L116" s="63">
        <v>7297</v>
      </c>
      <c r="M116" s="63">
        <v>3758</v>
      </c>
      <c r="N116" s="63">
        <v>10494</v>
      </c>
      <c r="O116" s="63">
        <v>4797</v>
      </c>
      <c r="P116" s="63">
        <v>3305</v>
      </c>
    </row>
    <row r="117" spans="1:16" ht="15" hidden="1">
      <c r="A117" s="65">
        <v>36312</v>
      </c>
      <c r="B117" s="63">
        <v>156293</v>
      </c>
      <c r="C117" s="63">
        <f t="shared" si="1"/>
        <v>12458</v>
      </c>
      <c r="D117" s="63">
        <v>143835</v>
      </c>
      <c r="E117" s="63">
        <v>19674</v>
      </c>
      <c r="F117" s="63">
        <v>16411</v>
      </c>
      <c r="G117" s="63">
        <v>4782</v>
      </c>
      <c r="H117" s="63">
        <v>1044</v>
      </c>
      <c r="I117" s="63">
        <v>2947</v>
      </c>
      <c r="J117" s="63">
        <v>9158</v>
      </c>
      <c r="K117" s="63">
        <v>11020</v>
      </c>
      <c r="L117" s="63">
        <v>8377</v>
      </c>
      <c r="M117" s="63">
        <v>3862</v>
      </c>
      <c r="N117" s="63">
        <v>10513</v>
      </c>
      <c r="O117" s="63">
        <v>6478</v>
      </c>
      <c r="P117" s="63">
        <v>2694</v>
      </c>
    </row>
    <row r="118" spans="1:16" ht="15" hidden="1">
      <c r="A118" s="65">
        <v>36342</v>
      </c>
      <c r="B118" s="63">
        <v>142789</v>
      </c>
      <c r="C118" s="63">
        <f t="shared" si="1"/>
        <v>11722</v>
      </c>
      <c r="D118" s="63">
        <v>131067</v>
      </c>
      <c r="E118" s="63">
        <v>16015</v>
      </c>
      <c r="F118" s="63">
        <v>11566</v>
      </c>
      <c r="G118" s="63">
        <v>1626</v>
      </c>
      <c r="H118" s="63">
        <v>1841</v>
      </c>
      <c r="I118" s="63">
        <v>3054</v>
      </c>
      <c r="J118" s="63">
        <v>9218</v>
      </c>
      <c r="K118" s="63">
        <v>10123</v>
      </c>
      <c r="L118" s="63">
        <v>8409</v>
      </c>
      <c r="M118" s="63">
        <v>4876</v>
      </c>
      <c r="N118" s="63">
        <v>10215</v>
      </c>
      <c r="O118" s="63">
        <v>7121</v>
      </c>
      <c r="P118" s="63">
        <v>2127</v>
      </c>
    </row>
    <row r="119" spans="1:16" ht="15" hidden="1">
      <c r="A119" s="65">
        <v>36373</v>
      </c>
      <c r="B119" s="63">
        <v>140837</v>
      </c>
      <c r="C119" s="63">
        <f t="shared" si="1"/>
        <v>12613</v>
      </c>
      <c r="D119" s="63">
        <v>128224</v>
      </c>
      <c r="E119" s="63">
        <v>15112</v>
      </c>
      <c r="F119" s="63">
        <v>11085</v>
      </c>
      <c r="G119" s="63">
        <v>3892</v>
      </c>
      <c r="H119" s="63">
        <v>1328</v>
      </c>
      <c r="I119" s="63">
        <v>2739</v>
      </c>
      <c r="J119" s="63">
        <v>10273</v>
      </c>
      <c r="K119" s="63">
        <v>8433</v>
      </c>
      <c r="L119" s="63">
        <v>8155</v>
      </c>
      <c r="M119" s="63">
        <v>5221</v>
      </c>
      <c r="N119" s="63">
        <v>10248</v>
      </c>
      <c r="O119" s="63">
        <v>5695</v>
      </c>
      <c r="P119" s="63">
        <v>1711</v>
      </c>
    </row>
    <row r="120" spans="1:16" ht="15" hidden="1">
      <c r="A120" s="65">
        <v>36404</v>
      </c>
      <c r="B120" s="63">
        <v>141718</v>
      </c>
      <c r="C120" s="63">
        <f t="shared" si="1"/>
        <v>12847</v>
      </c>
      <c r="D120" s="63">
        <v>128871</v>
      </c>
      <c r="E120" s="63">
        <v>14367</v>
      </c>
      <c r="F120" s="63">
        <v>9193</v>
      </c>
      <c r="G120" s="63">
        <v>4618</v>
      </c>
      <c r="H120" s="63">
        <v>653</v>
      </c>
      <c r="I120" s="63">
        <v>2125</v>
      </c>
      <c r="J120" s="63">
        <v>10730</v>
      </c>
      <c r="K120" s="63">
        <v>10404</v>
      </c>
      <c r="L120" s="63">
        <v>8882</v>
      </c>
      <c r="M120" s="63">
        <v>4026</v>
      </c>
      <c r="N120" s="63">
        <v>11747</v>
      </c>
      <c r="O120" s="63">
        <v>3620</v>
      </c>
      <c r="P120" s="63">
        <v>2402</v>
      </c>
    </row>
    <row r="121" spans="1:16" ht="15" hidden="1">
      <c r="A121" s="65">
        <v>36434</v>
      </c>
      <c r="B121" s="63">
        <v>136336</v>
      </c>
      <c r="C121" s="63">
        <f t="shared" si="1"/>
        <v>13024</v>
      </c>
      <c r="D121" s="63">
        <v>123312</v>
      </c>
      <c r="E121" s="63">
        <v>12648</v>
      </c>
      <c r="F121" s="63">
        <v>8700</v>
      </c>
      <c r="G121" s="63">
        <v>2915</v>
      </c>
      <c r="H121" s="63">
        <v>1706</v>
      </c>
      <c r="I121" s="63">
        <v>2631</v>
      </c>
      <c r="J121" s="63">
        <v>11390</v>
      </c>
      <c r="K121" s="63">
        <v>10994</v>
      </c>
      <c r="L121" s="63">
        <v>6937</v>
      </c>
      <c r="M121" s="63">
        <v>4049</v>
      </c>
      <c r="N121" s="63">
        <v>13102</v>
      </c>
      <c r="O121" s="63">
        <v>2119</v>
      </c>
      <c r="P121" s="63">
        <v>2958</v>
      </c>
    </row>
    <row r="122" spans="1:16" ht="15" hidden="1">
      <c r="A122" s="65">
        <v>36465</v>
      </c>
      <c r="B122" s="63">
        <v>180394</v>
      </c>
      <c r="C122" s="63">
        <f t="shared" si="1"/>
        <v>14750</v>
      </c>
      <c r="D122" s="63">
        <v>165644</v>
      </c>
      <c r="E122" s="63">
        <v>14376</v>
      </c>
      <c r="F122" s="63">
        <v>16092</v>
      </c>
      <c r="G122" s="63">
        <v>3529</v>
      </c>
      <c r="H122" s="63">
        <v>1900</v>
      </c>
      <c r="I122" s="63">
        <v>3298</v>
      </c>
      <c r="J122" s="63">
        <v>11126</v>
      </c>
      <c r="K122" s="63">
        <v>10171</v>
      </c>
      <c r="L122" s="63">
        <v>7248</v>
      </c>
      <c r="M122" s="63">
        <v>4107</v>
      </c>
      <c r="N122" s="63">
        <v>34532</v>
      </c>
      <c r="O122" s="63">
        <v>3588</v>
      </c>
      <c r="P122" s="63">
        <v>2731</v>
      </c>
    </row>
    <row r="123" spans="1:16" ht="15" hidden="1">
      <c r="A123" s="65">
        <v>36495</v>
      </c>
      <c r="B123" s="63">
        <v>109873</v>
      </c>
      <c r="C123" s="63">
        <f t="shared" si="1"/>
        <v>9701</v>
      </c>
      <c r="D123" s="63">
        <v>100172</v>
      </c>
      <c r="E123" s="63">
        <v>10794</v>
      </c>
      <c r="F123" s="63">
        <v>5228</v>
      </c>
      <c r="G123" s="63">
        <v>1371</v>
      </c>
      <c r="H123" s="63">
        <v>1035</v>
      </c>
      <c r="I123" s="63">
        <v>2544</v>
      </c>
      <c r="J123" s="63">
        <v>7143</v>
      </c>
      <c r="K123" s="63">
        <v>7026</v>
      </c>
      <c r="L123" s="63">
        <v>6191</v>
      </c>
      <c r="M123" s="63">
        <v>3279</v>
      </c>
      <c r="N123" s="63">
        <v>11481</v>
      </c>
      <c r="O123" s="63">
        <v>4399</v>
      </c>
      <c r="P123" s="63">
        <v>1750</v>
      </c>
    </row>
    <row r="124" spans="1:16" ht="15" hidden="1">
      <c r="A124" s="65">
        <v>36526</v>
      </c>
      <c r="B124" s="63">
        <v>124081</v>
      </c>
      <c r="C124" s="63">
        <f t="shared" si="1"/>
        <v>9390</v>
      </c>
      <c r="D124" s="63">
        <v>114691</v>
      </c>
      <c r="E124" s="63">
        <v>10668</v>
      </c>
      <c r="F124" s="63">
        <v>11056</v>
      </c>
      <c r="G124" s="63">
        <v>5408</v>
      </c>
      <c r="H124" s="63">
        <v>1161</v>
      </c>
      <c r="I124" s="63">
        <v>2093</v>
      </c>
      <c r="J124" s="63">
        <v>7620</v>
      </c>
      <c r="K124" s="63">
        <v>9349</v>
      </c>
      <c r="L124" s="63">
        <v>7528</v>
      </c>
      <c r="M124" s="63">
        <v>3221</v>
      </c>
      <c r="N124" s="63">
        <v>8083</v>
      </c>
      <c r="O124" s="63">
        <v>4678</v>
      </c>
      <c r="P124" s="63">
        <v>2417</v>
      </c>
    </row>
    <row r="125" spans="1:16" ht="15" hidden="1">
      <c r="A125" s="65">
        <v>36557</v>
      </c>
      <c r="B125" s="63">
        <v>161906</v>
      </c>
      <c r="C125" s="63">
        <f t="shared" si="1"/>
        <v>23667</v>
      </c>
      <c r="D125" s="63">
        <v>138239</v>
      </c>
      <c r="E125" s="63">
        <v>18081</v>
      </c>
      <c r="F125" s="63">
        <v>10629</v>
      </c>
      <c r="G125" s="63">
        <v>3529</v>
      </c>
      <c r="H125" s="63">
        <v>1840</v>
      </c>
      <c r="I125" s="63">
        <v>3453</v>
      </c>
      <c r="J125" s="63">
        <v>12037</v>
      </c>
      <c r="K125" s="63">
        <v>9665</v>
      </c>
      <c r="L125" s="63">
        <v>6721</v>
      </c>
      <c r="M125" s="63">
        <v>3844</v>
      </c>
      <c r="N125" s="63">
        <v>18499</v>
      </c>
      <c r="O125" s="63">
        <v>5302</v>
      </c>
      <c r="P125" s="63">
        <v>3361</v>
      </c>
    </row>
    <row r="126" spans="1:16" ht="15" hidden="1">
      <c r="A126" s="65">
        <v>36586</v>
      </c>
      <c r="B126" s="63">
        <v>160973</v>
      </c>
      <c r="C126" s="63">
        <f t="shared" si="1"/>
        <v>17214</v>
      </c>
      <c r="D126" s="63">
        <v>143759</v>
      </c>
      <c r="E126" s="63">
        <v>21376</v>
      </c>
      <c r="F126" s="63">
        <v>9636</v>
      </c>
      <c r="G126" s="63">
        <v>5075</v>
      </c>
      <c r="H126" s="63">
        <v>1957</v>
      </c>
      <c r="I126" s="63">
        <v>3244</v>
      </c>
      <c r="J126" s="63">
        <v>9826</v>
      </c>
      <c r="K126" s="63">
        <v>12368</v>
      </c>
      <c r="L126" s="63">
        <v>7719</v>
      </c>
      <c r="M126" s="63">
        <v>4694</v>
      </c>
      <c r="N126" s="63">
        <v>10326</v>
      </c>
      <c r="O126" s="63">
        <v>4610</v>
      </c>
      <c r="P126" s="63">
        <v>3246</v>
      </c>
    </row>
    <row r="127" spans="1:16" ht="15" hidden="1">
      <c r="A127" s="65">
        <v>36617</v>
      </c>
      <c r="B127" s="63">
        <v>119306</v>
      </c>
      <c r="C127" s="63">
        <f t="shared" si="1"/>
        <v>12875</v>
      </c>
      <c r="D127" s="63">
        <v>106431</v>
      </c>
      <c r="E127" s="63">
        <v>18080</v>
      </c>
      <c r="F127" s="63">
        <v>4931</v>
      </c>
      <c r="G127" s="63">
        <v>2405</v>
      </c>
      <c r="H127" s="63">
        <v>1221</v>
      </c>
      <c r="I127" s="63">
        <v>2453</v>
      </c>
      <c r="J127" s="63">
        <v>8514</v>
      </c>
      <c r="K127" s="63">
        <v>7207</v>
      </c>
      <c r="L127" s="63">
        <v>6803</v>
      </c>
      <c r="M127" s="63">
        <v>3206</v>
      </c>
      <c r="N127" s="63">
        <v>8614</v>
      </c>
      <c r="O127" s="63">
        <v>2581</v>
      </c>
      <c r="P127" s="63">
        <v>1230</v>
      </c>
    </row>
    <row r="128" spans="1:16" ht="15" hidden="1">
      <c r="A128" s="65">
        <v>36647</v>
      </c>
      <c r="B128" s="63">
        <v>172898</v>
      </c>
      <c r="C128" s="63">
        <f t="shared" si="1"/>
        <v>17055</v>
      </c>
      <c r="D128" s="63">
        <v>155843</v>
      </c>
      <c r="E128" s="63">
        <v>21903</v>
      </c>
      <c r="F128" s="63">
        <v>10615</v>
      </c>
      <c r="G128" s="63">
        <v>1787</v>
      </c>
      <c r="H128" s="63">
        <v>1657</v>
      </c>
      <c r="I128" s="63">
        <v>2763</v>
      </c>
      <c r="J128" s="63">
        <v>9729</v>
      </c>
      <c r="K128" s="63">
        <v>9615</v>
      </c>
      <c r="L128" s="63">
        <v>7109</v>
      </c>
      <c r="M128" s="63">
        <v>5149</v>
      </c>
      <c r="N128" s="63">
        <v>21124</v>
      </c>
      <c r="O128" s="63">
        <v>3702</v>
      </c>
      <c r="P128" s="63">
        <v>2374</v>
      </c>
    </row>
    <row r="129" spans="1:16" ht="15" hidden="1">
      <c r="A129" s="65">
        <v>36678</v>
      </c>
      <c r="B129" s="63">
        <v>156444</v>
      </c>
      <c r="C129" s="63">
        <f t="shared" si="1"/>
        <v>17768</v>
      </c>
      <c r="D129" s="63">
        <v>138676</v>
      </c>
      <c r="E129" s="63">
        <v>17375</v>
      </c>
      <c r="F129" s="63">
        <v>7860</v>
      </c>
      <c r="G129" s="63">
        <v>2066</v>
      </c>
      <c r="H129" s="63">
        <v>1370</v>
      </c>
      <c r="I129" s="63">
        <v>2620</v>
      </c>
      <c r="J129" s="63">
        <v>13017</v>
      </c>
      <c r="K129" s="63">
        <v>12529</v>
      </c>
      <c r="L129" s="63">
        <v>8040</v>
      </c>
      <c r="M129" s="63">
        <v>3957</v>
      </c>
      <c r="N129" s="63">
        <v>10779</v>
      </c>
      <c r="O129" s="63">
        <v>2906</v>
      </c>
      <c r="P129" s="63">
        <v>3497</v>
      </c>
    </row>
    <row r="130" spans="1:16" ht="15" hidden="1">
      <c r="A130" s="65">
        <v>36708</v>
      </c>
      <c r="B130" s="63">
        <v>150334</v>
      </c>
      <c r="C130" s="63">
        <f t="shared" si="1"/>
        <v>15159</v>
      </c>
      <c r="D130" s="63">
        <v>135175</v>
      </c>
      <c r="E130" s="63">
        <v>16251</v>
      </c>
      <c r="F130" s="63">
        <v>9682</v>
      </c>
      <c r="G130" s="63">
        <v>4937</v>
      </c>
      <c r="H130" s="63">
        <v>1204</v>
      </c>
      <c r="I130" s="63">
        <v>3594</v>
      </c>
      <c r="J130" s="63">
        <v>9352</v>
      </c>
      <c r="K130" s="63">
        <v>9998</v>
      </c>
      <c r="L130" s="63">
        <v>8252</v>
      </c>
      <c r="M130" s="63">
        <v>3664</v>
      </c>
      <c r="N130" s="63">
        <v>9205</v>
      </c>
      <c r="O130" s="63">
        <v>3668</v>
      </c>
      <c r="P130" s="63">
        <v>2705</v>
      </c>
    </row>
    <row r="131" spans="1:16" ht="15" hidden="1">
      <c r="A131" s="65">
        <v>36739</v>
      </c>
      <c r="B131" s="63">
        <v>151674</v>
      </c>
      <c r="C131" s="63">
        <f t="shared" si="1"/>
        <v>12679</v>
      </c>
      <c r="D131" s="63">
        <v>138995</v>
      </c>
      <c r="E131" s="63">
        <v>21516</v>
      </c>
      <c r="F131" s="63">
        <v>10103</v>
      </c>
      <c r="G131" s="63">
        <v>2555</v>
      </c>
      <c r="H131" s="63">
        <v>1225</v>
      </c>
      <c r="I131" s="63">
        <v>4020</v>
      </c>
      <c r="J131" s="63">
        <v>10400</v>
      </c>
      <c r="K131" s="63">
        <v>8852</v>
      </c>
      <c r="L131" s="63">
        <v>8347</v>
      </c>
      <c r="M131" s="63">
        <v>3837</v>
      </c>
      <c r="N131" s="63">
        <v>7609</v>
      </c>
      <c r="O131" s="63">
        <v>2558</v>
      </c>
      <c r="P131" s="63">
        <v>2778</v>
      </c>
    </row>
    <row r="132" spans="1:16" ht="15" hidden="1">
      <c r="A132" s="65">
        <v>36770</v>
      </c>
      <c r="B132" s="63">
        <v>139854</v>
      </c>
      <c r="C132" s="63">
        <f t="shared" si="1"/>
        <v>11549</v>
      </c>
      <c r="D132" s="63">
        <v>128305</v>
      </c>
      <c r="E132" s="63">
        <v>16811</v>
      </c>
      <c r="F132" s="63">
        <v>11157</v>
      </c>
      <c r="G132" s="63">
        <v>2099</v>
      </c>
      <c r="H132" s="63">
        <v>1039</v>
      </c>
      <c r="I132" s="63">
        <v>2725</v>
      </c>
      <c r="J132" s="63">
        <v>8862</v>
      </c>
      <c r="K132" s="63">
        <v>8419</v>
      </c>
      <c r="L132" s="63">
        <v>6946</v>
      </c>
      <c r="M132" s="63">
        <v>3129</v>
      </c>
      <c r="N132" s="63">
        <v>10055</v>
      </c>
      <c r="O132" s="63">
        <v>4072</v>
      </c>
      <c r="P132" s="63">
        <v>2876</v>
      </c>
    </row>
    <row r="133" spans="1:16" ht="15" hidden="1">
      <c r="A133" s="65">
        <v>36800</v>
      </c>
      <c r="B133" s="63">
        <v>149027</v>
      </c>
      <c r="C133" s="63">
        <f aca="true" t="shared" si="2" ref="C133:C196">B133-D133</f>
        <v>13600</v>
      </c>
      <c r="D133" s="63">
        <v>135427</v>
      </c>
      <c r="E133" s="63">
        <v>18226</v>
      </c>
      <c r="F133" s="63">
        <v>11678</v>
      </c>
      <c r="G133" s="63">
        <v>1894</v>
      </c>
      <c r="H133" s="63">
        <v>1842</v>
      </c>
      <c r="I133" s="63">
        <v>2417</v>
      </c>
      <c r="J133" s="63">
        <v>9857</v>
      </c>
      <c r="K133" s="63">
        <v>8419</v>
      </c>
      <c r="L133" s="63">
        <v>9843</v>
      </c>
      <c r="M133" s="63">
        <v>3673</v>
      </c>
      <c r="N133" s="63">
        <v>10870</v>
      </c>
      <c r="O133" s="63">
        <v>3362</v>
      </c>
      <c r="P133" s="63">
        <v>3516</v>
      </c>
    </row>
    <row r="134" spans="1:16" ht="15" hidden="1">
      <c r="A134" s="65">
        <v>36831</v>
      </c>
      <c r="B134" s="63">
        <v>162439</v>
      </c>
      <c r="C134" s="63">
        <f t="shared" si="2"/>
        <v>13785</v>
      </c>
      <c r="D134" s="63">
        <v>148654</v>
      </c>
      <c r="E134" s="63">
        <v>21303</v>
      </c>
      <c r="F134" s="63">
        <v>14388</v>
      </c>
      <c r="G134" s="63">
        <v>2876</v>
      </c>
      <c r="H134" s="63">
        <v>1516</v>
      </c>
      <c r="I134" s="63">
        <v>4026</v>
      </c>
      <c r="J134" s="63">
        <v>9305</v>
      </c>
      <c r="K134" s="63">
        <v>10352</v>
      </c>
      <c r="L134" s="63">
        <v>9972</v>
      </c>
      <c r="M134" s="63">
        <v>3212</v>
      </c>
      <c r="N134" s="63">
        <v>11268</v>
      </c>
      <c r="O134" s="63">
        <v>3799</v>
      </c>
      <c r="P134" s="63">
        <v>3096</v>
      </c>
    </row>
    <row r="135" spans="1:16" ht="15" hidden="1">
      <c r="A135" s="65">
        <v>36861</v>
      </c>
      <c r="B135" s="63">
        <v>111413</v>
      </c>
      <c r="C135" s="63">
        <f t="shared" si="2"/>
        <v>9003</v>
      </c>
      <c r="D135" s="63">
        <v>102410</v>
      </c>
      <c r="E135" s="63">
        <v>14891</v>
      </c>
      <c r="F135" s="63">
        <v>5228</v>
      </c>
      <c r="G135" s="63">
        <v>2348</v>
      </c>
      <c r="H135" s="63">
        <v>1442</v>
      </c>
      <c r="I135" s="63">
        <v>2489</v>
      </c>
      <c r="J135" s="63">
        <v>7043</v>
      </c>
      <c r="K135" s="63">
        <v>7216</v>
      </c>
      <c r="L135" s="63">
        <v>7067</v>
      </c>
      <c r="M135" s="63">
        <v>2694</v>
      </c>
      <c r="N135" s="63">
        <v>7599</v>
      </c>
      <c r="O135" s="63">
        <v>3307</v>
      </c>
      <c r="P135" s="63">
        <v>2485</v>
      </c>
    </row>
    <row r="136" spans="1:16" ht="15" hidden="1">
      <c r="A136" s="65">
        <v>36892</v>
      </c>
      <c r="B136" s="63">
        <v>136032</v>
      </c>
      <c r="C136" s="63">
        <f t="shared" si="2"/>
        <v>12145</v>
      </c>
      <c r="D136" s="63">
        <v>123887</v>
      </c>
      <c r="E136" s="63">
        <v>12891</v>
      </c>
      <c r="F136" s="63">
        <v>9509</v>
      </c>
      <c r="G136" s="63">
        <v>1938</v>
      </c>
      <c r="H136" s="63">
        <v>1442</v>
      </c>
      <c r="I136" s="63">
        <v>3771</v>
      </c>
      <c r="J136" s="63">
        <v>6484</v>
      </c>
      <c r="K136" s="63">
        <v>7216</v>
      </c>
      <c r="L136" s="63">
        <v>7507</v>
      </c>
      <c r="M136" s="63">
        <v>3341</v>
      </c>
      <c r="N136" s="63">
        <v>11824</v>
      </c>
      <c r="O136" s="63">
        <v>3766</v>
      </c>
      <c r="P136" s="63">
        <v>6619</v>
      </c>
    </row>
    <row r="137" spans="1:16" ht="15" hidden="1">
      <c r="A137" s="65">
        <v>36923</v>
      </c>
      <c r="B137" s="63">
        <v>158609</v>
      </c>
      <c r="C137" s="63">
        <f t="shared" si="2"/>
        <v>14553</v>
      </c>
      <c r="D137" s="63">
        <v>144056</v>
      </c>
      <c r="E137" s="63">
        <v>16231</v>
      </c>
      <c r="F137" s="63">
        <v>8948</v>
      </c>
      <c r="G137" s="63">
        <v>6556</v>
      </c>
      <c r="H137" s="63">
        <v>1035</v>
      </c>
      <c r="I137" s="63">
        <v>3877</v>
      </c>
      <c r="J137" s="63">
        <v>10829</v>
      </c>
      <c r="K137" s="63">
        <v>10785</v>
      </c>
      <c r="L137" s="63">
        <v>8718</v>
      </c>
      <c r="M137" s="63">
        <v>3704</v>
      </c>
      <c r="N137" s="63">
        <v>14951</v>
      </c>
      <c r="O137" s="63">
        <v>2813</v>
      </c>
      <c r="P137" s="63">
        <v>6619</v>
      </c>
    </row>
    <row r="138" spans="1:16" ht="15" hidden="1">
      <c r="A138" s="65">
        <v>36951</v>
      </c>
      <c r="B138" s="63">
        <v>170966</v>
      </c>
      <c r="C138" s="63">
        <f t="shared" si="2"/>
        <v>13807</v>
      </c>
      <c r="D138" s="63">
        <v>157159</v>
      </c>
      <c r="E138" s="63">
        <v>23003</v>
      </c>
      <c r="F138" s="63">
        <v>10380</v>
      </c>
      <c r="G138" s="63">
        <v>3444</v>
      </c>
      <c r="H138" s="63">
        <v>1791</v>
      </c>
      <c r="I138" s="63">
        <v>3911</v>
      </c>
      <c r="J138" s="63">
        <v>10800</v>
      </c>
      <c r="K138" s="63">
        <v>12462</v>
      </c>
      <c r="L138" s="63">
        <v>8077</v>
      </c>
      <c r="M138" s="63">
        <v>3379</v>
      </c>
      <c r="N138" s="63">
        <v>16437</v>
      </c>
      <c r="O138" s="63">
        <v>2727</v>
      </c>
      <c r="P138" s="63">
        <v>1722</v>
      </c>
    </row>
    <row r="139" spans="1:16" ht="15" hidden="1">
      <c r="A139" s="65">
        <v>36982</v>
      </c>
      <c r="B139" s="63">
        <v>144662</v>
      </c>
      <c r="C139" s="63">
        <f t="shared" si="2"/>
        <v>12491</v>
      </c>
      <c r="D139" s="63">
        <v>132171</v>
      </c>
      <c r="E139" s="63">
        <v>19119</v>
      </c>
      <c r="F139" s="63">
        <v>13057</v>
      </c>
      <c r="G139" s="63">
        <v>1708</v>
      </c>
      <c r="H139" s="63">
        <v>1842</v>
      </c>
      <c r="I139" s="63">
        <v>3300</v>
      </c>
      <c r="J139" s="63">
        <v>9504</v>
      </c>
      <c r="K139" s="63">
        <v>11320</v>
      </c>
      <c r="L139" s="63">
        <v>6134</v>
      </c>
      <c r="M139" s="63">
        <v>3220</v>
      </c>
      <c r="N139" s="63">
        <v>13222</v>
      </c>
      <c r="O139" s="63">
        <v>2261</v>
      </c>
      <c r="P139" s="63">
        <v>2636</v>
      </c>
    </row>
    <row r="140" spans="1:16" ht="15" hidden="1">
      <c r="A140" s="65">
        <v>37012</v>
      </c>
      <c r="B140" s="63">
        <v>172191</v>
      </c>
      <c r="C140" s="63">
        <f t="shared" si="2"/>
        <v>15308</v>
      </c>
      <c r="D140" s="63">
        <v>156883</v>
      </c>
      <c r="E140" s="63">
        <v>21742</v>
      </c>
      <c r="F140" s="63">
        <v>12519</v>
      </c>
      <c r="G140" s="63">
        <v>3606</v>
      </c>
      <c r="H140" s="63">
        <v>1370</v>
      </c>
      <c r="I140" s="63">
        <v>4370</v>
      </c>
      <c r="J140" s="63">
        <v>9582</v>
      </c>
      <c r="K140" s="63">
        <v>11733</v>
      </c>
      <c r="L140" s="63">
        <v>8159</v>
      </c>
      <c r="M140" s="63">
        <v>4194</v>
      </c>
      <c r="N140" s="63">
        <v>19208</v>
      </c>
      <c r="O140" s="63">
        <v>2754</v>
      </c>
      <c r="P140" s="63">
        <v>2672</v>
      </c>
    </row>
    <row r="141" spans="1:16" ht="15" hidden="1">
      <c r="A141" s="65">
        <v>37043</v>
      </c>
      <c r="B141" s="63">
        <v>152839</v>
      </c>
      <c r="C141" s="63">
        <f t="shared" si="2"/>
        <v>12183</v>
      </c>
      <c r="D141" s="63">
        <v>140656</v>
      </c>
      <c r="E141" s="63">
        <v>18385</v>
      </c>
      <c r="F141" s="63">
        <v>10095</v>
      </c>
      <c r="G141" s="63">
        <v>2367</v>
      </c>
      <c r="H141" s="63">
        <v>2028</v>
      </c>
      <c r="I141" s="63">
        <v>4646</v>
      </c>
      <c r="J141" s="63">
        <v>9000</v>
      </c>
      <c r="K141" s="63">
        <v>10826</v>
      </c>
      <c r="L141" s="63">
        <v>8252</v>
      </c>
      <c r="M141" s="63">
        <v>4067</v>
      </c>
      <c r="N141" s="63">
        <v>15049</v>
      </c>
      <c r="O141" s="63">
        <v>2277</v>
      </c>
      <c r="P141" s="63">
        <v>920</v>
      </c>
    </row>
    <row r="142" spans="1:16" ht="15" hidden="1">
      <c r="A142" s="65">
        <v>37073</v>
      </c>
      <c r="B142" s="63">
        <v>150917</v>
      </c>
      <c r="C142" s="63">
        <f t="shared" si="2"/>
        <v>14517</v>
      </c>
      <c r="D142" s="63">
        <v>136400</v>
      </c>
      <c r="E142" s="63">
        <v>16644</v>
      </c>
      <c r="F142" s="63">
        <v>12649</v>
      </c>
      <c r="G142" s="63">
        <v>2139</v>
      </c>
      <c r="H142" s="63">
        <v>1657</v>
      </c>
      <c r="I142" s="63">
        <v>3721</v>
      </c>
      <c r="J142" s="63">
        <v>7614</v>
      </c>
      <c r="K142" s="63">
        <v>9282</v>
      </c>
      <c r="L142" s="63">
        <v>7352</v>
      </c>
      <c r="M142" s="63">
        <v>3405</v>
      </c>
      <c r="N142" s="63">
        <v>13749</v>
      </c>
      <c r="O142" s="63">
        <v>5577</v>
      </c>
      <c r="P142" s="63">
        <v>2763</v>
      </c>
    </row>
    <row r="143" spans="1:16" ht="15" hidden="1">
      <c r="A143" s="65">
        <v>37104</v>
      </c>
      <c r="B143" s="63">
        <v>150483</v>
      </c>
      <c r="C143" s="63">
        <f t="shared" si="2"/>
        <v>12201</v>
      </c>
      <c r="D143" s="63">
        <v>138282</v>
      </c>
      <c r="E143" s="63">
        <v>16885</v>
      </c>
      <c r="F143" s="63">
        <v>10208</v>
      </c>
      <c r="G143" s="63">
        <v>1903</v>
      </c>
      <c r="H143" s="63">
        <v>1297</v>
      </c>
      <c r="I143" s="63">
        <v>3946</v>
      </c>
      <c r="J143" s="63">
        <v>9396</v>
      </c>
      <c r="K143" s="63">
        <v>10649</v>
      </c>
      <c r="L143" s="63">
        <v>6203</v>
      </c>
      <c r="M143" s="63">
        <v>3542</v>
      </c>
      <c r="N143" s="63">
        <v>11214</v>
      </c>
      <c r="O143" s="63">
        <v>6587</v>
      </c>
      <c r="P143" s="63">
        <v>4352</v>
      </c>
    </row>
    <row r="144" spans="1:16" ht="15" hidden="1">
      <c r="A144" s="65">
        <v>37135</v>
      </c>
      <c r="B144" s="63">
        <v>124995</v>
      </c>
      <c r="C144" s="63">
        <f t="shared" si="2"/>
        <v>11225</v>
      </c>
      <c r="D144" s="63">
        <v>113770</v>
      </c>
      <c r="E144" s="63">
        <v>13065</v>
      </c>
      <c r="F144" s="63">
        <v>10443</v>
      </c>
      <c r="G144" s="63">
        <v>1775</v>
      </c>
      <c r="H144" s="63">
        <v>1957</v>
      </c>
      <c r="I144" s="63">
        <v>2410</v>
      </c>
      <c r="J144" s="63">
        <v>7270</v>
      </c>
      <c r="K144" s="63">
        <v>8720</v>
      </c>
      <c r="L144" s="63">
        <v>5032</v>
      </c>
      <c r="M144" s="63">
        <v>3550</v>
      </c>
      <c r="N144" s="63">
        <v>9986</v>
      </c>
      <c r="O144" s="63">
        <v>2337</v>
      </c>
      <c r="P144" s="63">
        <v>2596</v>
      </c>
    </row>
    <row r="145" spans="1:16" ht="15" hidden="1">
      <c r="A145" s="65">
        <v>37165</v>
      </c>
      <c r="B145" s="63">
        <v>155913</v>
      </c>
      <c r="C145" s="63">
        <f t="shared" si="2"/>
        <v>15089</v>
      </c>
      <c r="D145" s="63">
        <v>140824</v>
      </c>
      <c r="E145" s="63">
        <v>15149</v>
      </c>
      <c r="F145" s="63">
        <v>12793</v>
      </c>
      <c r="G145" s="63">
        <v>2182</v>
      </c>
      <c r="H145" s="63">
        <v>1722</v>
      </c>
      <c r="I145" s="63">
        <v>3082</v>
      </c>
      <c r="J145" s="63">
        <v>10130</v>
      </c>
      <c r="K145" s="63">
        <v>8720</v>
      </c>
      <c r="L145" s="63">
        <v>7559</v>
      </c>
      <c r="M145" s="63">
        <v>3270</v>
      </c>
      <c r="N145" s="63">
        <v>15285</v>
      </c>
      <c r="O145" s="63">
        <v>2922</v>
      </c>
      <c r="P145" s="63">
        <v>2709</v>
      </c>
    </row>
    <row r="146" spans="1:16" ht="15" hidden="1">
      <c r="A146" s="65">
        <v>37196</v>
      </c>
      <c r="B146" s="63">
        <v>180281</v>
      </c>
      <c r="C146" s="63">
        <f t="shared" si="2"/>
        <v>15729</v>
      </c>
      <c r="D146" s="63">
        <v>164552</v>
      </c>
      <c r="E146" s="63">
        <v>15508</v>
      </c>
      <c r="F146" s="63">
        <v>11184</v>
      </c>
      <c r="G146" s="63">
        <v>2225</v>
      </c>
      <c r="H146" s="63">
        <v>1722</v>
      </c>
      <c r="I146" s="63">
        <v>3315</v>
      </c>
      <c r="J146" s="63">
        <v>11873</v>
      </c>
      <c r="K146" s="63">
        <v>8720</v>
      </c>
      <c r="L146" s="63">
        <v>7007</v>
      </c>
      <c r="M146" s="63">
        <v>5306</v>
      </c>
      <c r="N146" s="63">
        <v>27118</v>
      </c>
      <c r="O146" s="63">
        <v>2894</v>
      </c>
      <c r="P146" s="63">
        <v>6617</v>
      </c>
    </row>
    <row r="147" spans="1:16" ht="15" hidden="1">
      <c r="A147" s="65">
        <v>37226</v>
      </c>
      <c r="B147" s="63">
        <v>115766</v>
      </c>
      <c r="C147" s="63">
        <f t="shared" si="2"/>
        <v>8570</v>
      </c>
      <c r="D147" s="63">
        <v>107196</v>
      </c>
      <c r="E147" s="63">
        <v>11953</v>
      </c>
      <c r="F147" s="63">
        <v>4472</v>
      </c>
      <c r="G147" s="63">
        <v>1155</v>
      </c>
      <c r="H147" s="63">
        <v>1657</v>
      </c>
      <c r="I147" s="63">
        <v>1749</v>
      </c>
      <c r="J147" s="63">
        <v>7123</v>
      </c>
      <c r="K147" s="63">
        <v>6261</v>
      </c>
      <c r="L147" s="63">
        <v>5965</v>
      </c>
      <c r="M147" s="63">
        <v>2300</v>
      </c>
      <c r="N147" s="63">
        <v>18583</v>
      </c>
      <c r="O147" s="63">
        <v>2041</v>
      </c>
      <c r="P147" s="63">
        <v>7961</v>
      </c>
    </row>
    <row r="148" spans="1:16" ht="15" hidden="1">
      <c r="A148" s="65">
        <v>37257</v>
      </c>
      <c r="B148" s="63">
        <v>133207</v>
      </c>
      <c r="C148" s="63">
        <f t="shared" si="2"/>
        <v>11342</v>
      </c>
      <c r="D148" s="63">
        <v>121865</v>
      </c>
      <c r="E148" s="63">
        <v>12399</v>
      </c>
      <c r="F148" s="63">
        <v>9395</v>
      </c>
      <c r="G148" s="63">
        <v>1684</v>
      </c>
      <c r="H148" s="63">
        <v>1657</v>
      </c>
      <c r="I148" s="63">
        <v>2947</v>
      </c>
      <c r="J148" s="63">
        <v>6618</v>
      </c>
      <c r="K148" s="63">
        <v>10413</v>
      </c>
      <c r="L148" s="63">
        <v>5931</v>
      </c>
      <c r="M148" s="63">
        <v>3111</v>
      </c>
      <c r="N148" s="63">
        <v>13571</v>
      </c>
      <c r="O148" s="63">
        <v>1503</v>
      </c>
      <c r="P148" s="63">
        <v>2627</v>
      </c>
    </row>
    <row r="149" spans="1:16" ht="15" hidden="1">
      <c r="A149" s="65">
        <v>37288</v>
      </c>
      <c r="B149" s="63">
        <v>142276</v>
      </c>
      <c r="C149" s="63">
        <f t="shared" si="2"/>
        <v>12362</v>
      </c>
      <c r="D149" s="63">
        <v>129914</v>
      </c>
      <c r="E149" s="63">
        <v>12156</v>
      </c>
      <c r="F149" s="63">
        <v>10065</v>
      </c>
      <c r="G149" s="63">
        <v>1899</v>
      </c>
      <c r="H149" s="63">
        <v>769</v>
      </c>
      <c r="I149" s="63">
        <v>3301</v>
      </c>
      <c r="J149" s="63">
        <v>13463</v>
      </c>
      <c r="K149" s="63">
        <v>10413</v>
      </c>
      <c r="L149" s="63">
        <v>6028</v>
      </c>
      <c r="M149" s="63">
        <v>3003</v>
      </c>
      <c r="N149" s="63">
        <v>12691</v>
      </c>
      <c r="O149" s="63">
        <v>1858</v>
      </c>
      <c r="P149" s="63">
        <v>2939</v>
      </c>
    </row>
    <row r="150" spans="1:16" ht="15" hidden="1">
      <c r="A150" s="65">
        <v>37316</v>
      </c>
      <c r="B150" s="63">
        <v>142696</v>
      </c>
      <c r="C150" s="63">
        <f t="shared" si="2"/>
        <v>12209</v>
      </c>
      <c r="D150" s="63">
        <v>130487</v>
      </c>
      <c r="E150" s="63">
        <v>15356</v>
      </c>
      <c r="F150" s="63">
        <v>9855</v>
      </c>
      <c r="G150" s="63">
        <v>2118</v>
      </c>
      <c r="H150" s="63">
        <v>3325</v>
      </c>
      <c r="I150" s="63">
        <v>3393</v>
      </c>
      <c r="J150" s="63">
        <v>9628</v>
      </c>
      <c r="K150" s="63">
        <v>11519</v>
      </c>
      <c r="L150" s="63">
        <v>5847</v>
      </c>
      <c r="M150" s="63">
        <v>3371</v>
      </c>
      <c r="N150" s="63">
        <v>12756</v>
      </c>
      <c r="O150" s="63">
        <v>1751</v>
      </c>
      <c r="P150" s="63">
        <v>3640</v>
      </c>
    </row>
    <row r="151" spans="1:16" ht="15" hidden="1">
      <c r="A151" s="65">
        <v>37347</v>
      </c>
      <c r="B151" s="63">
        <v>164309</v>
      </c>
      <c r="C151" s="63">
        <f t="shared" si="2"/>
        <v>13941</v>
      </c>
      <c r="D151" s="63">
        <v>150368</v>
      </c>
      <c r="E151" s="63">
        <v>20988</v>
      </c>
      <c r="F151" s="63">
        <v>9796</v>
      </c>
      <c r="G151" s="63">
        <v>3344</v>
      </c>
      <c r="H151" s="63">
        <v>3325</v>
      </c>
      <c r="I151" s="63">
        <v>3624</v>
      </c>
      <c r="J151" s="63">
        <v>13563</v>
      </c>
      <c r="K151" s="63">
        <v>16691</v>
      </c>
      <c r="L151" s="63">
        <v>5208</v>
      </c>
      <c r="M151" s="63">
        <v>3013</v>
      </c>
      <c r="N151" s="63">
        <v>14853</v>
      </c>
      <c r="O151" s="63">
        <v>3492</v>
      </c>
      <c r="P151" s="63">
        <v>3726</v>
      </c>
    </row>
    <row r="152" spans="1:16" ht="15" hidden="1">
      <c r="A152" s="65">
        <v>37377</v>
      </c>
      <c r="B152" s="63">
        <v>159708</v>
      </c>
      <c r="C152" s="63">
        <f t="shared" si="2"/>
        <v>11466</v>
      </c>
      <c r="D152" s="63">
        <v>148242</v>
      </c>
      <c r="E152" s="63">
        <v>20483</v>
      </c>
      <c r="F152" s="63">
        <v>9796</v>
      </c>
      <c r="G152" s="63">
        <v>2664</v>
      </c>
      <c r="H152" s="63">
        <v>943</v>
      </c>
      <c r="I152" s="63">
        <v>4174</v>
      </c>
      <c r="J152" s="63">
        <v>12811</v>
      </c>
      <c r="K152" s="63">
        <v>14247</v>
      </c>
      <c r="L152" s="63">
        <v>5682</v>
      </c>
      <c r="M152" s="63">
        <v>3144</v>
      </c>
      <c r="N152" s="63">
        <v>13848</v>
      </c>
      <c r="O152" s="63">
        <v>3142</v>
      </c>
      <c r="P152" s="63">
        <v>3751</v>
      </c>
    </row>
    <row r="153" spans="1:16" ht="15" hidden="1">
      <c r="A153" s="65">
        <v>37408</v>
      </c>
      <c r="B153" s="63">
        <v>130618</v>
      </c>
      <c r="C153" s="63">
        <f t="shared" si="2"/>
        <v>9737</v>
      </c>
      <c r="D153" s="63">
        <v>120881</v>
      </c>
      <c r="E153" s="63">
        <v>14132</v>
      </c>
      <c r="F153" s="63">
        <v>6109</v>
      </c>
      <c r="G153" s="63">
        <v>2386</v>
      </c>
      <c r="H153" s="63">
        <v>943</v>
      </c>
      <c r="I153" s="63">
        <v>3340</v>
      </c>
      <c r="J153" s="63">
        <v>10140</v>
      </c>
      <c r="K153" s="63">
        <v>10951</v>
      </c>
      <c r="L153" s="63">
        <v>6295</v>
      </c>
      <c r="M153" s="63">
        <v>3116</v>
      </c>
      <c r="N153" s="63">
        <v>12321</v>
      </c>
      <c r="O153" s="63">
        <v>2187</v>
      </c>
      <c r="P153" s="63">
        <v>3947</v>
      </c>
    </row>
    <row r="154" spans="1:16" ht="15" hidden="1">
      <c r="A154" s="65">
        <v>37438</v>
      </c>
      <c r="B154" s="63">
        <v>157799</v>
      </c>
      <c r="C154" s="63">
        <f t="shared" si="2"/>
        <v>13015</v>
      </c>
      <c r="D154" s="63">
        <v>144784</v>
      </c>
      <c r="E154" s="63">
        <v>17194</v>
      </c>
      <c r="F154" s="63">
        <v>8335</v>
      </c>
      <c r="G154" s="63">
        <v>2747</v>
      </c>
      <c r="H154" s="63">
        <v>990</v>
      </c>
      <c r="I154" s="63">
        <v>4818</v>
      </c>
      <c r="J154" s="63">
        <v>9948</v>
      </c>
      <c r="K154" s="63">
        <v>13946</v>
      </c>
      <c r="L154" s="63">
        <v>6850</v>
      </c>
      <c r="M154" s="63">
        <v>4010</v>
      </c>
      <c r="N154" s="63">
        <v>12357</v>
      </c>
      <c r="O154" s="63">
        <v>4442</v>
      </c>
      <c r="P154" s="63">
        <v>4297</v>
      </c>
    </row>
    <row r="155" spans="1:16" ht="15" hidden="1">
      <c r="A155" s="65">
        <v>37469</v>
      </c>
      <c r="B155" s="63">
        <v>142354</v>
      </c>
      <c r="C155" s="63">
        <f t="shared" si="2"/>
        <v>13216</v>
      </c>
      <c r="D155" s="63">
        <v>129138</v>
      </c>
      <c r="E155" s="63">
        <v>14614</v>
      </c>
      <c r="F155" s="63">
        <v>7400</v>
      </c>
      <c r="G155" s="63">
        <v>2926</v>
      </c>
      <c r="H155" s="63">
        <v>990</v>
      </c>
      <c r="I155" s="63">
        <v>2900</v>
      </c>
      <c r="J155" s="63">
        <v>10487</v>
      </c>
      <c r="K155" s="63">
        <v>11742</v>
      </c>
      <c r="L155" s="63">
        <v>6044</v>
      </c>
      <c r="M155" s="63">
        <v>3351</v>
      </c>
      <c r="N155" s="63">
        <v>14219</v>
      </c>
      <c r="O155" s="63">
        <v>2552</v>
      </c>
      <c r="P155" s="63">
        <v>4266</v>
      </c>
    </row>
    <row r="156" spans="1:16" ht="15" hidden="1">
      <c r="A156" s="65">
        <v>37500</v>
      </c>
      <c r="B156" s="63">
        <v>139916</v>
      </c>
      <c r="C156" s="63">
        <f t="shared" si="2"/>
        <v>12628</v>
      </c>
      <c r="D156" s="63">
        <v>127288</v>
      </c>
      <c r="E156" s="63">
        <v>17873</v>
      </c>
      <c r="F156" s="63">
        <v>6999</v>
      </c>
      <c r="G156" s="63">
        <v>3184</v>
      </c>
      <c r="H156" s="63">
        <v>990</v>
      </c>
      <c r="I156" s="63">
        <v>2724</v>
      </c>
      <c r="J156" s="63">
        <v>10283</v>
      </c>
      <c r="K156" s="63">
        <v>13822</v>
      </c>
      <c r="L156" s="63">
        <v>5584</v>
      </c>
      <c r="M156" s="63">
        <v>3480</v>
      </c>
      <c r="N156" s="63">
        <v>11698</v>
      </c>
      <c r="O156" s="63">
        <v>1984</v>
      </c>
      <c r="P156" s="63">
        <v>4417</v>
      </c>
    </row>
    <row r="157" spans="1:16" ht="15" hidden="1">
      <c r="A157" s="65">
        <v>37530</v>
      </c>
      <c r="B157" s="63">
        <v>166062</v>
      </c>
      <c r="C157" s="63">
        <f t="shared" si="2"/>
        <v>14108</v>
      </c>
      <c r="D157" s="63">
        <v>151954</v>
      </c>
      <c r="E157" s="63">
        <v>19587</v>
      </c>
      <c r="F157" s="63">
        <v>10551</v>
      </c>
      <c r="G157" s="63">
        <v>3184</v>
      </c>
      <c r="H157" s="63">
        <v>990</v>
      </c>
      <c r="I157" s="63">
        <v>3579</v>
      </c>
      <c r="J157" s="63">
        <v>13578</v>
      </c>
      <c r="K157" s="63">
        <v>13822</v>
      </c>
      <c r="L157" s="63">
        <v>6869</v>
      </c>
      <c r="M157" s="63">
        <v>4539</v>
      </c>
      <c r="N157" s="63">
        <v>18602</v>
      </c>
      <c r="O157" s="63">
        <v>2241</v>
      </c>
      <c r="P157" s="63">
        <v>2810</v>
      </c>
    </row>
    <row r="158" spans="1:16" ht="15" hidden="1">
      <c r="A158" s="65">
        <v>37561</v>
      </c>
      <c r="B158" s="63">
        <v>170957</v>
      </c>
      <c r="C158" s="63">
        <f t="shared" si="2"/>
        <v>13469</v>
      </c>
      <c r="D158" s="63">
        <v>157488</v>
      </c>
      <c r="E158" s="63">
        <v>22178</v>
      </c>
      <c r="F158" s="63">
        <v>5970</v>
      </c>
      <c r="G158" s="63">
        <v>3466</v>
      </c>
      <c r="H158" s="63">
        <v>990</v>
      </c>
      <c r="I158" s="63">
        <v>2501</v>
      </c>
      <c r="J158" s="63">
        <v>16979</v>
      </c>
      <c r="K158" s="63">
        <v>13822</v>
      </c>
      <c r="L158" s="63">
        <v>7732</v>
      </c>
      <c r="M158" s="63">
        <v>4881</v>
      </c>
      <c r="N158" s="63">
        <v>15955</v>
      </c>
      <c r="O158" s="63">
        <v>2880</v>
      </c>
      <c r="P158" s="63">
        <v>3005</v>
      </c>
    </row>
    <row r="159" spans="1:16" ht="15" hidden="1">
      <c r="A159" s="65">
        <v>37591</v>
      </c>
      <c r="B159" s="63">
        <v>118155</v>
      </c>
      <c r="C159" s="63">
        <f t="shared" si="2"/>
        <v>9100</v>
      </c>
      <c r="D159" s="63">
        <v>109055</v>
      </c>
      <c r="E159" s="63">
        <v>13846</v>
      </c>
      <c r="F159" s="63">
        <v>4090</v>
      </c>
      <c r="G159" s="63">
        <v>2557</v>
      </c>
      <c r="H159" s="63">
        <v>4755</v>
      </c>
      <c r="I159" s="63">
        <v>2341</v>
      </c>
      <c r="J159" s="63">
        <v>8497</v>
      </c>
      <c r="K159" s="63">
        <v>8967</v>
      </c>
      <c r="L159" s="63">
        <v>6293</v>
      </c>
      <c r="M159" s="63">
        <v>3818</v>
      </c>
      <c r="N159" s="63">
        <v>10107</v>
      </c>
      <c r="O159" s="63">
        <v>1516</v>
      </c>
      <c r="P159" s="63">
        <v>3163</v>
      </c>
    </row>
    <row r="160" spans="1:16" ht="15" hidden="1">
      <c r="A160" s="65">
        <v>37622</v>
      </c>
      <c r="B160" s="63">
        <v>131285</v>
      </c>
      <c r="C160" s="63">
        <f t="shared" si="2"/>
        <v>9953</v>
      </c>
      <c r="D160" s="63">
        <v>121332</v>
      </c>
      <c r="E160" s="63">
        <v>14177</v>
      </c>
      <c r="F160" s="63">
        <v>7468</v>
      </c>
      <c r="G160" s="63">
        <v>2485</v>
      </c>
      <c r="H160" s="63">
        <v>4755</v>
      </c>
      <c r="I160" s="63">
        <v>2845</v>
      </c>
      <c r="J160" s="63">
        <v>8389</v>
      </c>
      <c r="K160" s="63">
        <v>8967</v>
      </c>
      <c r="L160" s="63">
        <v>4122</v>
      </c>
      <c r="M160" s="63">
        <v>4833</v>
      </c>
      <c r="N160" s="63">
        <v>14363</v>
      </c>
      <c r="O160" s="63">
        <v>1908</v>
      </c>
      <c r="P160" s="63">
        <v>4578</v>
      </c>
    </row>
    <row r="161" spans="1:16" ht="15" hidden="1">
      <c r="A161" s="65">
        <v>37653</v>
      </c>
      <c r="B161" s="63">
        <v>159845</v>
      </c>
      <c r="C161" s="63">
        <f t="shared" si="2"/>
        <v>11955</v>
      </c>
      <c r="D161" s="63">
        <v>147890</v>
      </c>
      <c r="E161" s="63">
        <v>16617</v>
      </c>
      <c r="F161" s="63">
        <v>9707</v>
      </c>
      <c r="G161" s="63">
        <v>3828</v>
      </c>
      <c r="H161" s="63">
        <v>2028</v>
      </c>
      <c r="I161" s="63">
        <v>2708</v>
      </c>
      <c r="J161" s="63">
        <v>11544</v>
      </c>
      <c r="K161" s="63">
        <v>12822</v>
      </c>
      <c r="L161" s="63">
        <v>6445</v>
      </c>
      <c r="M161" s="63">
        <v>5998</v>
      </c>
      <c r="N161" s="63">
        <v>16259</v>
      </c>
      <c r="O161" s="63">
        <v>2819</v>
      </c>
      <c r="P161" s="63">
        <v>6164</v>
      </c>
    </row>
    <row r="162" spans="1:16" ht="15" hidden="1">
      <c r="A162" s="65">
        <v>37681</v>
      </c>
      <c r="B162" s="63">
        <v>159264</v>
      </c>
      <c r="C162" s="63">
        <f t="shared" si="2"/>
        <v>12062</v>
      </c>
      <c r="D162" s="63">
        <v>147202</v>
      </c>
      <c r="E162" s="63">
        <v>16204</v>
      </c>
      <c r="F162" s="63">
        <v>10104</v>
      </c>
      <c r="G162" s="63">
        <v>3091</v>
      </c>
      <c r="H162" s="63">
        <v>2017</v>
      </c>
      <c r="I162" s="63">
        <v>2941</v>
      </c>
      <c r="J162" s="63">
        <v>11797</v>
      </c>
      <c r="K162" s="63">
        <v>14690</v>
      </c>
      <c r="L162" s="63">
        <v>8256</v>
      </c>
      <c r="M162" s="63">
        <v>5724</v>
      </c>
      <c r="N162" s="63">
        <v>12175</v>
      </c>
      <c r="O162" s="63">
        <v>3475</v>
      </c>
      <c r="P162" s="63">
        <v>6164</v>
      </c>
    </row>
    <row r="163" spans="1:16" ht="15" hidden="1">
      <c r="A163" s="65">
        <v>37712</v>
      </c>
      <c r="B163" s="63">
        <v>142748</v>
      </c>
      <c r="C163" s="63">
        <f t="shared" si="2"/>
        <v>11586</v>
      </c>
      <c r="D163" s="63">
        <v>131162</v>
      </c>
      <c r="E163" s="63">
        <v>15395</v>
      </c>
      <c r="F163" s="63">
        <v>6154</v>
      </c>
      <c r="G163" s="63">
        <v>2564</v>
      </c>
      <c r="H163" s="63">
        <v>2017</v>
      </c>
      <c r="I163" s="63">
        <v>3284</v>
      </c>
      <c r="J163" s="63">
        <v>11414</v>
      </c>
      <c r="K163" s="63">
        <v>11964</v>
      </c>
      <c r="L163" s="63">
        <v>7229</v>
      </c>
      <c r="M163" s="63">
        <v>3321</v>
      </c>
      <c r="N163" s="63">
        <v>13075</v>
      </c>
      <c r="O163" s="63">
        <v>2544</v>
      </c>
      <c r="P163" s="63">
        <v>6687</v>
      </c>
    </row>
    <row r="164" spans="1:16" ht="15" hidden="1">
      <c r="A164" s="65">
        <v>37742</v>
      </c>
      <c r="B164" s="63">
        <v>157827</v>
      </c>
      <c r="C164" s="63">
        <f t="shared" si="2"/>
        <v>12845</v>
      </c>
      <c r="D164" s="63">
        <v>144982</v>
      </c>
      <c r="E164" s="63">
        <v>15663</v>
      </c>
      <c r="F164" s="63">
        <v>7849</v>
      </c>
      <c r="G164" s="63">
        <v>2999</v>
      </c>
      <c r="H164" s="63">
        <v>2017</v>
      </c>
      <c r="I164" s="63">
        <v>3532</v>
      </c>
      <c r="J164" s="63">
        <v>13239</v>
      </c>
      <c r="K164" s="63">
        <v>14584</v>
      </c>
      <c r="L164" s="63">
        <v>7746</v>
      </c>
      <c r="M164" s="63">
        <v>4515</v>
      </c>
      <c r="N164" s="63">
        <v>15954</v>
      </c>
      <c r="O164" s="63">
        <v>2499</v>
      </c>
      <c r="P164" s="63">
        <v>6717</v>
      </c>
    </row>
    <row r="165" spans="1:16" ht="15" hidden="1">
      <c r="A165" s="65">
        <v>37773</v>
      </c>
      <c r="B165" s="63">
        <v>166480</v>
      </c>
      <c r="C165" s="63">
        <f t="shared" si="2"/>
        <v>11553</v>
      </c>
      <c r="D165" s="63">
        <v>154927</v>
      </c>
      <c r="E165" s="63">
        <v>14038</v>
      </c>
      <c r="F165" s="63">
        <v>6813</v>
      </c>
      <c r="G165" s="63">
        <v>3472</v>
      </c>
      <c r="H165" s="63">
        <v>2017</v>
      </c>
      <c r="I165" s="63">
        <v>2276</v>
      </c>
      <c r="J165" s="63">
        <v>12049</v>
      </c>
      <c r="K165" s="63">
        <v>19623</v>
      </c>
      <c r="L165" s="63">
        <v>7395</v>
      </c>
      <c r="M165" s="63">
        <v>4213</v>
      </c>
      <c r="N165" s="63">
        <v>12343</v>
      </c>
      <c r="O165" s="63">
        <v>2113</v>
      </c>
      <c r="P165" s="63">
        <v>8446</v>
      </c>
    </row>
    <row r="166" spans="1:16" ht="15" hidden="1">
      <c r="A166" s="65">
        <v>37803</v>
      </c>
      <c r="B166" s="63">
        <v>164402</v>
      </c>
      <c r="C166" s="63">
        <f t="shared" si="2"/>
        <v>11385</v>
      </c>
      <c r="D166" s="63">
        <v>153017</v>
      </c>
      <c r="E166" s="63">
        <v>16709</v>
      </c>
      <c r="F166" s="63">
        <v>7379</v>
      </c>
      <c r="G166" s="63">
        <v>3584</v>
      </c>
      <c r="H166" s="63">
        <v>2017</v>
      </c>
      <c r="I166" s="63">
        <v>2426</v>
      </c>
      <c r="J166" s="63">
        <v>11438</v>
      </c>
      <c r="K166" s="63">
        <v>18292</v>
      </c>
      <c r="L166" s="63">
        <v>8742</v>
      </c>
      <c r="M166" s="63">
        <v>4731</v>
      </c>
      <c r="N166" s="63">
        <v>13751</v>
      </c>
      <c r="O166" s="63">
        <v>3394</v>
      </c>
      <c r="P166" s="63">
        <v>9502</v>
      </c>
    </row>
    <row r="167" spans="1:16" ht="15" hidden="1">
      <c r="A167" s="65">
        <v>37834</v>
      </c>
      <c r="B167" s="63">
        <v>157303</v>
      </c>
      <c r="C167" s="63">
        <f t="shared" si="2"/>
        <v>11086</v>
      </c>
      <c r="D167" s="63">
        <v>146217</v>
      </c>
      <c r="E167" s="63">
        <v>15263</v>
      </c>
      <c r="F167" s="63">
        <v>6345</v>
      </c>
      <c r="G167" s="63">
        <v>2921</v>
      </c>
      <c r="H167" s="63">
        <v>2017</v>
      </c>
      <c r="I167" s="63">
        <v>2539</v>
      </c>
      <c r="J167" s="63">
        <v>11528</v>
      </c>
      <c r="K167" s="63">
        <v>17204</v>
      </c>
      <c r="L167" s="63">
        <v>6545</v>
      </c>
      <c r="M167" s="63">
        <v>4861</v>
      </c>
      <c r="N167" s="63">
        <v>11187</v>
      </c>
      <c r="O167" s="63">
        <v>4042</v>
      </c>
      <c r="P167" s="63">
        <v>9418</v>
      </c>
    </row>
    <row r="168" spans="1:16" ht="15" hidden="1">
      <c r="A168" s="65">
        <v>37865</v>
      </c>
      <c r="B168" s="63">
        <v>147450</v>
      </c>
      <c r="C168" s="63">
        <f t="shared" si="2"/>
        <v>8414</v>
      </c>
      <c r="D168" s="63">
        <v>139036</v>
      </c>
      <c r="E168" s="63">
        <v>15414</v>
      </c>
      <c r="F168" s="63">
        <v>6477</v>
      </c>
      <c r="G168" s="63">
        <v>2918</v>
      </c>
      <c r="H168" s="63">
        <v>2017</v>
      </c>
      <c r="I168" s="63">
        <v>1841</v>
      </c>
      <c r="J168" s="63">
        <v>10367</v>
      </c>
      <c r="K168" s="63">
        <v>16802</v>
      </c>
      <c r="L168" s="63">
        <v>5611</v>
      </c>
      <c r="M168" s="63">
        <v>4448</v>
      </c>
      <c r="N168" s="63">
        <v>11275</v>
      </c>
      <c r="O168" s="63">
        <v>1854</v>
      </c>
      <c r="P168" s="63">
        <v>3035</v>
      </c>
    </row>
    <row r="169" spans="1:16" ht="15" hidden="1">
      <c r="A169" s="65">
        <v>37895</v>
      </c>
      <c r="B169" s="63">
        <v>153555</v>
      </c>
      <c r="C169" s="63">
        <f t="shared" si="2"/>
        <v>10468</v>
      </c>
      <c r="D169" s="63">
        <v>143087</v>
      </c>
      <c r="E169" s="63">
        <v>15798</v>
      </c>
      <c r="F169" s="63">
        <v>5764</v>
      </c>
      <c r="G169" s="63">
        <v>2918</v>
      </c>
      <c r="H169" s="63">
        <v>2017</v>
      </c>
      <c r="I169" s="63">
        <v>2401</v>
      </c>
      <c r="J169" s="63">
        <v>11321</v>
      </c>
      <c r="K169" s="63">
        <v>16231</v>
      </c>
      <c r="L169" s="63">
        <v>6024</v>
      </c>
      <c r="M169" s="63">
        <v>4288</v>
      </c>
      <c r="N169" s="63">
        <v>9855</v>
      </c>
      <c r="O169" s="63">
        <v>3293</v>
      </c>
      <c r="P169" s="63">
        <v>5282</v>
      </c>
    </row>
    <row r="170" spans="1:16" ht="15" hidden="1">
      <c r="A170" s="65">
        <v>37926</v>
      </c>
      <c r="B170" s="63">
        <v>141783</v>
      </c>
      <c r="C170" s="63">
        <f t="shared" si="2"/>
        <v>9045</v>
      </c>
      <c r="D170" s="63">
        <v>132738</v>
      </c>
      <c r="E170" s="63">
        <v>15315</v>
      </c>
      <c r="F170" s="63">
        <v>6869</v>
      </c>
      <c r="G170" s="63">
        <v>3925</v>
      </c>
      <c r="H170" s="63">
        <v>2017</v>
      </c>
      <c r="I170" s="63">
        <v>1518</v>
      </c>
      <c r="J170" s="63">
        <v>7403</v>
      </c>
      <c r="K170" s="63">
        <v>16231</v>
      </c>
      <c r="L170" s="63">
        <v>6028</v>
      </c>
      <c r="M170" s="63">
        <v>4003</v>
      </c>
      <c r="N170" s="63">
        <v>7602</v>
      </c>
      <c r="O170" s="63">
        <v>3021</v>
      </c>
      <c r="P170" s="63">
        <v>3285</v>
      </c>
    </row>
    <row r="171" spans="1:16" ht="15" hidden="1">
      <c r="A171" s="65">
        <v>37956</v>
      </c>
      <c r="B171" s="63">
        <v>119331</v>
      </c>
      <c r="C171" s="63">
        <f t="shared" si="2"/>
        <v>9131</v>
      </c>
      <c r="D171" s="63">
        <v>110200</v>
      </c>
      <c r="E171" s="63">
        <v>13906</v>
      </c>
      <c r="F171" s="63">
        <v>5990</v>
      </c>
      <c r="G171" s="63">
        <v>2829</v>
      </c>
      <c r="H171" s="63">
        <v>2017</v>
      </c>
      <c r="I171" s="63">
        <v>1842</v>
      </c>
      <c r="J171" s="63">
        <v>11424</v>
      </c>
      <c r="K171" s="63">
        <v>16053</v>
      </c>
      <c r="L171" s="63">
        <v>4471</v>
      </c>
      <c r="M171" s="63">
        <v>2137</v>
      </c>
      <c r="N171" s="63">
        <v>7406</v>
      </c>
      <c r="O171" s="63">
        <v>2856</v>
      </c>
      <c r="P171" s="63">
        <v>2604</v>
      </c>
    </row>
    <row r="172" spans="1:16" ht="15" hidden="1">
      <c r="A172" s="65">
        <v>37987</v>
      </c>
      <c r="B172" s="63">
        <v>128320</v>
      </c>
      <c r="C172" s="63">
        <f t="shared" si="2"/>
        <v>9375</v>
      </c>
      <c r="D172" s="63">
        <v>118945</v>
      </c>
      <c r="E172" s="63">
        <v>13627</v>
      </c>
      <c r="F172" s="63">
        <v>7634</v>
      </c>
      <c r="G172" s="63">
        <v>2149</v>
      </c>
      <c r="H172" s="63">
        <v>1370</v>
      </c>
      <c r="I172" s="63">
        <v>1249</v>
      </c>
      <c r="J172" s="63">
        <v>8053</v>
      </c>
      <c r="K172" s="63">
        <v>14070</v>
      </c>
      <c r="L172" s="63">
        <v>5493</v>
      </c>
      <c r="M172" s="63">
        <v>3745</v>
      </c>
      <c r="N172" s="63">
        <v>11949</v>
      </c>
      <c r="O172" s="63">
        <v>1568</v>
      </c>
      <c r="P172" s="63">
        <v>3417</v>
      </c>
    </row>
    <row r="173" spans="1:16" ht="15" hidden="1">
      <c r="A173" s="65">
        <v>38018</v>
      </c>
      <c r="B173" s="63">
        <v>143117</v>
      </c>
      <c r="C173" s="63">
        <f t="shared" si="2"/>
        <v>11120</v>
      </c>
      <c r="D173" s="63">
        <v>131997</v>
      </c>
      <c r="E173" s="63">
        <v>15167</v>
      </c>
      <c r="F173" s="63">
        <v>6921</v>
      </c>
      <c r="G173" s="63">
        <v>2149</v>
      </c>
      <c r="H173" s="63">
        <v>1957</v>
      </c>
      <c r="I173" s="63">
        <v>1713</v>
      </c>
      <c r="J173" s="63">
        <v>9997</v>
      </c>
      <c r="K173" s="63">
        <v>16006</v>
      </c>
      <c r="L173" s="63">
        <v>6014</v>
      </c>
      <c r="M173" s="63">
        <v>5127</v>
      </c>
      <c r="N173" s="63">
        <v>11989</v>
      </c>
      <c r="O173" s="63">
        <v>2513</v>
      </c>
      <c r="P173" s="63">
        <v>4337</v>
      </c>
    </row>
    <row r="174" spans="1:16" ht="15" hidden="1">
      <c r="A174" s="65">
        <v>38047</v>
      </c>
      <c r="B174" s="63">
        <v>157856</v>
      </c>
      <c r="C174" s="63">
        <f t="shared" si="2"/>
        <v>12268</v>
      </c>
      <c r="D174" s="63">
        <v>145588</v>
      </c>
      <c r="E174" s="63">
        <v>12787</v>
      </c>
      <c r="F174" s="63">
        <v>10896</v>
      </c>
      <c r="G174" s="63">
        <v>3587</v>
      </c>
      <c r="H174" s="63">
        <v>1957</v>
      </c>
      <c r="I174" s="63">
        <v>2427</v>
      </c>
      <c r="J174" s="63">
        <v>10711</v>
      </c>
      <c r="K174" s="63">
        <v>17689</v>
      </c>
      <c r="L174" s="63">
        <v>9544</v>
      </c>
      <c r="M174" s="63">
        <v>5759</v>
      </c>
      <c r="N174" s="63">
        <v>12922</v>
      </c>
      <c r="O174" s="63">
        <v>2827</v>
      </c>
      <c r="P174" s="63">
        <v>3945</v>
      </c>
    </row>
    <row r="175" spans="1:16" ht="15" hidden="1">
      <c r="A175" s="65">
        <v>38078</v>
      </c>
      <c r="B175" s="63">
        <v>114397</v>
      </c>
      <c r="C175" s="63">
        <f t="shared" si="2"/>
        <v>9240</v>
      </c>
      <c r="D175" s="63">
        <v>105157</v>
      </c>
      <c r="E175" s="63">
        <v>10087</v>
      </c>
      <c r="F175" s="63">
        <v>5786</v>
      </c>
      <c r="G175" s="63">
        <v>2243</v>
      </c>
      <c r="H175" s="63">
        <v>1957</v>
      </c>
      <c r="I175" s="63">
        <v>1215</v>
      </c>
      <c r="J175" s="63">
        <v>8415</v>
      </c>
      <c r="K175" s="63">
        <v>11018</v>
      </c>
      <c r="L175" s="63">
        <v>5510</v>
      </c>
      <c r="M175" s="63">
        <v>3806</v>
      </c>
      <c r="N175" s="63">
        <v>7605</v>
      </c>
      <c r="O175" s="63">
        <v>2252</v>
      </c>
      <c r="P175" s="63">
        <v>4542</v>
      </c>
    </row>
    <row r="176" spans="1:16" ht="15" hidden="1">
      <c r="A176" s="65">
        <v>38108</v>
      </c>
      <c r="B176" s="63">
        <v>138994</v>
      </c>
      <c r="C176" s="63">
        <f t="shared" si="2"/>
        <v>11903</v>
      </c>
      <c r="D176" s="63">
        <v>127091</v>
      </c>
      <c r="E176" s="63">
        <v>11545</v>
      </c>
      <c r="F176" s="63">
        <v>8252</v>
      </c>
      <c r="G176" s="63">
        <v>3521</v>
      </c>
      <c r="H176" s="63">
        <v>990</v>
      </c>
      <c r="I176" s="63">
        <v>1712</v>
      </c>
      <c r="J176" s="63">
        <v>11633</v>
      </c>
      <c r="K176" s="63">
        <v>14059</v>
      </c>
      <c r="L176" s="63">
        <v>7474</v>
      </c>
      <c r="M176" s="63">
        <v>4564</v>
      </c>
      <c r="N176" s="63">
        <v>9739</v>
      </c>
      <c r="O176" s="63">
        <v>2504</v>
      </c>
      <c r="P176" s="63">
        <v>4542</v>
      </c>
    </row>
    <row r="177" spans="1:16" ht="15" hidden="1">
      <c r="A177" s="65">
        <v>38139</v>
      </c>
      <c r="B177" s="63">
        <v>127248</v>
      </c>
      <c r="C177" s="63">
        <f t="shared" si="2"/>
        <v>12018</v>
      </c>
      <c r="D177" s="63">
        <v>115230</v>
      </c>
      <c r="E177" s="63">
        <v>12390</v>
      </c>
      <c r="F177" s="63">
        <v>3174</v>
      </c>
      <c r="G177" s="63">
        <v>3521</v>
      </c>
      <c r="H177" s="63">
        <v>790</v>
      </c>
      <c r="I177" s="63">
        <v>1682</v>
      </c>
      <c r="J177" s="63">
        <v>11346</v>
      </c>
      <c r="K177" s="63">
        <v>12525</v>
      </c>
      <c r="L177" s="63">
        <v>6408</v>
      </c>
      <c r="M177" s="63">
        <v>4375</v>
      </c>
      <c r="N177" s="63">
        <v>9692</v>
      </c>
      <c r="O177" s="63">
        <v>1442</v>
      </c>
      <c r="P177" s="63">
        <v>4542</v>
      </c>
    </row>
    <row r="178" spans="1:16" ht="15" hidden="1">
      <c r="A178" s="65">
        <v>38169</v>
      </c>
      <c r="B178" s="63">
        <v>136712</v>
      </c>
      <c r="C178" s="63">
        <f t="shared" si="2"/>
        <v>10783</v>
      </c>
      <c r="D178" s="63">
        <v>125929</v>
      </c>
      <c r="E178" s="63">
        <v>12988</v>
      </c>
      <c r="F178" s="63">
        <v>3174</v>
      </c>
      <c r="G178" s="63">
        <v>4823</v>
      </c>
      <c r="H178" s="63">
        <v>1100</v>
      </c>
      <c r="I178" s="63">
        <v>2052</v>
      </c>
      <c r="J178" s="63">
        <v>10239</v>
      </c>
      <c r="K178" s="63">
        <v>14059</v>
      </c>
      <c r="L178" s="63">
        <v>5847</v>
      </c>
      <c r="M178" s="63">
        <v>4347</v>
      </c>
      <c r="N178" s="63">
        <v>10652</v>
      </c>
      <c r="O178" s="63">
        <v>2015</v>
      </c>
      <c r="P178" s="63">
        <v>5292</v>
      </c>
    </row>
    <row r="179" spans="1:16" ht="15" hidden="1">
      <c r="A179" s="65">
        <v>38200</v>
      </c>
      <c r="B179" s="63">
        <v>133531</v>
      </c>
      <c r="C179" s="63">
        <f t="shared" si="2"/>
        <v>9594</v>
      </c>
      <c r="D179" s="63">
        <v>123937</v>
      </c>
      <c r="E179" s="63">
        <v>11424</v>
      </c>
      <c r="F179" s="63">
        <v>7185</v>
      </c>
      <c r="G179" s="63">
        <v>3034</v>
      </c>
      <c r="H179" s="63">
        <v>710</v>
      </c>
      <c r="I179" s="63">
        <v>1663</v>
      </c>
      <c r="J179" s="63">
        <v>10867</v>
      </c>
      <c r="K179" s="63">
        <v>14059</v>
      </c>
      <c r="L179" s="63">
        <v>8433</v>
      </c>
      <c r="M179" s="63">
        <v>4750</v>
      </c>
      <c r="N179" s="63">
        <v>9826</v>
      </c>
      <c r="O179" s="63">
        <v>2021</v>
      </c>
      <c r="P179" s="63">
        <v>5676</v>
      </c>
    </row>
    <row r="180" spans="1:16" ht="15" hidden="1">
      <c r="A180" s="65">
        <v>38231</v>
      </c>
      <c r="B180" s="63">
        <v>134943</v>
      </c>
      <c r="C180" s="63">
        <f t="shared" si="2"/>
        <v>11290</v>
      </c>
      <c r="D180" s="63">
        <v>123653</v>
      </c>
      <c r="E180" s="63">
        <v>10897</v>
      </c>
      <c r="F180" s="63">
        <v>5063</v>
      </c>
      <c r="G180" s="63">
        <v>3087</v>
      </c>
      <c r="H180" s="63">
        <v>710</v>
      </c>
      <c r="I180" s="63">
        <v>1837</v>
      </c>
      <c r="J180" s="63">
        <v>10867</v>
      </c>
      <c r="K180" s="63">
        <v>14059</v>
      </c>
      <c r="L180" s="63">
        <v>7954</v>
      </c>
      <c r="M180" s="63">
        <v>4369</v>
      </c>
      <c r="N180" s="63">
        <v>10797</v>
      </c>
      <c r="O180" s="63">
        <v>1494</v>
      </c>
      <c r="P180" s="63">
        <v>5676</v>
      </c>
    </row>
    <row r="181" spans="1:16" ht="15" hidden="1">
      <c r="A181" s="65">
        <v>38261</v>
      </c>
      <c r="B181" s="63">
        <v>128041</v>
      </c>
      <c r="C181" s="63">
        <f t="shared" si="2"/>
        <v>9795</v>
      </c>
      <c r="D181" s="63">
        <v>118246</v>
      </c>
      <c r="E181" s="63">
        <v>9933</v>
      </c>
      <c r="F181" s="63">
        <v>5483</v>
      </c>
      <c r="G181" s="63">
        <v>3087</v>
      </c>
      <c r="H181" s="63">
        <v>488</v>
      </c>
      <c r="I181" s="63">
        <v>1112</v>
      </c>
      <c r="J181" s="63">
        <v>8878</v>
      </c>
      <c r="K181" s="63">
        <v>14059</v>
      </c>
      <c r="L181" s="63">
        <v>9423</v>
      </c>
      <c r="M181" s="63">
        <v>3928</v>
      </c>
      <c r="N181" s="63">
        <v>11728</v>
      </c>
      <c r="O181" s="63">
        <v>3001</v>
      </c>
      <c r="P181" s="63">
        <v>5676</v>
      </c>
    </row>
    <row r="182" spans="1:16" ht="15" hidden="1">
      <c r="A182" s="65">
        <v>38292</v>
      </c>
      <c r="B182" s="63">
        <v>136968</v>
      </c>
      <c r="C182" s="63">
        <f t="shared" si="2"/>
        <v>9580</v>
      </c>
      <c r="D182" s="63">
        <v>127388</v>
      </c>
      <c r="E182" s="63">
        <v>10688</v>
      </c>
      <c r="F182" s="63">
        <v>8920</v>
      </c>
      <c r="G182" s="63">
        <v>3087</v>
      </c>
      <c r="H182" s="63">
        <v>488</v>
      </c>
      <c r="I182" s="63">
        <v>1574</v>
      </c>
      <c r="J182" s="63">
        <v>10239</v>
      </c>
      <c r="K182" s="63">
        <v>14059</v>
      </c>
      <c r="L182" s="63">
        <v>8729</v>
      </c>
      <c r="M182" s="63">
        <v>4388</v>
      </c>
      <c r="N182" s="63">
        <v>14231</v>
      </c>
      <c r="O182" s="63">
        <v>2134</v>
      </c>
      <c r="P182" s="63">
        <v>4195</v>
      </c>
    </row>
    <row r="183" spans="1:16" ht="15" hidden="1">
      <c r="A183" s="65">
        <v>38322</v>
      </c>
      <c r="B183" s="63">
        <v>114144</v>
      </c>
      <c r="C183" s="63">
        <f t="shared" si="2"/>
        <v>9100</v>
      </c>
      <c r="D183" s="63">
        <v>105044</v>
      </c>
      <c r="E183" s="63">
        <v>11613</v>
      </c>
      <c r="F183" s="63">
        <v>8920</v>
      </c>
      <c r="G183" s="63">
        <v>3087</v>
      </c>
      <c r="H183" s="63">
        <v>527</v>
      </c>
      <c r="I183" s="63">
        <v>1085</v>
      </c>
      <c r="J183" s="63">
        <v>10239</v>
      </c>
      <c r="K183" s="63">
        <v>14059</v>
      </c>
      <c r="L183" s="63">
        <v>6792</v>
      </c>
      <c r="M183" s="63">
        <v>2714</v>
      </c>
      <c r="N183" s="63">
        <v>7673</v>
      </c>
      <c r="O183" s="63">
        <v>1727</v>
      </c>
      <c r="P183" s="63">
        <v>3995</v>
      </c>
    </row>
    <row r="184" spans="1:16" ht="15" hidden="1">
      <c r="A184" s="65">
        <v>38353</v>
      </c>
      <c r="B184" s="63">
        <v>117249</v>
      </c>
      <c r="C184" s="63">
        <f t="shared" si="2"/>
        <v>9463</v>
      </c>
      <c r="D184" s="63">
        <v>107786</v>
      </c>
      <c r="E184" s="63">
        <v>11896</v>
      </c>
      <c r="F184" s="63">
        <v>6551</v>
      </c>
      <c r="G184" s="63">
        <v>2247</v>
      </c>
      <c r="H184" s="63">
        <v>545</v>
      </c>
      <c r="I184" s="63">
        <v>1578</v>
      </c>
      <c r="J184" s="63">
        <v>10239</v>
      </c>
      <c r="K184" s="63">
        <v>14059</v>
      </c>
      <c r="L184" s="63">
        <v>3943</v>
      </c>
      <c r="M184" s="63">
        <v>4003</v>
      </c>
      <c r="N184" s="63">
        <v>9006</v>
      </c>
      <c r="O184" s="63">
        <v>2093</v>
      </c>
      <c r="P184" s="63">
        <v>4441</v>
      </c>
    </row>
    <row r="185" spans="1:16" ht="15" hidden="1">
      <c r="A185" s="65">
        <v>38384</v>
      </c>
      <c r="B185" s="63">
        <v>130082</v>
      </c>
      <c r="C185" s="63">
        <f t="shared" si="2"/>
        <v>10593</v>
      </c>
      <c r="D185" s="63">
        <v>119489</v>
      </c>
      <c r="E185" s="63">
        <v>14772</v>
      </c>
      <c r="F185" s="63">
        <v>6551</v>
      </c>
      <c r="G185" s="63">
        <v>3172</v>
      </c>
      <c r="H185" s="63">
        <v>895</v>
      </c>
      <c r="I185" s="63">
        <v>1781</v>
      </c>
      <c r="J185" s="63">
        <v>9815</v>
      </c>
      <c r="K185" s="63">
        <v>11918</v>
      </c>
      <c r="L185" s="63">
        <v>5120</v>
      </c>
      <c r="M185" s="63">
        <v>5274</v>
      </c>
      <c r="N185" s="63">
        <v>12240</v>
      </c>
      <c r="O185" s="63">
        <v>2592</v>
      </c>
      <c r="P185" s="63">
        <v>4182</v>
      </c>
    </row>
    <row r="186" spans="1:16" ht="15" hidden="1">
      <c r="A186" s="65">
        <v>38412</v>
      </c>
      <c r="B186" s="63">
        <v>122415</v>
      </c>
      <c r="C186" s="63">
        <f t="shared" si="2"/>
        <v>8999</v>
      </c>
      <c r="D186" s="63">
        <v>113416</v>
      </c>
      <c r="E186" s="63">
        <v>11976</v>
      </c>
      <c r="F186" s="63">
        <v>5099</v>
      </c>
      <c r="G186" s="63">
        <v>2889</v>
      </c>
      <c r="H186" s="63">
        <v>632</v>
      </c>
      <c r="I186" s="63">
        <v>1439</v>
      </c>
      <c r="J186" s="63">
        <v>5740</v>
      </c>
      <c r="K186" s="63">
        <v>13198</v>
      </c>
      <c r="L186" s="63">
        <v>4899</v>
      </c>
      <c r="M186" s="63">
        <v>4666</v>
      </c>
      <c r="N186" s="63">
        <v>10904</v>
      </c>
      <c r="O186" s="63">
        <v>2980</v>
      </c>
      <c r="P186" s="63">
        <v>4604</v>
      </c>
    </row>
    <row r="187" spans="1:16" ht="15" hidden="1">
      <c r="A187" s="65">
        <v>38443</v>
      </c>
      <c r="B187" s="63">
        <v>121982</v>
      </c>
      <c r="C187" s="63">
        <f t="shared" si="2"/>
        <v>9279</v>
      </c>
      <c r="D187" s="63">
        <v>112703</v>
      </c>
      <c r="E187" s="63">
        <v>13600</v>
      </c>
      <c r="F187" s="63">
        <v>4474</v>
      </c>
      <c r="G187" s="63">
        <v>2504</v>
      </c>
      <c r="H187" s="63">
        <v>801</v>
      </c>
      <c r="I187" s="63">
        <v>1526</v>
      </c>
      <c r="J187" s="63">
        <v>3230</v>
      </c>
      <c r="K187" s="63">
        <v>13299</v>
      </c>
      <c r="L187" s="63">
        <v>5143</v>
      </c>
      <c r="M187" s="63">
        <v>3967</v>
      </c>
      <c r="N187" s="63">
        <v>14042</v>
      </c>
      <c r="O187" s="63">
        <v>2991</v>
      </c>
      <c r="P187" s="63">
        <v>4808</v>
      </c>
    </row>
    <row r="188" spans="1:16" ht="15" hidden="1">
      <c r="A188" s="65">
        <v>38473</v>
      </c>
      <c r="B188" s="63">
        <v>135576</v>
      </c>
      <c r="C188" s="63">
        <f t="shared" si="2"/>
        <v>11317</v>
      </c>
      <c r="D188" s="63">
        <v>124259</v>
      </c>
      <c r="E188" s="63">
        <v>12386</v>
      </c>
      <c r="F188" s="63">
        <v>7915</v>
      </c>
      <c r="G188" s="63">
        <v>3151</v>
      </c>
      <c r="H188" s="63">
        <v>997</v>
      </c>
      <c r="I188" s="63">
        <v>2268</v>
      </c>
      <c r="J188" s="63">
        <v>5435</v>
      </c>
      <c r="K188" s="63">
        <v>14706</v>
      </c>
      <c r="L188" s="63">
        <v>6654</v>
      </c>
      <c r="M188" s="63">
        <v>5028</v>
      </c>
      <c r="N188" s="63">
        <v>12756</v>
      </c>
      <c r="O188" s="63">
        <v>1832</v>
      </c>
      <c r="P188" s="63">
        <v>4884</v>
      </c>
    </row>
    <row r="189" spans="1:16" ht="15" hidden="1">
      <c r="A189" s="65">
        <v>38504</v>
      </c>
      <c r="B189" s="63">
        <v>130924</v>
      </c>
      <c r="C189" s="63">
        <f t="shared" si="2"/>
        <v>19087</v>
      </c>
      <c r="D189" s="63">
        <v>111837</v>
      </c>
      <c r="E189" s="63">
        <v>15193</v>
      </c>
      <c r="F189" s="63">
        <v>6117</v>
      </c>
      <c r="G189" s="63">
        <v>3350</v>
      </c>
      <c r="H189" s="63">
        <v>721</v>
      </c>
      <c r="I189" s="63">
        <v>1636</v>
      </c>
      <c r="J189" s="63">
        <v>4921</v>
      </c>
      <c r="K189" s="63">
        <v>12201</v>
      </c>
      <c r="L189" s="63">
        <v>4335</v>
      </c>
      <c r="M189" s="63">
        <v>5686</v>
      </c>
      <c r="N189" s="63">
        <v>12114</v>
      </c>
      <c r="O189" s="63">
        <v>1794</v>
      </c>
      <c r="P189" s="63">
        <v>5073</v>
      </c>
    </row>
    <row r="190" spans="1:16" ht="15" hidden="1">
      <c r="A190" s="65">
        <v>38534</v>
      </c>
      <c r="B190" s="63">
        <v>126290</v>
      </c>
      <c r="C190" s="63">
        <f t="shared" si="2"/>
        <v>12090</v>
      </c>
      <c r="D190" s="63">
        <v>114200</v>
      </c>
      <c r="E190" s="63">
        <v>13402</v>
      </c>
      <c r="F190" s="63">
        <v>4474</v>
      </c>
      <c r="G190" s="63">
        <v>3240</v>
      </c>
      <c r="H190" s="63">
        <v>873</v>
      </c>
      <c r="I190" s="63">
        <v>1894</v>
      </c>
      <c r="J190" s="63">
        <v>4921</v>
      </c>
      <c r="K190" s="63">
        <v>12726</v>
      </c>
      <c r="L190" s="63">
        <v>4973</v>
      </c>
      <c r="M190" s="63">
        <v>5567</v>
      </c>
      <c r="N190" s="63">
        <v>11494</v>
      </c>
      <c r="O190" s="63">
        <v>2127</v>
      </c>
      <c r="P190" s="63">
        <v>5083</v>
      </c>
    </row>
    <row r="191" spans="1:16" ht="15" hidden="1">
      <c r="A191" s="65">
        <v>38565</v>
      </c>
      <c r="B191" s="63">
        <v>137409</v>
      </c>
      <c r="C191" s="63">
        <f t="shared" si="2"/>
        <v>12041</v>
      </c>
      <c r="D191" s="63">
        <v>125368</v>
      </c>
      <c r="E191" s="63">
        <v>18630</v>
      </c>
      <c r="F191" s="63">
        <v>5573</v>
      </c>
      <c r="G191" s="63">
        <v>2941</v>
      </c>
      <c r="H191" s="63">
        <v>861</v>
      </c>
      <c r="I191" s="63">
        <v>2220</v>
      </c>
      <c r="J191" s="63">
        <v>7311</v>
      </c>
      <c r="K191" s="63">
        <v>14095</v>
      </c>
      <c r="L191" s="63">
        <v>4914</v>
      </c>
      <c r="M191" s="63">
        <v>5759</v>
      </c>
      <c r="N191" s="63">
        <v>11839</v>
      </c>
      <c r="O191" s="63">
        <v>3311</v>
      </c>
      <c r="P191" s="63">
        <v>5249</v>
      </c>
    </row>
    <row r="192" spans="1:16" ht="15" hidden="1">
      <c r="A192" s="65">
        <v>38596</v>
      </c>
      <c r="B192" s="63">
        <v>132731</v>
      </c>
      <c r="C192" s="63">
        <f t="shared" si="2"/>
        <v>14494</v>
      </c>
      <c r="D192" s="63">
        <v>118237</v>
      </c>
      <c r="E192" s="63">
        <v>15391</v>
      </c>
      <c r="F192" s="63">
        <v>5612</v>
      </c>
      <c r="G192" s="63">
        <v>3517</v>
      </c>
      <c r="H192" s="63">
        <v>911</v>
      </c>
      <c r="I192" s="63">
        <v>1539</v>
      </c>
      <c r="J192" s="63">
        <v>7311</v>
      </c>
      <c r="K192" s="63">
        <v>13090</v>
      </c>
      <c r="L192" s="63">
        <v>5117</v>
      </c>
      <c r="M192" s="63">
        <v>4851</v>
      </c>
      <c r="N192" s="63">
        <v>12216</v>
      </c>
      <c r="O192" s="63">
        <v>1112</v>
      </c>
      <c r="P192" s="63">
        <v>5371</v>
      </c>
    </row>
    <row r="193" spans="1:16" ht="15" hidden="1">
      <c r="A193" s="65">
        <v>38626</v>
      </c>
      <c r="B193" s="63">
        <v>131657</v>
      </c>
      <c r="C193" s="63">
        <f t="shared" si="2"/>
        <v>12987</v>
      </c>
      <c r="D193" s="63">
        <v>118670</v>
      </c>
      <c r="E193" s="63">
        <v>14575</v>
      </c>
      <c r="F193" s="63">
        <v>7432</v>
      </c>
      <c r="G193" s="63">
        <v>3951</v>
      </c>
      <c r="H193" s="63">
        <v>871</v>
      </c>
      <c r="I193" s="63">
        <v>1433</v>
      </c>
      <c r="J193" s="63">
        <v>6397</v>
      </c>
      <c r="K193" s="63">
        <v>13889</v>
      </c>
      <c r="L193" s="63">
        <v>4751</v>
      </c>
      <c r="M193" s="63">
        <v>4479</v>
      </c>
      <c r="N193" s="63">
        <v>11456</v>
      </c>
      <c r="O193" s="63">
        <v>1901</v>
      </c>
      <c r="P193" s="63">
        <v>5291</v>
      </c>
    </row>
    <row r="194" spans="1:16" ht="15" hidden="1">
      <c r="A194" s="65">
        <v>38657</v>
      </c>
      <c r="B194" s="63">
        <v>133084</v>
      </c>
      <c r="C194" s="63">
        <f t="shared" si="2"/>
        <v>13126</v>
      </c>
      <c r="D194" s="63">
        <v>119958</v>
      </c>
      <c r="E194" s="63">
        <v>16106</v>
      </c>
      <c r="F194" s="63">
        <v>6489</v>
      </c>
      <c r="G194" s="63">
        <v>4009</v>
      </c>
      <c r="H194" s="63">
        <v>740</v>
      </c>
      <c r="I194" s="63">
        <v>1410</v>
      </c>
      <c r="J194" s="63">
        <v>6397</v>
      </c>
      <c r="K194" s="63">
        <v>11730</v>
      </c>
      <c r="L194" s="63">
        <v>5502</v>
      </c>
      <c r="M194" s="63">
        <v>5731</v>
      </c>
      <c r="N194" s="63">
        <v>12428</v>
      </c>
      <c r="O194" s="63">
        <v>2469</v>
      </c>
      <c r="P194" s="63">
        <v>5214</v>
      </c>
    </row>
    <row r="195" spans="1:16" ht="15" hidden="1">
      <c r="A195" s="65">
        <v>38687</v>
      </c>
      <c r="B195" s="63">
        <v>94716</v>
      </c>
      <c r="C195" s="63">
        <f t="shared" si="2"/>
        <v>7610</v>
      </c>
      <c r="D195" s="63">
        <v>87106</v>
      </c>
      <c r="E195" s="63">
        <v>7608</v>
      </c>
      <c r="F195" s="63">
        <v>3489</v>
      </c>
      <c r="G195" s="63">
        <v>3516</v>
      </c>
      <c r="H195" s="63">
        <v>401</v>
      </c>
      <c r="I195" s="63">
        <v>1367</v>
      </c>
      <c r="J195" s="63">
        <v>5751</v>
      </c>
      <c r="K195" s="63">
        <v>11730</v>
      </c>
      <c r="L195" s="63">
        <v>3135</v>
      </c>
      <c r="M195" s="63">
        <v>3973</v>
      </c>
      <c r="N195" s="63">
        <v>7805</v>
      </c>
      <c r="O195" s="63">
        <v>2235</v>
      </c>
      <c r="P195" s="63">
        <v>5161</v>
      </c>
    </row>
    <row r="196" spans="1:16" ht="15" hidden="1">
      <c r="A196" s="65">
        <v>38718</v>
      </c>
      <c r="B196" s="63">
        <v>106647</v>
      </c>
      <c r="C196" s="63">
        <f t="shared" si="2"/>
        <v>10051</v>
      </c>
      <c r="D196" s="63">
        <v>96596</v>
      </c>
      <c r="E196" s="63">
        <v>10205</v>
      </c>
      <c r="F196" s="63">
        <v>5091</v>
      </c>
      <c r="G196" s="63">
        <v>4446</v>
      </c>
      <c r="H196" s="63">
        <v>209</v>
      </c>
      <c r="I196" s="63">
        <v>1171</v>
      </c>
      <c r="J196" s="63">
        <v>5751</v>
      </c>
      <c r="K196" s="63">
        <v>6505</v>
      </c>
      <c r="L196" s="63">
        <v>4097</v>
      </c>
      <c r="M196" s="63">
        <v>4441</v>
      </c>
      <c r="N196" s="63">
        <v>10867</v>
      </c>
      <c r="O196" s="63">
        <v>2437</v>
      </c>
      <c r="P196" s="63">
        <v>5120</v>
      </c>
    </row>
    <row r="197" spans="1:16" ht="15" hidden="1">
      <c r="A197" s="65">
        <v>38749</v>
      </c>
      <c r="B197" s="63">
        <v>135866</v>
      </c>
      <c r="C197" s="63">
        <f aca="true" t="shared" si="3" ref="C197:C235">B197-D197</f>
        <v>13828</v>
      </c>
      <c r="D197" s="63">
        <v>122038</v>
      </c>
      <c r="E197" s="63">
        <v>11387</v>
      </c>
      <c r="F197" s="63">
        <v>7860</v>
      </c>
      <c r="G197" s="63">
        <v>5785</v>
      </c>
      <c r="H197" s="63">
        <v>756</v>
      </c>
      <c r="I197" s="63">
        <v>1751</v>
      </c>
      <c r="J197" s="63">
        <v>5751</v>
      </c>
      <c r="K197" s="63">
        <v>13143</v>
      </c>
      <c r="L197" s="63">
        <v>4652</v>
      </c>
      <c r="M197" s="63">
        <v>7231</v>
      </c>
      <c r="N197" s="63">
        <v>12266</v>
      </c>
      <c r="O197" s="63">
        <v>2492</v>
      </c>
      <c r="P197" s="63">
        <v>5117</v>
      </c>
    </row>
    <row r="198" spans="1:16" ht="15" hidden="1">
      <c r="A198" s="65">
        <v>38777</v>
      </c>
      <c r="B198" s="63">
        <v>147107</v>
      </c>
      <c r="C198" s="63">
        <f t="shared" si="3"/>
        <v>14842</v>
      </c>
      <c r="D198" s="63">
        <v>132265</v>
      </c>
      <c r="E198" s="63">
        <v>14010</v>
      </c>
      <c r="F198" s="63">
        <v>8082</v>
      </c>
      <c r="G198" s="63">
        <v>6013</v>
      </c>
      <c r="H198" s="63">
        <v>732</v>
      </c>
      <c r="I198" s="63">
        <v>1742</v>
      </c>
      <c r="J198" s="63">
        <v>6285</v>
      </c>
      <c r="K198" s="63">
        <v>14398</v>
      </c>
      <c r="L198" s="63">
        <v>5761</v>
      </c>
      <c r="M198" s="63">
        <v>6259</v>
      </c>
      <c r="N198" s="63">
        <v>14272</v>
      </c>
      <c r="O198" s="63">
        <v>2994</v>
      </c>
      <c r="P198" s="63">
        <v>4789</v>
      </c>
    </row>
    <row r="199" spans="1:16" ht="15" hidden="1">
      <c r="A199" s="65">
        <v>38808</v>
      </c>
      <c r="B199" s="63">
        <v>120333</v>
      </c>
      <c r="C199" s="63">
        <f t="shared" si="3"/>
        <v>12640</v>
      </c>
      <c r="D199" s="63">
        <v>107693</v>
      </c>
      <c r="E199" s="63">
        <v>11657</v>
      </c>
      <c r="F199" s="63">
        <v>5239</v>
      </c>
      <c r="G199" s="63">
        <v>4285</v>
      </c>
      <c r="H199" s="63">
        <v>311</v>
      </c>
      <c r="I199" s="63">
        <v>1290</v>
      </c>
      <c r="J199" s="63">
        <v>6364</v>
      </c>
      <c r="K199" s="63">
        <v>12046</v>
      </c>
      <c r="L199" s="63">
        <v>5658</v>
      </c>
      <c r="M199" s="63">
        <v>4454</v>
      </c>
      <c r="N199" s="63">
        <v>8127</v>
      </c>
      <c r="O199" s="63">
        <v>3028</v>
      </c>
      <c r="P199" s="63">
        <v>5191</v>
      </c>
    </row>
    <row r="200" spans="1:16" ht="15" hidden="1">
      <c r="A200" s="65">
        <v>38838</v>
      </c>
      <c r="B200" s="63">
        <v>137124</v>
      </c>
      <c r="C200" s="63">
        <f t="shared" si="3"/>
        <v>13228</v>
      </c>
      <c r="D200" s="63">
        <v>123896</v>
      </c>
      <c r="E200" s="63">
        <v>13981</v>
      </c>
      <c r="F200" s="63">
        <v>5393</v>
      </c>
      <c r="G200" s="63">
        <v>2620</v>
      </c>
      <c r="H200" s="63">
        <v>741</v>
      </c>
      <c r="I200" s="63">
        <v>1893</v>
      </c>
      <c r="J200" s="63">
        <v>4925</v>
      </c>
      <c r="K200" s="63">
        <v>15758</v>
      </c>
      <c r="L200" s="63">
        <v>5585</v>
      </c>
      <c r="M200" s="63">
        <v>5489</v>
      </c>
      <c r="N200" s="63">
        <v>11299</v>
      </c>
      <c r="O200" s="63">
        <v>3200</v>
      </c>
      <c r="P200" s="63">
        <v>5253</v>
      </c>
    </row>
    <row r="201" spans="1:16" ht="15" hidden="1">
      <c r="A201" s="65">
        <v>38869</v>
      </c>
      <c r="B201" s="63">
        <v>141980</v>
      </c>
      <c r="C201" s="63">
        <f t="shared" si="3"/>
        <v>15384</v>
      </c>
      <c r="D201" s="63">
        <v>126596</v>
      </c>
      <c r="E201" s="63">
        <v>13359</v>
      </c>
      <c r="F201" s="63">
        <v>6628</v>
      </c>
      <c r="G201" s="63">
        <v>5688</v>
      </c>
      <c r="H201" s="63">
        <v>555</v>
      </c>
      <c r="I201" s="63">
        <v>1254</v>
      </c>
      <c r="J201" s="63">
        <v>4999</v>
      </c>
      <c r="K201" s="63">
        <v>16849</v>
      </c>
      <c r="L201" s="63">
        <v>5418</v>
      </c>
      <c r="M201" s="63">
        <v>4411</v>
      </c>
      <c r="N201" s="63">
        <v>10018</v>
      </c>
      <c r="O201" s="63">
        <v>5307</v>
      </c>
      <c r="P201" s="63">
        <v>5244</v>
      </c>
    </row>
    <row r="202" spans="1:16" ht="15" hidden="1">
      <c r="A202" s="65">
        <v>38899</v>
      </c>
      <c r="B202" s="63">
        <v>139387</v>
      </c>
      <c r="C202" s="63">
        <f t="shared" si="3"/>
        <v>14822</v>
      </c>
      <c r="D202" s="63">
        <v>124565</v>
      </c>
      <c r="E202" s="63">
        <v>12981</v>
      </c>
      <c r="F202" s="63">
        <v>5770</v>
      </c>
      <c r="G202" s="63">
        <v>5218</v>
      </c>
      <c r="H202" s="63">
        <v>442</v>
      </c>
      <c r="I202" s="63">
        <v>1348</v>
      </c>
      <c r="J202" s="63">
        <v>5867</v>
      </c>
      <c r="K202" s="63">
        <v>16060</v>
      </c>
      <c r="L202" s="63">
        <v>6478</v>
      </c>
      <c r="M202" s="63">
        <v>5190</v>
      </c>
      <c r="N202" s="63">
        <v>10318</v>
      </c>
      <c r="O202" s="63">
        <v>3847</v>
      </c>
      <c r="P202" s="63">
        <v>5449</v>
      </c>
    </row>
    <row r="203" spans="1:16" ht="15" hidden="1">
      <c r="A203" s="65">
        <v>38930</v>
      </c>
      <c r="B203" s="63">
        <v>135951</v>
      </c>
      <c r="C203" s="63">
        <f t="shared" si="3"/>
        <v>15275</v>
      </c>
      <c r="D203" s="63">
        <v>120676</v>
      </c>
      <c r="E203" s="63">
        <v>11196</v>
      </c>
      <c r="F203" s="63">
        <v>3824</v>
      </c>
      <c r="G203" s="63">
        <v>4814</v>
      </c>
      <c r="H203" s="63">
        <v>480</v>
      </c>
      <c r="I203" s="63">
        <v>1348</v>
      </c>
      <c r="J203" s="63">
        <v>5796</v>
      </c>
      <c r="K203" s="63">
        <v>15146</v>
      </c>
      <c r="L203" s="63">
        <v>6702</v>
      </c>
      <c r="M203" s="63">
        <v>5147</v>
      </c>
      <c r="N203" s="63">
        <v>8550</v>
      </c>
      <c r="O203" s="63">
        <v>2712</v>
      </c>
      <c r="P203" s="63">
        <v>5513</v>
      </c>
    </row>
    <row r="204" spans="1:16" ht="15" hidden="1">
      <c r="A204" s="65">
        <v>38961</v>
      </c>
      <c r="B204" s="63">
        <v>137560</v>
      </c>
      <c r="C204" s="63">
        <f t="shared" si="3"/>
        <v>14502</v>
      </c>
      <c r="D204" s="63">
        <v>123058</v>
      </c>
      <c r="E204" s="63">
        <v>12137</v>
      </c>
      <c r="F204" s="63">
        <v>5315</v>
      </c>
      <c r="G204" s="63">
        <v>2350</v>
      </c>
      <c r="H204" s="63">
        <v>507</v>
      </c>
      <c r="I204" s="63">
        <v>1140</v>
      </c>
      <c r="J204" s="63">
        <v>5291</v>
      </c>
      <c r="K204" s="63">
        <v>18632</v>
      </c>
      <c r="L204" s="63">
        <v>5593</v>
      </c>
      <c r="M204" s="63">
        <v>5057</v>
      </c>
      <c r="N204" s="63">
        <v>13258</v>
      </c>
      <c r="O204" s="63">
        <v>1869</v>
      </c>
      <c r="P204" s="63">
        <v>5368</v>
      </c>
    </row>
    <row r="205" spans="1:16" ht="15" hidden="1">
      <c r="A205" s="65">
        <v>38991</v>
      </c>
      <c r="B205" s="63">
        <v>146979</v>
      </c>
      <c r="C205" s="63">
        <f t="shared" si="3"/>
        <v>13653</v>
      </c>
      <c r="D205" s="63">
        <v>133326</v>
      </c>
      <c r="E205" s="63">
        <v>13397</v>
      </c>
      <c r="F205" s="63">
        <v>6537</v>
      </c>
      <c r="G205" s="63">
        <v>2616</v>
      </c>
      <c r="H205" s="63">
        <v>532</v>
      </c>
      <c r="I205" s="63">
        <v>1577</v>
      </c>
      <c r="J205" s="63">
        <v>5291</v>
      </c>
      <c r="K205" s="63">
        <v>19761</v>
      </c>
      <c r="L205" s="63">
        <v>6699</v>
      </c>
      <c r="M205" s="63">
        <v>5199</v>
      </c>
      <c r="N205" s="63">
        <v>14758</v>
      </c>
      <c r="O205" s="63">
        <v>5172</v>
      </c>
      <c r="P205" s="63">
        <v>5174</v>
      </c>
    </row>
    <row r="206" spans="1:16" ht="15" hidden="1">
      <c r="A206" s="65">
        <v>39022</v>
      </c>
      <c r="B206" s="63">
        <v>157062</v>
      </c>
      <c r="C206" s="63">
        <f t="shared" si="3"/>
        <v>13454</v>
      </c>
      <c r="D206" s="63">
        <v>143608</v>
      </c>
      <c r="E206" s="63">
        <v>13082</v>
      </c>
      <c r="F206" s="63">
        <v>6315</v>
      </c>
      <c r="G206" s="63">
        <v>4499</v>
      </c>
      <c r="H206" s="63">
        <v>271</v>
      </c>
      <c r="I206" s="63">
        <v>1837</v>
      </c>
      <c r="J206" s="63">
        <v>6571</v>
      </c>
      <c r="K206" s="63">
        <v>21268</v>
      </c>
      <c r="L206" s="63">
        <v>4784</v>
      </c>
      <c r="M206" s="63">
        <v>4347</v>
      </c>
      <c r="N206" s="63">
        <v>19625</v>
      </c>
      <c r="O206" s="63">
        <v>4144</v>
      </c>
      <c r="P206" s="63">
        <v>4145</v>
      </c>
    </row>
    <row r="207" spans="1:16" ht="15" hidden="1">
      <c r="A207" s="65">
        <v>39052</v>
      </c>
      <c r="B207" s="63">
        <v>97713</v>
      </c>
      <c r="C207" s="63">
        <f t="shared" si="3"/>
        <v>9641</v>
      </c>
      <c r="D207" s="63">
        <v>88072</v>
      </c>
      <c r="E207" s="63">
        <v>10172</v>
      </c>
      <c r="F207" s="63">
        <v>3280</v>
      </c>
      <c r="G207" s="63">
        <v>2223</v>
      </c>
      <c r="H207" s="63">
        <v>386</v>
      </c>
      <c r="I207" s="63">
        <v>1744</v>
      </c>
      <c r="J207" s="63">
        <v>6610</v>
      </c>
      <c r="K207" s="63">
        <v>12221</v>
      </c>
      <c r="L207" s="63">
        <v>3353</v>
      </c>
      <c r="M207" s="63">
        <v>2666</v>
      </c>
      <c r="N207" s="63">
        <v>8744</v>
      </c>
      <c r="O207" s="63">
        <v>2707</v>
      </c>
      <c r="P207" s="63">
        <v>3981</v>
      </c>
    </row>
    <row r="208" spans="1:16" ht="15" hidden="1">
      <c r="A208" s="65">
        <v>39083</v>
      </c>
      <c r="B208" s="63">
        <v>115425</v>
      </c>
      <c r="C208" s="63">
        <f t="shared" si="3"/>
        <v>9980</v>
      </c>
      <c r="D208" s="63">
        <v>105445</v>
      </c>
      <c r="E208" s="63">
        <v>7940</v>
      </c>
      <c r="F208" s="63">
        <v>6102</v>
      </c>
      <c r="G208" s="63">
        <v>1275</v>
      </c>
      <c r="H208" s="63">
        <v>729</v>
      </c>
      <c r="I208" s="63">
        <v>1282</v>
      </c>
      <c r="J208" s="63">
        <v>5789</v>
      </c>
      <c r="K208" s="63">
        <v>22003</v>
      </c>
      <c r="L208" s="63">
        <v>3455</v>
      </c>
      <c r="M208" s="63">
        <v>2138</v>
      </c>
      <c r="N208" s="63">
        <v>14856</v>
      </c>
      <c r="O208" s="63">
        <v>1635</v>
      </c>
      <c r="P208" s="63">
        <v>4238</v>
      </c>
    </row>
    <row r="209" spans="1:16" ht="15" hidden="1">
      <c r="A209" s="65">
        <v>39114</v>
      </c>
      <c r="B209" s="63">
        <v>119530</v>
      </c>
      <c r="C209" s="63">
        <f t="shared" si="3"/>
        <v>10928</v>
      </c>
      <c r="D209" s="63">
        <v>108602</v>
      </c>
      <c r="E209" s="63">
        <v>9788</v>
      </c>
      <c r="F209" s="63">
        <v>5904</v>
      </c>
      <c r="G209" s="63">
        <v>2832</v>
      </c>
      <c r="H209" s="63">
        <v>581</v>
      </c>
      <c r="I209" s="63">
        <v>1452</v>
      </c>
      <c r="J209" s="63">
        <v>6018</v>
      </c>
      <c r="K209" s="63">
        <v>18368</v>
      </c>
      <c r="L209" s="63">
        <v>4228</v>
      </c>
      <c r="M209" s="63">
        <v>5791</v>
      </c>
      <c r="N209" s="63">
        <v>11214</v>
      </c>
      <c r="O209" s="63">
        <v>954</v>
      </c>
      <c r="P209" s="63">
        <v>3922</v>
      </c>
    </row>
    <row r="210" spans="1:16" ht="15" hidden="1">
      <c r="A210" s="65">
        <v>39142</v>
      </c>
      <c r="B210" s="63">
        <v>138328</v>
      </c>
      <c r="C210" s="63">
        <f t="shared" si="3"/>
        <v>14134</v>
      </c>
      <c r="D210" s="63">
        <v>124194</v>
      </c>
      <c r="E210" s="63">
        <v>12802</v>
      </c>
      <c r="F210" s="63">
        <v>7935</v>
      </c>
      <c r="G210" s="63">
        <v>3553</v>
      </c>
      <c r="H210" s="63">
        <v>1123</v>
      </c>
      <c r="I210" s="63">
        <v>1613</v>
      </c>
      <c r="J210" s="63">
        <v>8978</v>
      </c>
      <c r="K210" s="63">
        <v>15648</v>
      </c>
      <c r="L210" s="63">
        <v>4318</v>
      </c>
      <c r="M210" s="63">
        <v>5925</v>
      </c>
      <c r="N210" s="63">
        <v>13803</v>
      </c>
      <c r="O210" s="63">
        <v>2186</v>
      </c>
      <c r="P210" s="63">
        <v>4010</v>
      </c>
    </row>
    <row r="211" spans="1:16" ht="15" hidden="1">
      <c r="A211" s="65">
        <v>39173</v>
      </c>
      <c r="B211" s="63">
        <v>124956</v>
      </c>
      <c r="C211" s="63">
        <f t="shared" si="3"/>
        <v>14254</v>
      </c>
      <c r="D211" s="63">
        <v>110702</v>
      </c>
      <c r="E211" s="63">
        <v>9349</v>
      </c>
      <c r="F211" s="63">
        <v>5013</v>
      </c>
      <c r="G211" s="63">
        <v>3167</v>
      </c>
      <c r="H211" s="63">
        <v>1123</v>
      </c>
      <c r="I211" s="63">
        <v>1748</v>
      </c>
      <c r="J211" s="63">
        <v>8518</v>
      </c>
      <c r="K211" s="63">
        <v>15648</v>
      </c>
      <c r="L211" s="63">
        <v>5118</v>
      </c>
      <c r="M211" s="63">
        <v>4826</v>
      </c>
      <c r="N211" s="63">
        <v>12558</v>
      </c>
      <c r="O211" s="63">
        <v>4822</v>
      </c>
      <c r="P211" s="63">
        <v>3652</v>
      </c>
    </row>
    <row r="212" spans="1:16" ht="15" hidden="1">
      <c r="A212" s="65">
        <v>39203</v>
      </c>
      <c r="B212" s="63">
        <v>151189</v>
      </c>
      <c r="C212" s="63">
        <f t="shared" si="3"/>
        <v>16532</v>
      </c>
      <c r="D212" s="63">
        <v>134657</v>
      </c>
      <c r="E212" s="63">
        <v>10792</v>
      </c>
      <c r="F212" s="63">
        <v>6650</v>
      </c>
      <c r="G212" s="63">
        <v>5105</v>
      </c>
      <c r="H212" s="63">
        <v>1332</v>
      </c>
      <c r="I212" s="63">
        <v>2346</v>
      </c>
      <c r="J212" s="63">
        <v>5245</v>
      </c>
      <c r="K212" s="63">
        <v>25094</v>
      </c>
      <c r="L212" s="63">
        <v>5655</v>
      </c>
      <c r="M212" s="63">
        <v>2760</v>
      </c>
      <c r="N212" s="63">
        <v>16251</v>
      </c>
      <c r="O212" s="63">
        <v>2714</v>
      </c>
      <c r="P212" s="63">
        <v>4242</v>
      </c>
    </row>
    <row r="213" spans="1:16" ht="15" hidden="1">
      <c r="A213" s="65">
        <v>39234</v>
      </c>
      <c r="B213" s="63">
        <v>113793</v>
      </c>
      <c r="C213" s="63">
        <f t="shared" si="3"/>
        <v>13048</v>
      </c>
      <c r="D213" s="63">
        <v>100745</v>
      </c>
      <c r="E213" s="63">
        <v>10167</v>
      </c>
      <c r="F213" s="63">
        <v>4387</v>
      </c>
      <c r="G213" s="63">
        <v>5688</v>
      </c>
      <c r="H213" s="63">
        <v>503</v>
      </c>
      <c r="I213" s="63">
        <v>638</v>
      </c>
      <c r="J213" s="63">
        <v>7164</v>
      </c>
      <c r="K213" s="63">
        <v>8213</v>
      </c>
      <c r="L213" s="63">
        <v>3077</v>
      </c>
      <c r="M213" s="63">
        <v>3142</v>
      </c>
      <c r="N213" s="63">
        <v>10948</v>
      </c>
      <c r="O213" s="63">
        <v>4326</v>
      </c>
      <c r="P213" s="63">
        <v>4105</v>
      </c>
    </row>
    <row r="214" spans="1:16" ht="15" hidden="1">
      <c r="A214" s="65">
        <v>39264</v>
      </c>
      <c r="B214" s="63">
        <v>132910</v>
      </c>
      <c r="C214" s="63">
        <f t="shared" si="3"/>
        <v>11852</v>
      </c>
      <c r="D214" s="63">
        <v>121058</v>
      </c>
      <c r="E214" s="63">
        <v>13170</v>
      </c>
      <c r="F214" s="63">
        <v>4784</v>
      </c>
      <c r="G214" s="63">
        <v>1799</v>
      </c>
      <c r="H214" s="63">
        <v>983</v>
      </c>
      <c r="I214" s="63">
        <v>2173</v>
      </c>
      <c r="J214" s="63">
        <v>7164</v>
      </c>
      <c r="K214" s="63">
        <v>20470</v>
      </c>
      <c r="L214" s="63">
        <v>5775</v>
      </c>
      <c r="M214" s="63">
        <v>2865</v>
      </c>
      <c r="N214" s="63">
        <v>14144</v>
      </c>
      <c r="O214" s="63">
        <v>3004</v>
      </c>
      <c r="P214" s="63">
        <v>4110</v>
      </c>
    </row>
    <row r="215" spans="1:16" ht="15" hidden="1">
      <c r="A215" s="65">
        <v>39295</v>
      </c>
      <c r="B215" s="63">
        <v>122395</v>
      </c>
      <c r="C215" s="63">
        <f t="shared" si="3"/>
        <v>11654</v>
      </c>
      <c r="D215" s="63">
        <v>110741</v>
      </c>
      <c r="E215" s="63">
        <v>8805</v>
      </c>
      <c r="F215" s="63">
        <v>5275</v>
      </c>
      <c r="G215" s="63">
        <v>2532</v>
      </c>
      <c r="H215" s="63">
        <v>764</v>
      </c>
      <c r="I215" s="63">
        <v>1178</v>
      </c>
      <c r="J215" s="63">
        <v>4977</v>
      </c>
      <c r="K215" s="63">
        <v>18632</v>
      </c>
      <c r="L215" s="63">
        <v>4513</v>
      </c>
      <c r="M215" s="63">
        <v>3950</v>
      </c>
      <c r="N215" s="63">
        <v>13494</v>
      </c>
      <c r="O215" s="63">
        <v>1895</v>
      </c>
      <c r="P215" s="63">
        <v>4189</v>
      </c>
    </row>
    <row r="216" spans="1:16" ht="15" hidden="1">
      <c r="A216" s="65">
        <v>39326</v>
      </c>
      <c r="B216" s="63">
        <v>107653</v>
      </c>
      <c r="C216" s="63">
        <f t="shared" si="3"/>
        <v>9150</v>
      </c>
      <c r="D216" s="63">
        <v>98503</v>
      </c>
      <c r="E216" s="63">
        <v>8734</v>
      </c>
      <c r="F216" s="63">
        <v>4614</v>
      </c>
      <c r="G216" s="63">
        <v>1922</v>
      </c>
      <c r="H216" s="63">
        <v>470</v>
      </c>
      <c r="I216" s="63">
        <v>1442</v>
      </c>
      <c r="J216" s="63">
        <v>5154</v>
      </c>
      <c r="K216" s="63">
        <v>16515</v>
      </c>
      <c r="L216" s="63">
        <v>3804</v>
      </c>
      <c r="M216" s="63">
        <v>2855</v>
      </c>
      <c r="N216" s="63">
        <v>11363</v>
      </c>
      <c r="O216" s="63">
        <v>1217</v>
      </c>
      <c r="P216" s="63">
        <v>4070</v>
      </c>
    </row>
    <row r="217" spans="1:16" ht="15" hidden="1">
      <c r="A217" s="65">
        <v>39356</v>
      </c>
      <c r="B217" s="63">
        <v>129519</v>
      </c>
      <c r="C217" s="63">
        <f t="shared" si="3"/>
        <v>11535</v>
      </c>
      <c r="D217" s="63">
        <v>117984</v>
      </c>
      <c r="E217" s="63">
        <v>9056</v>
      </c>
      <c r="F217" s="63">
        <v>6584</v>
      </c>
      <c r="G217" s="63">
        <v>2181</v>
      </c>
      <c r="H217" s="63">
        <v>469</v>
      </c>
      <c r="I217" s="63">
        <v>1558</v>
      </c>
      <c r="J217" s="63">
        <v>5671</v>
      </c>
      <c r="K217" s="63">
        <v>23806</v>
      </c>
      <c r="L217" s="63">
        <v>4444</v>
      </c>
      <c r="M217" s="63">
        <v>2559</v>
      </c>
      <c r="N217" s="63">
        <v>13617</v>
      </c>
      <c r="O217" s="63">
        <v>1515</v>
      </c>
      <c r="P217" s="63">
        <v>3261</v>
      </c>
    </row>
    <row r="218" spans="1:16" ht="15" hidden="1">
      <c r="A218" s="65">
        <v>39387</v>
      </c>
      <c r="B218" s="63">
        <v>125596</v>
      </c>
      <c r="C218" s="63">
        <f t="shared" si="3"/>
        <v>10384</v>
      </c>
      <c r="D218" s="63">
        <v>115212</v>
      </c>
      <c r="E218" s="63">
        <v>9144</v>
      </c>
      <c r="F218" s="63">
        <v>5153</v>
      </c>
      <c r="G218" s="63">
        <v>1202</v>
      </c>
      <c r="H218" s="63">
        <v>788</v>
      </c>
      <c r="I218" s="63">
        <v>1065</v>
      </c>
      <c r="J218" s="63">
        <v>6383</v>
      </c>
      <c r="K218" s="63">
        <v>22542</v>
      </c>
      <c r="L218" s="63">
        <v>4899</v>
      </c>
      <c r="M218" s="63">
        <v>3027</v>
      </c>
      <c r="N218" s="63">
        <v>13026</v>
      </c>
      <c r="O218" s="63">
        <v>1367</v>
      </c>
      <c r="P218" s="63">
        <v>3236</v>
      </c>
    </row>
    <row r="219" spans="1:16" ht="15" hidden="1">
      <c r="A219" s="65">
        <v>39417</v>
      </c>
      <c r="B219" s="63">
        <v>78653</v>
      </c>
      <c r="C219" s="63">
        <f t="shared" si="3"/>
        <v>8069</v>
      </c>
      <c r="D219" s="63">
        <v>70584</v>
      </c>
      <c r="E219" s="63">
        <v>7656</v>
      </c>
      <c r="F219" s="63">
        <v>3396</v>
      </c>
      <c r="G219" s="63">
        <v>1510</v>
      </c>
      <c r="H219" s="63">
        <v>361</v>
      </c>
      <c r="I219" s="63">
        <v>925</v>
      </c>
      <c r="J219" s="63">
        <v>5960</v>
      </c>
      <c r="K219" s="63">
        <v>8358</v>
      </c>
      <c r="L219" s="63">
        <v>2692</v>
      </c>
      <c r="M219" s="63">
        <v>1025</v>
      </c>
      <c r="N219" s="63">
        <v>8372</v>
      </c>
      <c r="O219" s="63">
        <v>584</v>
      </c>
      <c r="P219" s="63">
        <v>2878</v>
      </c>
    </row>
    <row r="220" spans="1:16" ht="15" hidden="1">
      <c r="A220" s="65">
        <v>39448</v>
      </c>
      <c r="B220" s="63">
        <v>100956</v>
      </c>
      <c r="C220" s="63">
        <f t="shared" si="3"/>
        <v>10255</v>
      </c>
      <c r="D220" s="63">
        <v>90701</v>
      </c>
      <c r="E220" s="63">
        <v>6304</v>
      </c>
      <c r="F220" s="63">
        <v>5151</v>
      </c>
      <c r="G220" s="63">
        <v>1278</v>
      </c>
      <c r="H220" s="63">
        <v>274</v>
      </c>
      <c r="I220" s="63">
        <v>1136</v>
      </c>
      <c r="J220" s="63">
        <v>5286</v>
      </c>
      <c r="K220" s="63">
        <v>10193</v>
      </c>
      <c r="L220" s="63">
        <v>3392</v>
      </c>
      <c r="M220" s="63">
        <v>1905</v>
      </c>
      <c r="N220" s="63">
        <v>15008</v>
      </c>
      <c r="O220" s="63">
        <v>4496</v>
      </c>
      <c r="P220" s="63">
        <v>3068</v>
      </c>
    </row>
    <row r="221" spans="1:16" ht="15" hidden="1">
      <c r="A221" s="65">
        <v>39479</v>
      </c>
      <c r="B221" s="63">
        <v>113182</v>
      </c>
      <c r="C221" s="63">
        <f t="shared" si="3"/>
        <v>9443</v>
      </c>
      <c r="D221" s="63">
        <v>103739</v>
      </c>
      <c r="E221" s="63">
        <v>9395</v>
      </c>
      <c r="F221" s="63">
        <v>4538</v>
      </c>
      <c r="G221" s="63">
        <v>2187</v>
      </c>
      <c r="H221" s="63">
        <v>431</v>
      </c>
      <c r="I221" s="63">
        <v>1132</v>
      </c>
      <c r="J221" s="63">
        <v>5476</v>
      </c>
      <c r="K221" s="63">
        <v>11003</v>
      </c>
      <c r="L221" s="63">
        <v>4424</v>
      </c>
      <c r="M221" s="63">
        <v>3242</v>
      </c>
      <c r="N221" s="63">
        <v>11748</v>
      </c>
      <c r="O221" s="63">
        <v>3638</v>
      </c>
      <c r="P221" s="63">
        <v>2842</v>
      </c>
    </row>
    <row r="222" spans="1:16" ht="15" hidden="1">
      <c r="A222" s="65">
        <v>39508</v>
      </c>
      <c r="B222" s="63">
        <v>106179</v>
      </c>
      <c r="C222" s="63">
        <f t="shared" si="3"/>
        <v>10800</v>
      </c>
      <c r="D222" s="63">
        <v>95379</v>
      </c>
      <c r="E222" s="63">
        <v>9382</v>
      </c>
      <c r="F222" s="63">
        <v>4278</v>
      </c>
      <c r="G222" s="63">
        <v>1399</v>
      </c>
      <c r="H222" s="63">
        <v>822</v>
      </c>
      <c r="I222" s="63">
        <v>1447</v>
      </c>
      <c r="J222" s="63">
        <v>6079</v>
      </c>
      <c r="K222" s="63">
        <v>11776</v>
      </c>
      <c r="L222" s="63">
        <v>4716</v>
      </c>
      <c r="M222" s="63">
        <v>2482</v>
      </c>
      <c r="N222" s="63">
        <v>7997</v>
      </c>
      <c r="O222" s="63">
        <v>1470</v>
      </c>
      <c r="P222" s="63">
        <v>2905</v>
      </c>
    </row>
    <row r="223" spans="1:16" ht="15" hidden="1">
      <c r="A223" s="65">
        <v>39539</v>
      </c>
      <c r="B223" s="63">
        <v>119968</v>
      </c>
      <c r="C223" s="63">
        <f t="shared" si="3"/>
        <v>13076</v>
      </c>
      <c r="D223" s="63">
        <v>106892</v>
      </c>
      <c r="E223" s="63">
        <v>8158</v>
      </c>
      <c r="F223" s="63">
        <v>6398</v>
      </c>
      <c r="G223" s="63">
        <v>1807</v>
      </c>
      <c r="H223" s="63">
        <v>465</v>
      </c>
      <c r="I223" s="63">
        <v>1851</v>
      </c>
      <c r="J223" s="63">
        <v>6648</v>
      </c>
      <c r="K223" s="63">
        <v>17776</v>
      </c>
      <c r="L223" s="63">
        <v>5253</v>
      </c>
      <c r="M223" s="63">
        <v>2858</v>
      </c>
      <c r="N223" s="63">
        <v>9995</v>
      </c>
      <c r="O223" s="63">
        <v>1815</v>
      </c>
      <c r="P223" s="63">
        <v>2658</v>
      </c>
    </row>
    <row r="224" spans="1:16" ht="15" hidden="1">
      <c r="A224" s="65">
        <v>39569</v>
      </c>
      <c r="B224" s="63">
        <v>123364</v>
      </c>
      <c r="C224" s="63">
        <f t="shared" si="3"/>
        <v>13294</v>
      </c>
      <c r="D224" s="63">
        <v>110070</v>
      </c>
      <c r="E224" s="63">
        <v>9157</v>
      </c>
      <c r="F224" s="63">
        <v>6544</v>
      </c>
      <c r="G224" s="63">
        <v>1695</v>
      </c>
      <c r="H224" s="63">
        <v>597</v>
      </c>
      <c r="I224" s="63">
        <v>1814</v>
      </c>
      <c r="J224" s="63">
        <v>5513</v>
      </c>
      <c r="K224" s="63">
        <v>17667</v>
      </c>
      <c r="L224" s="63">
        <v>5407</v>
      </c>
      <c r="M224" s="63">
        <v>2499</v>
      </c>
      <c r="N224" s="63">
        <v>10008</v>
      </c>
      <c r="O224" s="63">
        <v>2666</v>
      </c>
      <c r="P224" s="63">
        <v>3087</v>
      </c>
    </row>
    <row r="225" spans="1:16" ht="15" hidden="1">
      <c r="A225" s="65">
        <v>39600</v>
      </c>
      <c r="B225" s="63">
        <v>128770</v>
      </c>
      <c r="C225" s="63">
        <f t="shared" si="3"/>
        <v>15833</v>
      </c>
      <c r="D225" s="63">
        <v>112937</v>
      </c>
      <c r="E225" s="63">
        <v>8499</v>
      </c>
      <c r="F225" s="63">
        <v>6045</v>
      </c>
      <c r="G225" s="63">
        <v>1578</v>
      </c>
      <c r="H225" s="63">
        <v>928</v>
      </c>
      <c r="I225" s="63">
        <v>1557</v>
      </c>
      <c r="J225" s="63">
        <v>5572</v>
      </c>
      <c r="K225" s="63">
        <v>19524</v>
      </c>
      <c r="L225" s="63">
        <v>5494</v>
      </c>
      <c r="M225" s="63">
        <v>2673</v>
      </c>
      <c r="N225" s="63">
        <v>12313</v>
      </c>
      <c r="O225" s="63">
        <v>1865</v>
      </c>
      <c r="P225" s="63">
        <v>2987</v>
      </c>
    </row>
    <row r="226" spans="1:16" ht="15" hidden="1">
      <c r="A226" s="65">
        <v>39630</v>
      </c>
      <c r="B226" s="63">
        <v>132520</v>
      </c>
      <c r="C226" s="63">
        <f t="shared" si="3"/>
        <v>14142</v>
      </c>
      <c r="D226" s="63">
        <v>118378</v>
      </c>
      <c r="E226" s="63">
        <v>11015</v>
      </c>
      <c r="F226" s="63">
        <v>3344</v>
      </c>
      <c r="G226" s="63">
        <v>1144</v>
      </c>
      <c r="H226" s="63">
        <v>869</v>
      </c>
      <c r="I226" s="63">
        <v>1954</v>
      </c>
      <c r="J226" s="63">
        <v>7370</v>
      </c>
      <c r="K226" s="63">
        <v>22450</v>
      </c>
      <c r="L226" s="63">
        <v>4484</v>
      </c>
      <c r="M226" s="63">
        <v>2922</v>
      </c>
      <c r="N226" s="63">
        <v>11901</v>
      </c>
      <c r="O226" s="63">
        <v>2710</v>
      </c>
      <c r="P226" s="63">
        <v>2992</v>
      </c>
    </row>
    <row r="227" spans="1:16" ht="15" hidden="1">
      <c r="A227" s="65">
        <v>39661</v>
      </c>
      <c r="B227" s="63">
        <v>125637</v>
      </c>
      <c r="C227" s="63">
        <f t="shared" si="3"/>
        <v>14932</v>
      </c>
      <c r="D227" s="63">
        <v>110705</v>
      </c>
      <c r="E227" s="63">
        <v>9558</v>
      </c>
      <c r="F227" s="63">
        <v>4502</v>
      </c>
      <c r="G227" s="63">
        <v>1180</v>
      </c>
      <c r="H227" s="63">
        <v>500</v>
      </c>
      <c r="I227" s="63">
        <v>1615</v>
      </c>
      <c r="J227" s="63">
        <v>6213</v>
      </c>
      <c r="K227" s="63">
        <v>20052</v>
      </c>
      <c r="L227" s="63">
        <v>4552</v>
      </c>
      <c r="M227" s="63">
        <v>3490</v>
      </c>
      <c r="N227" s="63">
        <v>11136</v>
      </c>
      <c r="O227" s="63">
        <v>2236</v>
      </c>
      <c r="P227" s="63">
        <v>3050</v>
      </c>
    </row>
    <row r="228" spans="1:16" ht="15" hidden="1">
      <c r="A228" s="65">
        <v>39692</v>
      </c>
      <c r="B228" s="63">
        <v>131506</v>
      </c>
      <c r="C228" s="63">
        <f t="shared" si="3"/>
        <v>36553</v>
      </c>
      <c r="D228" s="63">
        <v>94953</v>
      </c>
      <c r="E228" s="63">
        <v>10882</v>
      </c>
      <c r="F228" s="63">
        <v>3738</v>
      </c>
      <c r="G228" s="63">
        <v>825</v>
      </c>
      <c r="H228" s="63">
        <v>555</v>
      </c>
      <c r="I228" s="63">
        <v>1707</v>
      </c>
      <c r="J228" s="63">
        <v>6312</v>
      </c>
      <c r="K228" s="63">
        <v>22753</v>
      </c>
      <c r="L228" s="63">
        <v>5257</v>
      </c>
      <c r="M228" s="63">
        <v>2816</v>
      </c>
      <c r="N228" s="63">
        <v>14527</v>
      </c>
      <c r="O228" s="63">
        <v>1839</v>
      </c>
      <c r="P228" s="63">
        <v>2962</v>
      </c>
    </row>
    <row r="229" spans="1:16" ht="15" hidden="1">
      <c r="A229" s="65">
        <v>39722</v>
      </c>
      <c r="B229" s="63">
        <v>137539</v>
      </c>
      <c r="C229" s="63">
        <f t="shared" si="3"/>
        <v>15196</v>
      </c>
      <c r="D229" s="63">
        <v>122343</v>
      </c>
      <c r="E229" s="63">
        <v>12480</v>
      </c>
      <c r="F229" s="63">
        <v>3866</v>
      </c>
      <c r="G229" s="63">
        <v>1549</v>
      </c>
      <c r="H229" s="63">
        <v>405</v>
      </c>
      <c r="I229" s="63">
        <v>1966</v>
      </c>
      <c r="J229" s="63">
        <v>7767</v>
      </c>
      <c r="K229" s="63">
        <v>18597</v>
      </c>
      <c r="L229" s="63">
        <v>5758</v>
      </c>
      <c r="M229" s="63">
        <v>3777</v>
      </c>
      <c r="N229" s="63">
        <v>14812</v>
      </c>
      <c r="O229" s="63">
        <v>1975</v>
      </c>
      <c r="P229" s="63">
        <v>2374</v>
      </c>
    </row>
    <row r="230" spans="1:16" ht="15" hidden="1">
      <c r="A230" s="65">
        <v>39753</v>
      </c>
      <c r="B230" s="63">
        <v>128970</v>
      </c>
      <c r="C230" s="63">
        <f t="shared" si="3"/>
        <v>13366</v>
      </c>
      <c r="D230" s="63">
        <v>115604</v>
      </c>
      <c r="E230" s="63">
        <v>12497</v>
      </c>
      <c r="F230" s="63">
        <v>3655</v>
      </c>
      <c r="G230" s="63">
        <v>1535</v>
      </c>
      <c r="H230" s="63">
        <v>844</v>
      </c>
      <c r="I230" s="63">
        <v>2050</v>
      </c>
      <c r="J230" s="63">
        <v>8149</v>
      </c>
      <c r="K230" s="63">
        <v>18480</v>
      </c>
      <c r="L230" s="63">
        <v>5704</v>
      </c>
      <c r="M230" s="63">
        <v>2879</v>
      </c>
      <c r="N230" s="63">
        <v>11611</v>
      </c>
      <c r="O230" s="63">
        <v>1375</v>
      </c>
      <c r="P230" s="63">
        <v>2356</v>
      </c>
    </row>
    <row r="231" spans="1:16" ht="15" hidden="1">
      <c r="A231" s="65">
        <v>39783</v>
      </c>
      <c r="B231" s="63">
        <v>93856</v>
      </c>
      <c r="C231" s="63">
        <f t="shared" si="3"/>
        <v>10503</v>
      </c>
      <c r="D231" s="63">
        <v>83353</v>
      </c>
      <c r="E231" s="63">
        <v>9844</v>
      </c>
      <c r="F231" s="63">
        <v>2415</v>
      </c>
      <c r="G231" s="63">
        <v>1376</v>
      </c>
      <c r="H231" s="63">
        <v>546</v>
      </c>
      <c r="I231" s="63">
        <v>1055</v>
      </c>
      <c r="J231" s="63">
        <v>7707</v>
      </c>
      <c r="K231" s="63">
        <v>15598</v>
      </c>
      <c r="L231" s="63">
        <v>4619</v>
      </c>
      <c r="M231" s="63">
        <v>1867</v>
      </c>
      <c r="N231" s="63">
        <v>7328</v>
      </c>
      <c r="O231" s="63">
        <v>774</v>
      </c>
      <c r="P231" s="63">
        <v>2093</v>
      </c>
    </row>
    <row r="232" spans="1:16" ht="15" hidden="1">
      <c r="A232" s="65">
        <v>39814</v>
      </c>
      <c r="B232" s="63">
        <v>113879</v>
      </c>
      <c r="C232" s="63">
        <f t="shared" si="3"/>
        <v>11497</v>
      </c>
      <c r="D232" s="63">
        <v>102382</v>
      </c>
      <c r="E232" s="63">
        <v>8353</v>
      </c>
      <c r="F232" s="63">
        <v>1955</v>
      </c>
      <c r="G232" s="63">
        <v>1259</v>
      </c>
      <c r="H232" s="63">
        <v>515</v>
      </c>
      <c r="I232" s="63">
        <v>1713</v>
      </c>
      <c r="J232" s="63">
        <v>7400</v>
      </c>
      <c r="K232" s="63">
        <v>20427</v>
      </c>
      <c r="L232" s="63">
        <v>5126</v>
      </c>
      <c r="M232" s="63">
        <v>2299</v>
      </c>
      <c r="N232" s="63">
        <v>10835</v>
      </c>
      <c r="O232" s="63">
        <v>1265</v>
      </c>
      <c r="P232" s="63">
        <v>4435</v>
      </c>
    </row>
    <row r="233" spans="1:16" ht="15" hidden="1">
      <c r="A233" s="65">
        <v>39845</v>
      </c>
      <c r="B233" s="63">
        <v>134588</v>
      </c>
      <c r="C233" s="63">
        <f t="shared" si="3"/>
        <v>12740</v>
      </c>
      <c r="D233" s="63">
        <v>121848</v>
      </c>
      <c r="E233" s="63">
        <v>10331</v>
      </c>
      <c r="F233" s="63">
        <v>3211</v>
      </c>
      <c r="G233" s="63">
        <v>1619</v>
      </c>
      <c r="H233" s="63">
        <v>795</v>
      </c>
      <c r="I233" s="63">
        <v>1557</v>
      </c>
      <c r="J233" s="63">
        <v>7766</v>
      </c>
      <c r="K233" s="63">
        <v>22126</v>
      </c>
      <c r="L233" s="63">
        <v>5592</v>
      </c>
      <c r="M233" s="63">
        <v>2742</v>
      </c>
      <c r="N233" s="63">
        <v>12559</v>
      </c>
      <c r="O233" s="63">
        <v>1449</v>
      </c>
      <c r="P233" s="63">
        <v>3645</v>
      </c>
    </row>
    <row r="234" spans="1:16" ht="15" hidden="1">
      <c r="A234" s="65">
        <v>39873</v>
      </c>
      <c r="B234" s="63">
        <v>144341</v>
      </c>
      <c r="C234" s="63">
        <f t="shared" si="3"/>
        <v>14278</v>
      </c>
      <c r="D234" s="63">
        <v>130063</v>
      </c>
      <c r="E234" s="63">
        <v>14242</v>
      </c>
      <c r="F234" s="63">
        <v>5191</v>
      </c>
      <c r="G234" s="63">
        <v>1759</v>
      </c>
      <c r="H234" s="63">
        <v>755</v>
      </c>
      <c r="I234" s="63">
        <v>1807</v>
      </c>
      <c r="J234" s="63">
        <v>7604</v>
      </c>
      <c r="K234" s="63">
        <v>20163</v>
      </c>
      <c r="L234" s="63">
        <v>5618</v>
      </c>
      <c r="M234" s="63">
        <v>4660</v>
      </c>
      <c r="N234" s="63">
        <v>14922</v>
      </c>
      <c r="O234" s="63">
        <v>2339</v>
      </c>
      <c r="P234" s="63">
        <v>3728</v>
      </c>
    </row>
    <row r="235" spans="1:16" ht="15" hidden="1">
      <c r="A235" s="65">
        <v>39904</v>
      </c>
      <c r="B235" s="63">
        <v>116760</v>
      </c>
      <c r="C235" s="63">
        <f t="shared" si="3"/>
        <v>12567</v>
      </c>
      <c r="D235" s="63">
        <v>104193</v>
      </c>
      <c r="E235" s="63">
        <v>9350</v>
      </c>
      <c r="F235" s="63">
        <v>3286</v>
      </c>
      <c r="G235" s="63">
        <v>1384</v>
      </c>
      <c r="H235" s="63">
        <v>538</v>
      </c>
      <c r="I235" s="63">
        <v>1403</v>
      </c>
      <c r="J235" s="63">
        <v>7336</v>
      </c>
      <c r="K235" s="63">
        <v>18223</v>
      </c>
      <c r="L235" s="63">
        <v>4108</v>
      </c>
      <c r="M235" s="63">
        <v>3759</v>
      </c>
      <c r="N235" s="63">
        <v>9863</v>
      </c>
      <c r="O235" s="63">
        <v>1671</v>
      </c>
      <c r="P235" s="63">
        <v>2494</v>
      </c>
    </row>
    <row r="237" spans="1:9" ht="12.75">
      <c r="A237" s="71" t="s">
        <v>30</v>
      </c>
      <c r="B237" s="68"/>
      <c r="C237" s="68"/>
      <c r="D237" s="68"/>
      <c r="E237" s="68"/>
      <c r="F237" s="68"/>
      <c r="G237" s="68"/>
      <c r="H237" s="68"/>
      <c r="I237" s="68"/>
    </row>
    <row r="238" spans="1:16" ht="12.75">
      <c r="A238" s="67" t="s">
        <v>26</v>
      </c>
      <c r="B238" s="69">
        <f>AVERAGE(B4:B15)</f>
        <v>86548.58333333333</v>
      </c>
      <c r="C238" s="69">
        <f>AVERAGE(C4:C15)</f>
        <v>7746.75</v>
      </c>
      <c r="D238" s="69">
        <f aca="true" t="shared" si="4" ref="D238:I238">AVERAGE(D4:D15)</f>
        <v>78801.83333333333</v>
      </c>
      <c r="E238" s="69">
        <f t="shared" si="4"/>
        <v>11429.333333333334</v>
      </c>
      <c r="F238" s="69">
        <f t="shared" si="4"/>
        <v>2548.0833333333335</v>
      </c>
      <c r="G238" s="69">
        <f t="shared" si="4"/>
        <v>1138.75</v>
      </c>
      <c r="H238" s="69">
        <f t="shared" si="4"/>
        <v>566.25</v>
      </c>
      <c r="I238" s="74">
        <f t="shared" si="4"/>
        <v>2277.6666666666665</v>
      </c>
      <c r="J238" s="74">
        <f aca="true" t="shared" si="5" ref="J238:P238">AVERAGE(J4:J15)</f>
        <v>5568.25</v>
      </c>
      <c r="K238" s="69">
        <f t="shared" si="5"/>
        <v>7985.916666666667</v>
      </c>
      <c r="L238" s="69">
        <f t="shared" si="5"/>
        <v>5664.5</v>
      </c>
      <c r="M238" s="69">
        <f t="shared" si="5"/>
        <v>2343.6666666666665</v>
      </c>
      <c r="N238" s="69">
        <f t="shared" si="5"/>
        <v>5816.333333333333</v>
      </c>
      <c r="O238" s="69">
        <f t="shared" si="5"/>
        <v>1587.75</v>
      </c>
      <c r="P238" s="69">
        <f t="shared" si="5"/>
        <v>1859.5</v>
      </c>
    </row>
    <row r="239" spans="1:16" ht="12.75">
      <c r="A239" s="67" t="s">
        <v>7</v>
      </c>
      <c r="B239" s="69">
        <f>AVERAGE(B16:B27)</f>
        <v>91242.16666666667</v>
      </c>
      <c r="C239" s="69">
        <f>AVERAGE(C16:C27)</f>
        <v>10464.333333333334</v>
      </c>
      <c r="D239" s="69">
        <f aca="true" t="shared" si="6" ref="D239:I239">AVERAGE(D16:D27)</f>
        <v>80777.83333333333</v>
      </c>
      <c r="E239" s="69">
        <f t="shared" si="6"/>
        <v>11168.666666666666</v>
      </c>
      <c r="F239" s="69">
        <f t="shared" si="6"/>
        <v>2810.8333333333335</v>
      </c>
      <c r="G239" s="69">
        <f t="shared" si="6"/>
        <v>1085.0833333333333</v>
      </c>
      <c r="H239" s="69">
        <f t="shared" si="6"/>
        <v>809.75</v>
      </c>
      <c r="I239" s="74">
        <f t="shared" si="6"/>
        <v>2328.6666666666665</v>
      </c>
      <c r="J239" s="74">
        <f aca="true" t="shared" si="7" ref="J239:P239">AVERAGE(J16:J27)</f>
        <v>5199.166666666667</v>
      </c>
      <c r="K239" s="69">
        <f t="shared" si="7"/>
        <v>10306.166666666666</v>
      </c>
      <c r="L239" s="69">
        <f t="shared" si="7"/>
        <v>5877.333333333333</v>
      </c>
      <c r="M239" s="69">
        <f t="shared" si="7"/>
        <v>2247.9166666666665</v>
      </c>
      <c r="N239" s="69">
        <f t="shared" si="7"/>
        <v>6498.416666666667</v>
      </c>
      <c r="O239" s="69">
        <f t="shared" si="7"/>
        <v>1585.5</v>
      </c>
      <c r="P239" s="69">
        <f t="shared" si="7"/>
        <v>1990.6666666666667</v>
      </c>
    </row>
    <row r="240" spans="1:16" ht="12.75">
      <c r="A240" s="67" t="s">
        <v>8</v>
      </c>
      <c r="B240" s="69">
        <f>AVERAGE(B28:B39)</f>
        <v>98165.83333333333</v>
      </c>
      <c r="C240" s="69">
        <f>AVERAGE(C28:C39)</f>
        <v>10513.916666666666</v>
      </c>
      <c r="D240" s="69">
        <f aca="true" t="shared" si="8" ref="D240:I240">AVERAGE(D28:D39)</f>
        <v>87651.91666666667</v>
      </c>
      <c r="E240" s="69">
        <f t="shared" si="8"/>
        <v>12845.833333333334</v>
      </c>
      <c r="F240" s="69">
        <f t="shared" si="8"/>
        <v>2867.4166666666665</v>
      </c>
      <c r="G240" s="69">
        <f t="shared" si="8"/>
        <v>1189.4166666666667</v>
      </c>
      <c r="H240" s="69">
        <f t="shared" si="8"/>
        <v>923.6666666666666</v>
      </c>
      <c r="I240" s="74">
        <f t="shared" si="8"/>
        <v>2465.3333333333335</v>
      </c>
      <c r="J240" s="74">
        <f aca="true" t="shared" si="9" ref="J240:P240">AVERAGE(J28:J39)</f>
        <v>5646.083333333333</v>
      </c>
      <c r="K240" s="69">
        <f t="shared" si="9"/>
        <v>11111.666666666666</v>
      </c>
      <c r="L240" s="69">
        <f t="shared" si="9"/>
        <v>5926.083333333333</v>
      </c>
      <c r="M240" s="69">
        <f t="shared" si="9"/>
        <v>2493.9166666666665</v>
      </c>
      <c r="N240" s="69">
        <f t="shared" si="9"/>
        <v>7213.833333333333</v>
      </c>
      <c r="O240" s="69">
        <f t="shared" si="9"/>
        <v>1571.1666666666667</v>
      </c>
      <c r="P240" s="69">
        <f t="shared" si="9"/>
        <v>2765.3333333333335</v>
      </c>
    </row>
    <row r="241" spans="1:16" ht="12.75">
      <c r="A241" s="67" t="s">
        <v>9</v>
      </c>
      <c r="B241" s="69">
        <f>AVERAGE(B40:B51)</f>
        <v>98066.91666666667</v>
      </c>
      <c r="C241" s="69">
        <f>AVERAGE(C40:C51)</f>
        <v>10855.25</v>
      </c>
      <c r="D241" s="69">
        <f aca="true" t="shared" si="10" ref="D241:I241">AVERAGE(D40:D51)</f>
        <v>87211.66666666667</v>
      </c>
      <c r="E241" s="69">
        <f t="shared" si="10"/>
        <v>14840.333333333334</v>
      </c>
      <c r="F241" s="69">
        <f t="shared" si="10"/>
        <v>3175.3333333333335</v>
      </c>
      <c r="G241" s="69">
        <f t="shared" si="10"/>
        <v>1394.0833333333333</v>
      </c>
      <c r="H241" s="69">
        <f t="shared" si="10"/>
        <v>701</v>
      </c>
      <c r="I241" s="74">
        <f t="shared" si="10"/>
        <v>2588.8333333333335</v>
      </c>
      <c r="J241" s="74">
        <f aca="true" t="shared" si="11" ref="J241:P241">AVERAGE(J40:J51)</f>
        <v>7526.583333333333</v>
      </c>
      <c r="K241" s="69">
        <f t="shared" si="11"/>
        <v>11079.25</v>
      </c>
      <c r="L241" s="69">
        <f t="shared" si="11"/>
        <v>5543.333333333333</v>
      </c>
      <c r="M241" s="69">
        <f t="shared" si="11"/>
        <v>2439.6666666666665</v>
      </c>
      <c r="N241" s="69">
        <f t="shared" si="11"/>
        <v>7699.75</v>
      </c>
      <c r="O241" s="69">
        <f t="shared" si="11"/>
        <v>1365.75</v>
      </c>
      <c r="P241" s="69">
        <f t="shared" si="11"/>
        <v>2059.1666666666665</v>
      </c>
    </row>
    <row r="242" spans="1:16" ht="12.75">
      <c r="A242" s="67" t="s">
        <v>10</v>
      </c>
      <c r="B242" s="69">
        <f>AVERAGE(B52:B63)</f>
        <v>93909.75</v>
      </c>
      <c r="C242" s="69">
        <f>AVERAGE(C52:C63)</f>
        <v>9914.416666666666</v>
      </c>
      <c r="D242" s="69">
        <f aca="true" t="shared" si="12" ref="D242:I242">AVERAGE(D52:D63)</f>
        <v>83995.33333333333</v>
      </c>
      <c r="E242" s="69">
        <f t="shared" si="12"/>
        <v>13318.916666666666</v>
      </c>
      <c r="F242" s="69">
        <f t="shared" si="12"/>
        <v>3347.75</v>
      </c>
      <c r="G242" s="69">
        <f t="shared" si="12"/>
        <v>1363.5833333333333</v>
      </c>
      <c r="H242" s="69">
        <f t="shared" si="12"/>
        <v>684.5833333333334</v>
      </c>
      <c r="I242" s="74">
        <f t="shared" si="12"/>
        <v>2602.3333333333335</v>
      </c>
      <c r="J242" s="74">
        <f aca="true" t="shared" si="13" ref="J242:P242">AVERAGE(J52:J63)</f>
        <v>7553.833333333333</v>
      </c>
      <c r="K242" s="69">
        <f t="shared" si="13"/>
        <v>10886.25</v>
      </c>
      <c r="L242" s="69">
        <f t="shared" si="13"/>
        <v>4759.166666666667</v>
      </c>
      <c r="M242" s="69">
        <f t="shared" si="13"/>
        <v>2464.0833333333335</v>
      </c>
      <c r="N242" s="69">
        <f t="shared" si="13"/>
        <v>7885.583333333333</v>
      </c>
      <c r="O242" s="69">
        <f t="shared" si="13"/>
        <v>1572</v>
      </c>
      <c r="P242" s="69">
        <f t="shared" si="13"/>
        <v>1823.75</v>
      </c>
    </row>
    <row r="243" spans="1:16" ht="12.75">
      <c r="A243" s="67" t="s">
        <v>11</v>
      </c>
      <c r="B243" s="69">
        <f>AVERAGE(B64:B75)</f>
        <v>100539</v>
      </c>
      <c r="C243" s="69">
        <f>AVERAGE(C64:C75)</f>
        <v>10696.5</v>
      </c>
      <c r="D243" s="69">
        <f aca="true" t="shared" si="14" ref="D243:I243">AVERAGE(D64:D75)</f>
        <v>89842.5</v>
      </c>
      <c r="E243" s="69">
        <f t="shared" si="14"/>
        <v>13884.083333333334</v>
      </c>
      <c r="F243" s="69">
        <f t="shared" si="14"/>
        <v>3969.9166666666665</v>
      </c>
      <c r="G243" s="69">
        <f t="shared" si="14"/>
        <v>1287.0833333333333</v>
      </c>
      <c r="H243" s="69">
        <f t="shared" si="14"/>
        <v>901.9166666666666</v>
      </c>
      <c r="I243" s="74">
        <f t="shared" si="14"/>
        <v>2524.1666666666665</v>
      </c>
      <c r="J243" s="74">
        <f aca="true" t="shared" si="15" ref="J243:P243">AVERAGE(J64:J75)</f>
        <v>7481.333333333333</v>
      </c>
      <c r="K243" s="69">
        <f t="shared" si="15"/>
        <v>11911.916666666666</v>
      </c>
      <c r="L243" s="69">
        <f t="shared" si="15"/>
        <v>5781.666666666667</v>
      </c>
      <c r="M243" s="69">
        <f t="shared" si="15"/>
        <v>2557.5</v>
      </c>
      <c r="N243" s="69">
        <f t="shared" si="15"/>
        <v>8018.833333333333</v>
      </c>
      <c r="O243" s="69">
        <f t="shared" si="15"/>
        <v>1409</v>
      </c>
      <c r="P243" s="69">
        <f t="shared" si="15"/>
        <v>2024.0833333333333</v>
      </c>
    </row>
    <row r="244" spans="1:16" ht="12.75">
      <c r="A244" s="67" t="s">
        <v>12</v>
      </c>
      <c r="B244" s="69">
        <f>AVERAGE(B76:B87)</f>
        <v>112439</v>
      </c>
      <c r="C244" s="69">
        <f>AVERAGE(C76:C87)</f>
        <v>10930.333333333334</v>
      </c>
      <c r="D244" s="69">
        <f aca="true" t="shared" si="16" ref="D244:I244">AVERAGE(D76:D87)</f>
        <v>101508.66666666667</v>
      </c>
      <c r="E244" s="69">
        <f t="shared" si="16"/>
        <v>14210.333333333334</v>
      </c>
      <c r="F244" s="69">
        <f t="shared" si="16"/>
        <v>9179.333333333334</v>
      </c>
      <c r="G244" s="69">
        <f t="shared" si="16"/>
        <v>1543.5833333333333</v>
      </c>
      <c r="H244" s="69">
        <f t="shared" si="16"/>
        <v>726.4166666666666</v>
      </c>
      <c r="I244" s="74">
        <f t="shared" si="16"/>
        <v>2612.25</v>
      </c>
      <c r="J244" s="74">
        <f aca="true" t="shared" si="17" ref="J244:P244">AVERAGE(J76:J87)</f>
        <v>6705.75</v>
      </c>
      <c r="K244" s="69">
        <f t="shared" si="17"/>
        <v>11948.25</v>
      </c>
      <c r="L244" s="69">
        <f t="shared" si="17"/>
        <v>7056.416666666667</v>
      </c>
      <c r="M244" s="69">
        <f t="shared" si="17"/>
        <v>2609.0833333333335</v>
      </c>
      <c r="N244" s="69">
        <f t="shared" si="17"/>
        <v>8929.666666666666</v>
      </c>
      <c r="O244" s="69">
        <f t="shared" si="17"/>
        <v>2004.6666666666667</v>
      </c>
      <c r="P244" s="69">
        <f t="shared" si="17"/>
        <v>2085.5</v>
      </c>
    </row>
    <row r="245" spans="1:16" ht="12.75">
      <c r="A245" s="67" t="s">
        <v>13</v>
      </c>
      <c r="B245" s="69">
        <f>AVERAGE(B88:B99)</f>
        <v>128872.08333333333</v>
      </c>
      <c r="C245" s="69">
        <f>AVERAGE(C88:C99)</f>
        <v>14292</v>
      </c>
      <c r="D245" s="69">
        <f aca="true" t="shared" si="18" ref="D245:I245">AVERAGE(D88:D99)</f>
        <v>114580.08333333333</v>
      </c>
      <c r="E245" s="69">
        <f t="shared" si="18"/>
        <v>15041.416666666666</v>
      </c>
      <c r="F245" s="69">
        <f t="shared" si="18"/>
        <v>11255.833333333334</v>
      </c>
      <c r="G245" s="69">
        <f t="shared" si="18"/>
        <v>1609.75</v>
      </c>
      <c r="H245" s="69">
        <f t="shared" si="18"/>
        <v>655.1666666666666</v>
      </c>
      <c r="I245" s="74">
        <f t="shared" si="18"/>
        <v>2677.0833333333335</v>
      </c>
      <c r="J245" s="74">
        <f aca="true" t="shared" si="19" ref="J245:P245">AVERAGE(J88:J99)</f>
        <v>8677.916666666666</v>
      </c>
      <c r="K245" s="69">
        <f t="shared" si="19"/>
        <v>14275</v>
      </c>
      <c r="L245" s="69">
        <f t="shared" si="19"/>
        <v>8153.083333333333</v>
      </c>
      <c r="M245" s="69">
        <f t="shared" si="19"/>
        <v>3012.6666666666665</v>
      </c>
      <c r="N245" s="69">
        <f t="shared" si="19"/>
        <v>9588.5</v>
      </c>
      <c r="O245" s="69">
        <f t="shared" si="19"/>
        <v>4078.5833333333335</v>
      </c>
      <c r="P245" s="69">
        <f t="shared" si="19"/>
        <v>1659</v>
      </c>
    </row>
    <row r="246" spans="1:16" ht="12.75">
      <c r="A246" s="67" t="s">
        <v>14</v>
      </c>
      <c r="B246" s="69">
        <f>AVERAGE(B100:B111)</f>
        <v>134923.58333333334</v>
      </c>
      <c r="C246" s="69">
        <f>AVERAGE(C100:C111)</f>
        <v>12106.25</v>
      </c>
      <c r="D246" s="69">
        <f aca="true" t="shared" si="20" ref="D246:I246">AVERAGE(D100:D111)</f>
        <v>122817.33333333333</v>
      </c>
      <c r="E246" s="69">
        <f t="shared" si="20"/>
        <v>15085.333333333334</v>
      </c>
      <c r="F246" s="69">
        <f t="shared" si="20"/>
        <v>11973.083333333334</v>
      </c>
      <c r="G246" s="69">
        <f t="shared" si="20"/>
        <v>2307.3333333333335</v>
      </c>
      <c r="H246" s="69">
        <f t="shared" si="20"/>
        <v>659.5833333333334</v>
      </c>
      <c r="I246" s="74">
        <f t="shared" si="20"/>
        <v>2446.8333333333335</v>
      </c>
      <c r="J246" s="74">
        <f aca="true" t="shared" si="21" ref="J246:P246">AVERAGE(J100:J111)</f>
        <v>9237.166666666666</v>
      </c>
      <c r="K246" s="69">
        <f t="shared" si="21"/>
        <v>11289.166666666666</v>
      </c>
      <c r="L246" s="69">
        <f t="shared" si="21"/>
        <v>7239.333333333333</v>
      </c>
      <c r="M246" s="69">
        <f t="shared" si="21"/>
        <v>3967.75</v>
      </c>
      <c r="N246" s="69">
        <f t="shared" si="21"/>
        <v>9485.5</v>
      </c>
      <c r="O246" s="69">
        <f t="shared" si="21"/>
        <v>3358.75</v>
      </c>
      <c r="P246" s="69">
        <f t="shared" si="21"/>
        <v>1850.75</v>
      </c>
    </row>
    <row r="247" spans="1:16" ht="12.75">
      <c r="A247" s="67" t="s">
        <v>15</v>
      </c>
      <c r="B247" s="69">
        <f>AVERAGE(B113:B123)</f>
        <v>145622.54545454544</v>
      </c>
      <c r="C247" s="69">
        <f>AVERAGE(C113:C123)</f>
        <v>13246.90909090909</v>
      </c>
      <c r="D247" s="69">
        <f aca="true" t="shared" si="22" ref="D247:I247">AVERAGE(D113:D123)</f>
        <v>132375.63636363635</v>
      </c>
      <c r="E247" s="69">
        <f t="shared" si="22"/>
        <v>15573.454545454546</v>
      </c>
      <c r="F247" s="69">
        <f t="shared" si="22"/>
        <v>10900.636363636364</v>
      </c>
      <c r="G247" s="69">
        <f t="shared" si="22"/>
        <v>3180.6363636363635</v>
      </c>
      <c r="H247" s="69">
        <f t="shared" si="22"/>
        <v>1364.7272727272727</v>
      </c>
      <c r="I247" s="74">
        <f t="shared" si="22"/>
        <v>2836</v>
      </c>
      <c r="J247" s="74">
        <f aca="true" t="shared" si="23" ref="J247:P247">AVERAGE(J113:J123)</f>
        <v>10059.454545454546</v>
      </c>
      <c r="K247" s="69">
        <f t="shared" si="23"/>
        <v>11008.181818181818</v>
      </c>
      <c r="L247" s="69">
        <f t="shared" si="23"/>
        <v>7553.636363636364</v>
      </c>
      <c r="M247" s="69">
        <f t="shared" si="23"/>
        <v>4022.909090909091</v>
      </c>
      <c r="N247" s="69">
        <f t="shared" si="23"/>
        <v>13221.272727272728</v>
      </c>
      <c r="O247" s="69">
        <f t="shared" si="23"/>
        <v>4610.363636363636</v>
      </c>
      <c r="P247" s="69">
        <f t="shared" si="23"/>
        <v>2518.3636363636365</v>
      </c>
    </row>
    <row r="248" spans="1:16" ht="12.75">
      <c r="A248" s="67" t="s">
        <v>16</v>
      </c>
      <c r="B248" s="69">
        <f>AVERAGE(B124:B135)</f>
        <v>146695.75</v>
      </c>
      <c r="C248" s="69">
        <f>AVERAGE(C124:C135)</f>
        <v>14478.666666666666</v>
      </c>
      <c r="D248" s="69">
        <f aca="true" t="shared" si="24" ref="D248:I248">AVERAGE(D124:D135)</f>
        <v>132217.08333333334</v>
      </c>
      <c r="E248" s="69">
        <f t="shared" si="24"/>
        <v>18040.083333333332</v>
      </c>
      <c r="F248" s="69">
        <f t="shared" si="24"/>
        <v>9746.916666666666</v>
      </c>
      <c r="G248" s="69">
        <f t="shared" si="24"/>
        <v>3081.5833333333335</v>
      </c>
      <c r="H248" s="69">
        <f t="shared" si="24"/>
        <v>1456.1666666666667</v>
      </c>
      <c r="I248" s="74">
        <f t="shared" si="24"/>
        <v>2991.4166666666665</v>
      </c>
      <c r="J248" s="74">
        <f aca="true" t="shared" si="25" ref="J248:P248">AVERAGE(J124:J135)</f>
        <v>9630.166666666666</v>
      </c>
      <c r="K248" s="69">
        <f t="shared" si="25"/>
        <v>9499.083333333334</v>
      </c>
      <c r="L248" s="69">
        <f t="shared" si="25"/>
        <v>7862.25</v>
      </c>
      <c r="M248" s="69">
        <f t="shared" si="25"/>
        <v>3690</v>
      </c>
      <c r="N248" s="69">
        <f t="shared" si="25"/>
        <v>11169.25</v>
      </c>
      <c r="O248" s="69">
        <f t="shared" si="25"/>
        <v>3712.0833333333335</v>
      </c>
      <c r="P248" s="69">
        <f t="shared" si="25"/>
        <v>2798.4166666666665</v>
      </c>
    </row>
    <row r="249" spans="1:16" ht="12.75">
      <c r="A249" s="67" t="s">
        <v>17</v>
      </c>
      <c r="B249" s="69">
        <f>AVERAGE(B136:B146)</f>
        <v>154353.45454545456</v>
      </c>
      <c r="C249" s="69">
        <f>AVERAGE(C136:C146)</f>
        <v>13568</v>
      </c>
      <c r="D249" s="69">
        <f aca="true" t="shared" si="26" ref="D249:I249">AVERAGE(D136:D146)</f>
        <v>140785.45454545456</v>
      </c>
      <c r="E249" s="69">
        <f t="shared" si="26"/>
        <v>17147.454545454544</v>
      </c>
      <c r="F249" s="69">
        <f t="shared" si="26"/>
        <v>11071.363636363636</v>
      </c>
      <c r="G249" s="69">
        <f t="shared" si="26"/>
        <v>2713</v>
      </c>
      <c r="H249" s="69">
        <f t="shared" si="26"/>
        <v>1623.909090909091</v>
      </c>
      <c r="I249" s="74">
        <f t="shared" si="26"/>
        <v>3668.090909090909</v>
      </c>
      <c r="J249" s="74">
        <f aca="true" t="shared" si="27" ref="J249:P249">AVERAGE(J136:J146)</f>
        <v>9316.545454545454</v>
      </c>
      <c r="K249" s="69">
        <f t="shared" si="27"/>
        <v>10039.363636363636</v>
      </c>
      <c r="L249" s="69">
        <f t="shared" si="27"/>
        <v>7272.727272727273</v>
      </c>
      <c r="M249" s="69">
        <f t="shared" si="27"/>
        <v>3725.2727272727275</v>
      </c>
      <c r="N249" s="69">
        <f t="shared" si="27"/>
        <v>15276.636363636364</v>
      </c>
      <c r="O249" s="69">
        <f t="shared" si="27"/>
        <v>3355.909090909091</v>
      </c>
      <c r="P249" s="69">
        <f t="shared" si="27"/>
        <v>3656.818181818182</v>
      </c>
    </row>
    <row r="250" spans="1:16" ht="12.75">
      <c r="A250" s="67" t="s">
        <v>18</v>
      </c>
      <c r="B250" s="69">
        <f>AVERAGE(B148:B159)</f>
        <v>147338.08333333334</v>
      </c>
      <c r="C250" s="69">
        <f>AVERAGE(C148:C159)</f>
        <v>12216.083333333334</v>
      </c>
      <c r="D250" s="69">
        <f aca="true" t="shared" si="28" ref="D250:I250">AVERAGE(D148:D159)</f>
        <v>135122</v>
      </c>
      <c r="E250" s="69">
        <f t="shared" si="28"/>
        <v>16733.833333333332</v>
      </c>
      <c r="F250" s="69">
        <f t="shared" si="28"/>
        <v>8196.75</v>
      </c>
      <c r="G250" s="69">
        <f t="shared" si="28"/>
        <v>2679.9166666666665</v>
      </c>
      <c r="H250" s="69">
        <f t="shared" si="28"/>
        <v>1722.25</v>
      </c>
      <c r="I250" s="74">
        <f t="shared" si="28"/>
        <v>3303.5</v>
      </c>
      <c r="J250" s="74">
        <f aca="true" t="shared" si="29" ref="J250:P250">AVERAGE(J148:J159)</f>
        <v>11332.916666666666</v>
      </c>
      <c r="K250" s="69">
        <f t="shared" si="29"/>
        <v>12529.583333333334</v>
      </c>
      <c r="L250" s="69">
        <f t="shared" si="29"/>
        <v>6196.916666666667</v>
      </c>
      <c r="M250" s="69">
        <f t="shared" si="29"/>
        <v>3569.75</v>
      </c>
      <c r="N250" s="69">
        <f t="shared" si="29"/>
        <v>13581.5</v>
      </c>
      <c r="O250" s="69">
        <f t="shared" si="29"/>
        <v>2462.3333333333335</v>
      </c>
      <c r="P250" s="69">
        <f t="shared" si="29"/>
        <v>3549</v>
      </c>
    </row>
    <row r="251" spans="1:16" ht="12.75">
      <c r="A251" s="67" t="s">
        <v>19</v>
      </c>
      <c r="B251" s="69">
        <f>AVERAGE(B160:B171)</f>
        <v>150106.08333333334</v>
      </c>
      <c r="C251" s="69">
        <f>AVERAGE(C160:C171)</f>
        <v>10790.25</v>
      </c>
      <c r="D251" s="69">
        <f aca="true" t="shared" si="30" ref="D251:I251">AVERAGE(D160:D171)</f>
        <v>139315.83333333334</v>
      </c>
      <c r="E251" s="69">
        <f t="shared" si="30"/>
        <v>15374.916666666666</v>
      </c>
      <c r="F251" s="69">
        <f t="shared" si="30"/>
        <v>7243.25</v>
      </c>
      <c r="G251" s="69">
        <f t="shared" si="30"/>
        <v>3127.8333333333335</v>
      </c>
      <c r="H251" s="69">
        <f t="shared" si="30"/>
        <v>2246.0833333333335</v>
      </c>
      <c r="I251" s="74">
        <f t="shared" si="30"/>
        <v>2512.75</v>
      </c>
      <c r="J251" s="74">
        <f aca="true" t="shared" si="31" ref="J251:P251">AVERAGE(J160:J171)</f>
        <v>10992.75</v>
      </c>
      <c r="K251" s="69">
        <f t="shared" si="31"/>
        <v>15288.583333333334</v>
      </c>
      <c r="L251" s="69">
        <f t="shared" si="31"/>
        <v>6551.166666666667</v>
      </c>
      <c r="M251" s="69">
        <f t="shared" si="31"/>
        <v>4422.666666666667</v>
      </c>
      <c r="N251" s="69">
        <f t="shared" si="31"/>
        <v>12103.75</v>
      </c>
      <c r="O251" s="69">
        <f t="shared" si="31"/>
        <v>2818.1666666666665</v>
      </c>
      <c r="P251" s="69">
        <f t="shared" si="31"/>
        <v>5990.166666666667</v>
      </c>
    </row>
    <row r="252" spans="1:16" ht="12.75">
      <c r="A252" s="67" t="s">
        <v>20</v>
      </c>
      <c r="B252" s="69">
        <f>AVERAGE(B172:B183)</f>
        <v>132855.91666666666</v>
      </c>
      <c r="C252" s="69">
        <f>AVERAGE(C172:C183)</f>
        <v>10505.5</v>
      </c>
      <c r="D252" s="69">
        <f aca="true" t="shared" si="32" ref="D252:I252">AVERAGE(D172:D183)</f>
        <v>122350.41666666667</v>
      </c>
      <c r="E252" s="69">
        <f t="shared" si="32"/>
        <v>11928.833333333334</v>
      </c>
      <c r="F252" s="69">
        <f t="shared" si="32"/>
        <v>6784</v>
      </c>
      <c r="G252" s="69">
        <f t="shared" si="32"/>
        <v>3114.5833333333335</v>
      </c>
      <c r="H252" s="69">
        <f t="shared" si="32"/>
        <v>1087</v>
      </c>
      <c r="I252" s="74">
        <f t="shared" si="32"/>
        <v>1610.0833333333333</v>
      </c>
      <c r="J252" s="74">
        <f aca="true" t="shared" si="33" ref="J252:P252">AVERAGE(J172:J183)</f>
        <v>10123.666666666666</v>
      </c>
      <c r="K252" s="69">
        <f t="shared" si="33"/>
        <v>14143.416666666666</v>
      </c>
      <c r="L252" s="69">
        <f t="shared" si="33"/>
        <v>7301.75</v>
      </c>
      <c r="M252" s="69">
        <f t="shared" si="33"/>
        <v>4322.666666666667</v>
      </c>
      <c r="N252" s="69">
        <f t="shared" si="33"/>
        <v>10733.583333333334</v>
      </c>
      <c r="O252" s="69">
        <f t="shared" si="33"/>
        <v>2124.8333333333335</v>
      </c>
      <c r="P252" s="69">
        <f t="shared" si="33"/>
        <v>4652.916666666667</v>
      </c>
    </row>
    <row r="253" spans="1:16" ht="12.75">
      <c r="A253" s="67" t="s">
        <v>21</v>
      </c>
      <c r="B253" s="69">
        <f>AVERAGE(B184:B195)</f>
        <v>126176.25</v>
      </c>
      <c r="C253" s="69">
        <f>AVERAGE(C184:C195)</f>
        <v>11757.166666666666</v>
      </c>
      <c r="D253" s="69">
        <f aca="true" t="shared" si="34" ref="D253:I253">AVERAGE(D184:D195)</f>
        <v>114419.08333333333</v>
      </c>
      <c r="E253" s="69">
        <f t="shared" si="34"/>
        <v>13794.583333333334</v>
      </c>
      <c r="F253" s="69">
        <f t="shared" si="34"/>
        <v>5814.666666666667</v>
      </c>
      <c r="G253" s="69">
        <f t="shared" si="34"/>
        <v>3207.25</v>
      </c>
      <c r="H253" s="69">
        <f t="shared" si="34"/>
        <v>770.6666666666666</v>
      </c>
      <c r="I253" s="74">
        <f t="shared" si="34"/>
        <v>1674.25</v>
      </c>
      <c r="J253" s="74">
        <f aca="true" t="shared" si="35" ref="J253:P253">AVERAGE(J184:J195)</f>
        <v>6455.666666666667</v>
      </c>
      <c r="K253" s="69">
        <f t="shared" si="35"/>
        <v>13053.416666666666</v>
      </c>
      <c r="L253" s="69">
        <f t="shared" si="35"/>
        <v>4873.833333333333</v>
      </c>
      <c r="M253" s="69">
        <f t="shared" si="35"/>
        <v>4915.333333333333</v>
      </c>
      <c r="N253" s="69">
        <f t="shared" si="35"/>
        <v>11525</v>
      </c>
      <c r="O253" s="69">
        <f t="shared" si="35"/>
        <v>2286.4166666666665</v>
      </c>
      <c r="P253" s="69">
        <f t="shared" si="35"/>
        <v>4946.75</v>
      </c>
    </row>
    <row r="254" spans="1:16" ht="12.75">
      <c r="A254" s="67" t="s">
        <v>22</v>
      </c>
      <c r="B254" s="69">
        <f>AVERAGE(B196:B207)</f>
        <v>133642.41666666666</v>
      </c>
      <c r="C254" s="69">
        <f>AVERAGE(C196:C207)</f>
        <v>13443.333333333334</v>
      </c>
      <c r="D254" s="69">
        <f aca="true" t="shared" si="36" ref="D254:I254">AVERAGE(D196:D207)</f>
        <v>120199.08333333333</v>
      </c>
      <c r="E254" s="69">
        <f t="shared" si="36"/>
        <v>12297</v>
      </c>
      <c r="F254" s="69">
        <f t="shared" si="36"/>
        <v>5777.833333333333</v>
      </c>
      <c r="G254" s="69">
        <f t="shared" si="36"/>
        <v>4213.083333333333</v>
      </c>
      <c r="H254" s="69">
        <f t="shared" si="36"/>
        <v>493.5</v>
      </c>
      <c r="I254" s="74">
        <f t="shared" si="36"/>
        <v>1507.9166666666667</v>
      </c>
      <c r="J254" s="74">
        <f aca="true" t="shared" si="37" ref="J254:P254">AVERAGE(J196:J207)</f>
        <v>5791.75</v>
      </c>
      <c r="K254" s="69">
        <f t="shared" si="37"/>
        <v>15148.916666666666</v>
      </c>
      <c r="L254" s="69">
        <f t="shared" si="37"/>
        <v>5398.333333333333</v>
      </c>
      <c r="M254" s="69">
        <f t="shared" si="37"/>
        <v>4990.916666666667</v>
      </c>
      <c r="N254" s="69">
        <f t="shared" si="37"/>
        <v>11841.833333333334</v>
      </c>
      <c r="O254" s="69">
        <f t="shared" si="37"/>
        <v>3325.75</v>
      </c>
      <c r="P254" s="69">
        <f t="shared" si="37"/>
        <v>5028.666666666667</v>
      </c>
    </row>
    <row r="255" spans="1:16" ht="12.75">
      <c r="A255" s="67" t="s">
        <v>23</v>
      </c>
      <c r="B255" s="69">
        <f>AVERAGE(B208:B219)</f>
        <v>121662.25</v>
      </c>
      <c r="C255" s="69">
        <f>AVERAGE(C208:C219)</f>
        <v>11793.333333333334</v>
      </c>
      <c r="D255" s="69">
        <f aca="true" t="shared" si="38" ref="D255:I255">AVERAGE(D208:D219)</f>
        <v>109868.91666666667</v>
      </c>
      <c r="E255" s="69">
        <f t="shared" si="38"/>
        <v>9783.583333333334</v>
      </c>
      <c r="F255" s="69">
        <f t="shared" si="38"/>
        <v>5483.083333333333</v>
      </c>
      <c r="G255" s="69">
        <f t="shared" si="38"/>
        <v>2730.5</v>
      </c>
      <c r="H255" s="69">
        <f t="shared" si="38"/>
        <v>768.8333333333334</v>
      </c>
      <c r="I255" s="74">
        <f t="shared" si="38"/>
        <v>1451.6666666666667</v>
      </c>
      <c r="J255" s="74">
        <f aca="true" t="shared" si="39" ref="J255:P255">AVERAGE(J208:J219)</f>
        <v>6418.416666666667</v>
      </c>
      <c r="K255" s="69">
        <f t="shared" si="39"/>
        <v>17941.416666666668</v>
      </c>
      <c r="L255" s="69">
        <f t="shared" si="39"/>
        <v>4331.5</v>
      </c>
      <c r="M255" s="69">
        <f t="shared" si="39"/>
        <v>3405.25</v>
      </c>
      <c r="N255" s="69">
        <f t="shared" si="39"/>
        <v>12803.833333333334</v>
      </c>
      <c r="O255" s="69">
        <f t="shared" si="39"/>
        <v>2184.9166666666665</v>
      </c>
      <c r="P255" s="69">
        <f t="shared" si="39"/>
        <v>3826.0833333333335</v>
      </c>
    </row>
    <row r="256" spans="1:16" ht="12.75">
      <c r="A256" s="67" t="s">
        <v>24</v>
      </c>
      <c r="B256" s="69">
        <f>AVERAGE(B220:B231)</f>
        <v>120203.91666666667</v>
      </c>
      <c r="C256" s="69">
        <f>AVERAGE(C220:C231)</f>
        <v>14782.75</v>
      </c>
      <c r="D256" s="69">
        <f aca="true" t="shared" si="40" ref="D256:I256">AVERAGE(D220:D231)</f>
        <v>105421.16666666667</v>
      </c>
      <c r="E256" s="69">
        <f t="shared" si="40"/>
        <v>9764.25</v>
      </c>
      <c r="F256" s="69">
        <f t="shared" si="40"/>
        <v>4539.5</v>
      </c>
      <c r="G256" s="69">
        <f t="shared" si="40"/>
        <v>1462.75</v>
      </c>
      <c r="H256" s="69">
        <f t="shared" si="40"/>
        <v>603</v>
      </c>
      <c r="I256" s="74">
        <f t="shared" si="40"/>
        <v>1607</v>
      </c>
      <c r="J256" s="74">
        <f aca="true" t="shared" si="41" ref="J256:P256">AVERAGE(J220:J231)</f>
        <v>6507.666666666667</v>
      </c>
      <c r="K256" s="69">
        <f t="shared" si="41"/>
        <v>17155.75</v>
      </c>
      <c r="L256" s="69">
        <f t="shared" si="41"/>
        <v>4921.666666666667</v>
      </c>
      <c r="M256" s="69">
        <f t="shared" si="41"/>
        <v>2784.1666666666665</v>
      </c>
      <c r="N256" s="69">
        <f t="shared" si="41"/>
        <v>11532</v>
      </c>
      <c r="O256" s="69">
        <f t="shared" si="41"/>
        <v>2238.25</v>
      </c>
      <c r="P256" s="69">
        <f t="shared" si="41"/>
        <v>2781.1666666666665</v>
      </c>
    </row>
    <row r="257" spans="1:16" ht="12.75">
      <c r="A257" s="67" t="s">
        <v>25</v>
      </c>
      <c r="B257" s="69">
        <f>AVERAGE(B232:B236)</f>
        <v>127392</v>
      </c>
      <c r="C257" s="69">
        <f>AVERAGE(C232:C236)</f>
        <v>12770.5</v>
      </c>
      <c r="D257" s="69">
        <f aca="true" t="shared" si="42" ref="D257:I257">AVERAGE(D232:D236)</f>
        <v>114621.5</v>
      </c>
      <c r="E257" s="69">
        <f t="shared" si="42"/>
        <v>10569</v>
      </c>
      <c r="F257" s="69">
        <f t="shared" si="42"/>
        <v>3410.75</v>
      </c>
      <c r="G257" s="69">
        <f t="shared" si="42"/>
        <v>1505.25</v>
      </c>
      <c r="H257" s="69">
        <f t="shared" si="42"/>
        <v>650.75</v>
      </c>
      <c r="I257" s="74">
        <f t="shared" si="42"/>
        <v>1620</v>
      </c>
      <c r="J257" s="74">
        <f aca="true" t="shared" si="43" ref="J257:P257">AVERAGE(J232:J236)</f>
        <v>7526.5</v>
      </c>
      <c r="K257" s="69">
        <f t="shared" si="43"/>
        <v>20234.75</v>
      </c>
      <c r="L257" s="69">
        <f t="shared" si="43"/>
        <v>5111</v>
      </c>
      <c r="M257" s="69">
        <f t="shared" si="43"/>
        <v>3365</v>
      </c>
      <c r="N257" s="69">
        <f t="shared" si="43"/>
        <v>12044.75</v>
      </c>
      <c r="O257" s="69">
        <f t="shared" si="43"/>
        <v>1681</v>
      </c>
      <c r="P257" s="69">
        <f t="shared" si="43"/>
        <v>3575.5</v>
      </c>
    </row>
    <row r="260" ht="12.75">
      <c r="A260" s="71" t="s">
        <v>129</v>
      </c>
    </row>
    <row r="261" spans="1:16" ht="12.75">
      <c r="A261" s="64" t="s">
        <v>130</v>
      </c>
      <c r="B261" s="70">
        <f>(B239-B238)/B238*100</f>
        <v>5.423061998896585</v>
      </c>
      <c r="C261" s="70">
        <f>(C239-C238)/C238*100</f>
        <v>35.080302492443074</v>
      </c>
      <c r="D261" s="70">
        <f aca="true" t="shared" si="44" ref="D261:P261">(D239-D238)/D238*100</f>
        <v>2.5075558732770604</v>
      </c>
      <c r="E261" s="70">
        <f t="shared" si="44"/>
        <v>-2.2806812879141494</v>
      </c>
      <c r="F261" s="70">
        <f t="shared" si="44"/>
        <v>10.311672171893907</v>
      </c>
      <c r="G261" s="70">
        <f t="shared" si="44"/>
        <v>-4.712769849981712</v>
      </c>
      <c r="H261" s="70">
        <f t="shared" si="44"/>
        <v>43.00220750551876</v>
      </c>
      <c r="I261" s="75">
        <f t="shared" si="44"/>
        <v>2.2391336162739646</v>
      </c>
      <c r="J261" s="75">
        <f t="shared" si="44"/>
        <v>-6.628354210628708</v>
      </c>
      <c r="K261" s="70">
        <f t="shared" si="44"/>
        <v>29.054272625768267</v>
      </c>
      <c r="L261" s="70">
        <f t="shared" si="44"/>
        <v>3.757318974902163</v>
      </c>
      <c r="M261" s="70">
        <f t="shared" si="44"/>
        <v>-4.085478594794481</v>
      </c>
      <c r="N261" s="70">
        <f t="shared" si="44"/>
        <v>11.727033067797594</v>
      </c>
      <c r="O261" s="70">
        <f t="shared" si="44"/>
        <v>-0.14170996693434107</v>
      </c>
      <c r="P261" s="70">
        <f t="shared" si="44"/>
        <v>7.0538675271130264</v>
      </c>
    </row>
    <row r="262" spans="1:16" ht="12.75">
      <c r="A262" s="64" t="s">
        <v>131</v>
      </c>
      <c r="B262" s="70">
        <f aca="true" t="shared" si="45" ref="B262:P279">(B240-B239)/B239*100</f>
        <v>7.588231318487604</v>
      </c>
      <c r="C262" s="70">
        <f aca="true" t="shared" si="46" ref="C262:C279">(C240-C239)/C239*100</f>
        <v>0.4738317459306099</v>
      </c>
      <c r="D262" s="70">
        <f t="shared" si="45"/>
        <v>8.50986347327135</v>
      </c>
      <c r="E262" s="70">
        <f t="shared" si="45"/>
        <v>15.016713424461303</v>
      </c>
      <c r="F262" s="70">
        <f t="shared" si="45"/>
        <v>2.0130447672694824</v>
      </c>
      <c r="G262" s="70">
        <f t="shared" si="45"/>
        <v>9.615236924967375</v>
      </c>
      <c r="H262" s="70">
        <f t="shared" si="45"/>
        <v>14.06812802305238</v>
      </c>
      <c r="I262" s="75">
        <f t="shared" si="45"/>
        <v>5.86888061837963</v>
      </c>
      <c r="J262" s="75">
        <f t="shared" si="45"/>
        <v>8.595928834749147</v>
      </c>
      <c r="K262" s="70">
        <f t="shared" si="45"/>
        <v>7.815709041512364</v>
      </c>
      <c r="L262" s="70">
        <f t="shared" si="45"/>
        <v>0.8294578039927405</v>
      </c>
      <c r="M262" s="70">
        <f t="shared" si="45"/>
        <v>10.943466172381836</v>
      </c>
      <c r="N262" s="70">
        <f t="shared" si="45"/>
        <v>11.009091958297525</v>
      </c>
      <c r="O262" s="70">
        <f t="shared" si="45"/>
        <v>-0.9040260695889787</v>
      </c>
      <c r="P262" s="70">
        <f t="shared" si="45"/>
        <v>38.91493636972539</v>
      </c>
    </row>
    <row r="263" spans="1:16" ht="12.75">
      <c r="A263" s="64" t="s">
        <v>132</v>
      </c>
      <c r="B263" s="70">
        <f t="shared" si="45"/>
        <v>-0.10076486218048401</v>
      </c>
      <c r="C263" s="70">
        <f t="shared" si="46"/>
        <v>3.2464907622436985</v>
      </c>
      <c r="D263" s="70">
        <f t="shared" si="45"/>
        <v>-0.5022708193298683</v>
      </c>
      <c r="E263" s="70">
        <f t="shared" si="45"/>
        <v>15.526435290301654</v>
      </c>
      <c r="F263" s="70">
        <f t="shared" si="45"/>
        <v>10.738469586445417</v>
      </c>
      <c r="G263" s="70">
        <f t="shared" si="45"/>
        <v>17.20731450991381</v>
      </c>
      <c r="H263" s="70">
        <f t="shared" si="45"/>
        <v>-24.106820642367374</v>
      </c>
      <c r="I263" s="75">
        <f t="shared" si="45"/>
        <v>5.009464575446187</v>
      </c>
      <c r="J263" s="75">
        <f t="shared" si="45"/>
        <v>33.306274260918336</v>
      </c>
      <c r="K263" s="70">
        <f t="shared" si="45"/>
        <v>-0.2917354132293331</v>
      </c>
      <c r="L263" s="70">
        <f t="shared" si="45"/>
        <v>-6.4587346898598</v>
      </c>
      <c r="M263" s="70">
        <f t="shared" si="45"/>
        <v>-2.1752932134861496</v>
      </c>
      <c r="N263" s="70">
        <f t="shared" si="45"/>
        <v>6.735900931081491</v>
      </c>
      <c r="O263" s="70">
        <f t="shared" si="45"/>
        <v>-13.074148721756659</v>
      </c>
      <c r="P263" s="70">
        <f t="shared" si="45"/>
        <v>-25.536403085824507</v>
      </c>
    </row>
    <row r="264" spans="1:16" ht="12.75">
      <c r="A264" s="64" t="s">
        <v>133</v>
      </c>
      <c r="B264" s="70">
        <f t="shared" si="45"/>
        <v>-4.239112238836921</v>
      </c>
      <c r="C264" s="70">
        <f t="shared" si="46"/>
        <v>-8.667081212623698</v>
      </c>
      <c r="D264" s="70">
        <f t="shared" si="45"/>
        <v>-3.6879622374682395</v>
      </c>
      <c r="E264" s="70">
        <f t="shared" si="45"/>
        <v>-10.251903596055802</v>
      </c>
      <c r="F264" s="70">
        <f t="shared" si="45"/>
        <v>5.429876128490442</v>
      </c>
      <c r="G264" s="70">
        <f t="shared" si="45"/>
        <v>-2.187817562316935</v>
      </c>
      <c r="H264" s="70">
        <f t="shared" si="45"/>
        <v>-2.341892534474555</v>
      </c>
      <c r="I264" s="75">
        <f t="shared" si="45"/>
        <v>0.5214704178201248</v>
      </c>
      <c r="J264" s="75">
        <f t="shared" si="45"/>
        <v>0.36205006698479836</v>
      </c>
      <c r="K264" s="70">
        <f t="shared" si="45"/>
        <v>-1.7419951711532822</v>
      </c>
      <c r="L264" s="70">
        <f t="shared" si="45"/>
        <v>-14.14612146722789</v>
      </c>
      <c r="M264" s="70">
        <f t="shared" si="45"/>
        <v>1.0008197841235267</v>
      </c>
      <c r="N264" s="70">
        <f t="shared" si="45"/>
        <v>2.413498273753473</v>
      </c>
      <c r="O264" s="70">
        <f t="shared" si="45"/>
        <v>15.101592531576058</v>
      </c>
      <c r="P264" s="70">
        <f t="shared" si="45"/>
        <v>-11.432618373128282</v>
      </c>
    </row>
    <row r="265" spans="1:16" ht="12.75">
      <c r="A265" s="64" t="s">
        <v>134</v>
      </c>
      <c r="B265" s="70">
        <f t="shared" si="45"/>
        <v>7.059171172322362</v>
      </c>
      <c r="C265" s="70">
        <f t="shared" si="46"/>
        <v>7.888344414278876</v>
      </c>
      <c r="D265" s="70">
        <f t="shared" si="45"/>
        <v>6.961299437270331</v>
      </c>
      <c r="E265" s="70">
        <f t="shared" si="45"/>
        <v>4.243338109330723</v>
      </c>
      <c r="F265" s="70">
        <f t="shared" si="45"/>
        <v>18.584621511960762</v>
      </c>
      <c r="G265" s="70">
        <f t="shared" si="45"/>
        <v>-5.610218175151256</v>
      </c>
      <c r="H265" s="70">
        <f t="shared" si="45"/>
        <v>31.74680462568471</v>
      </c>
      <c r="I265" s="75">
        <f t="shared" si="45"/>
        <v>-3.0037146150890344</v>
      </c>
      <c r="J265" s="75">
        <f t="shared" si="45"/>
        <v>-0.959777596363877</v>
      </c>
      <c r="K265" s="70">
        <f t="shared" si="45"/>
        <v>9.421671068243574</v>
      </c>
      <c r="L265" s="70">
        <f t="shared" si="45"/>
        <v>21.484853790929783</v>
      </c>
      <c r="M265" s="70">
        <f t="shared" si="45"/>
        <v>3.7911326050931655</v>
      </c>
      <c r="N265" s="70">
        <f t="shared" si="45"/>
        <v>1.689792553922242</v>
      </c>
      <c r="O265" s="70">
        <f t="shared" si="45"/>
        <v>-10.368956743002544</v>
      </c>
      <c r="P265" s="70">
        <f t="shared" si="45"/>
        <v>10.984692711903126</v>
      </c>
    </row>
    <row r="266" spans="1:16" ht="12.75">
      <c r="A266" s="64" t="s">
        <v>135</v>
      </c>
      <c r="B266" s="70">
        <f t="shared" si="45"/>
        <v>11.836202866549298</v>
      </c>
      <c r="C266" s="70">
        <f t="shared" si="46"/>
        <v>2.1860733261658853</v>
      </c>
      <c r="D266" s="70">
        <f t="shared" si="45"/>
        <v>12.98513138733525</v>
      </c>
      <c r="E266" s="70">
        <f t="shared" si="45"/>
        <v>2.349813035310217</v>
      </c>
      <c r="F266" s="70">
        <f t="shared" si="45"/>
        <v>131.22231784882138</v>
      </c>
      <c r="G266" s="70">
        <f t="shared" si="45"/>
        <v>19.928779540304305</v>
      </c>
      <c r="H266" s="70">
        <f t="shared" si="45"/>
        <v>-19.45856047306662</v>
      </c>
      <c r="I266" s="75">
        <f t="shared" si="45"/>
        <v>3.4896005282271436</v>
      </c>
      <c r="J266" s="75">
        <f t="shared" si="45"/>
        <v>-10.3669132062021</v>
      </c>
      <c r="K266" s="70">
        <f t="shared" si="45"/>
        <v>0.3050166849723367</v>
      </c>
      <c r="L266" s="70">
        <f t="shared" si="45"/>
        <v>22.048140674545976</v>
      </c>
      <c r="M266" s="70">
        <f t="shared" si="45"/>
        <v>2.0169436298468617</v>
      </c>
      <c r="N266" s="70">
        <f t="shared" si="45"/>
        <v>11.358676449192522</v>
      </c>
      <c r="O266" s="70">
        <f t="shared" si="45"/>
        <v>42.27584575348948</v>
      </c>
      <c r="P266" s="70">
        <f t="shared" si="45"/>
        <v>3.0342953600395277</v>
      </c>
    </row>
    <row r="267" spans="1:16" ht="12.75">
      <c r="A267" s="64" t="s">
        <v>136</v>
      </c>
      <c r="B267" s="70">
        <f t="shared" si="45"/>
        <v>14.615109822511165</v>
      </c>
      <c r="C267" s="70">
        <f t="shared" si="46"/>
        <v>30.755390198530076</v>
      </c>
      <c r="D267" s="70">
        <f t="shared" si="45"/>
        <v>12.877143495136695</v>
      </c>
      <c r="E267" s="70">
        <f t="shared" si="45"/>
        <v>5.848443620839286</v>
      </c>
      <c r="F267" s="70">
        <f t="shared" si="45"/>
        <v>22.621468516232113</v>
      </c>
      <c r="G267" s="70">
        <f t="shared" si="45"/>
        <v>4.286562651838261</v>
      </c>
      <c r="H267" s="70">
        <f t="shared" si="45"/>
        <v>-9.80842032809453</v>
      </c>
      <c r="I267" s="75">
        <f t="shared" si="45"/>
        <v>2.481896194213168</v>
      </c>
      <c r="J267" s="75">
        <f t="shared" si="45"/>
        <v>29.410083386148695</v>
      </c>
      <c r="K267" s="70">
        <f t="shared" si="45"/>
        <v>19.473563074090347</v>
      </c>
      <c r="L267" s="70">
        <f t="shared" si="45"/>
        <v>15.541410300317668</v>
      </c>
      <c r="M267" s="70">
        <f t="shared" si="45"/>
        <v>15.468395668976958</v>
      </c>
      <c r="N267" s="70">
        <f t="shared" si="45"/>
        <v>7.378028295195796</v>
      </c>
      <c r="O267" s="70">
        <f t="shared" si="45"/>
        <v>103.45443964083805</v>
      </c>
      <c r="P267" s="70">
        <f t="shared" si="45"/>
        <v>-20.450731239510908</v>
      </c>
    </row>
    <row r="268" spans="1:16" ht="12.75">
      <c r="A268" s="64" t="s">
        <v>137</v>
      </c>
      <c r="B268" s="70">
        <f t="shared" si="45"/>
        <v>4.695741578373916</v>
      </c>
      <c r="C268" s="70">
        <f t="shared" si="46"/>
        <v>-15.293520850825637</v>
      </c>
      <c r="D268" s="70">
        <f t="shared" si="45"/>
        <v>7.189076635628211</v>
      </c>
      <c r="E268" s="70">
        <f t="shared" si="45"/>
        <v>0.2919716117165463</v>
      </c>
      <c r="F268" s="70">
        <f t="shared" si="45"/>
        <v>6.372251425186939</v>
      </c>
      <c r="G268" s="70">
        <f t="shared" si="45"/>
        <v>43.33488636951909</v>
      </c>
      <c r="H268" s="70">
        <f t="shared" si="45"/>
        <v>0.6741287204273838</v>
      </c>
      <c r="I268" s="75">
        <f t="shared" si="45"/>
        <v>-8.600778210116731</v>
      </c>
      <c r="J268" s="75">
        <f t="shared" si="45"/>
        <v>6.444519133816681</v>
      </c>
      <c r="K268" s="70">
        <f t="shared" si="45"/>
        <v>-20.916520723876246</v>
      </c>
      <c r="L268" s="70">
        <f t="shared" si="45"/>
        <v>-11.207416417101914</v>
      </c>
      <c r="M268" s="70">
        <f t="shared" si="45"/>
        <v>31.70225713653464</v>
      </c>
      <c r="N268" s="70">
        <f t="shared" si="45"/>
        <v>-1.0742034729102572</v>
      </c>
      <c r="O268" s="70">
        <f t="shared" si="45"/>
        <v>-17.649102016631595</v>
      </c>
      <c r="P268" s="70">
        <f t="shared" si="45"/>
        <v>11.558167570825798</v>
      </c>
    </row>
    <row r="269" spans="1:16" ht="12.75">
      <c r="A269" s="64" t="s">
        <v>138</v>
      </c>
      <c r="B269" s="70">
        <f t="shared" si="45"/>
        <v>7.929645697876215</v>
      </c>
      <c r="C269" s="70">
        <f t="shared" si="46"/>
        <v>9.422067865020878</v>
      </c>
      <c r="D269" s="70">
        <f t="shared" si="45"/>
        <v>7.782535877375906</v>
      </c>
      <c r="E269" s="70">
        <f t="shared" si="45"/>
        <v>3.2357336847349214</v>
      </c>
      <c r="F269" s="70">
        <f t="shared" si="45"/>
        <v>-8.957149464676768</v>
      </c>
      <c r="G269" s="70">
        <f t="shared" si="45"/>
        <v>37.84901893829948</v>
      </c>
      <c r="H269" s="70">
        <f t="shared" si="45"/>
        <v>106.90748291506344</v>
      </c>
      <c r="I269" s="75">
        <f t="shared" si="45"/>
        <v>15.90491110959743</v>
      </c>
      <c r="J269" s="75">
        <f t="shared" si="45"/>
        <v>8.901949141560868</v>
      </c>
      <c r="K269" s="70">
        <f t="shared" si="45"/>
        <v>-2.4889777676372455</v>
      </c>
      <c r="L269" s="70">
        <f t="shared" si="45"/>
        <v>4.341601855185067</v>
      </c>
      <c r="M269" s="70">
        <f t="shared" si="45"/>
        <v>1.3901856444859428</v>
      </c>
      <c r="N269" s="70">
        <f t="shared" si="45"/>
        <v>39.38403592085528</v>
      </c>
      <c r="O269" s="70">
        <f t="shared" si="45"/>
        <v>37.264269039483025</v>
      </c>
      <c r="P269" s="70">
        <f t="shared" si="45"/>
        <v>36.07259956037479</v>
      </c>
    </row>
    <row r="270" spans="1:16" ht="12.75">
      <c r="A270" s="64" t="s">
        <v>139</v>
      </c>
      <c r="B270" s="70">
        <f t="shared" si="45"/>
        <v>0.7369769166612654</v>
      </c>
      <c r="C270" s="70">
        <f t="shared" si="46"/>
        <v>9.298452697942118</v>
      </c>
      <c r="D270" s="70">
        <f t="shared" si="45"/>
        <v>-0.11977508449324034</v>
      </c>
      <c r="E270" s="70">
        <f t="shared" si="45"/>
        <v>15.83867459001719</v>
      </c>
      <c r="F270" s="70">
        <f t="shared" si="45"/>
        <v>-10.583966462897642</v>
      </c>
      <c r="G270" s="70">
        <f t="shared" si="45"/>
        <v>-3.1142519602518943</v>
      </c>
      <c r="H270" s="70">
        <f t="shared" si="45"/>
        <v>6.700195399236171</v>
      </c>
      <c r="I270" s="75">
        <f t="shared" si="45"/>
        <v>5.480136342266097</v>
      </c>
      <c r="J270" s="75">
        <f t="shared" si="45"/>
        <v>-4.267506521830822</v>
      </c>
      <c r="K270" s="70">
        <f t="shared" si="45"/>
        <v>-13.708880447050397</v>
      </c>
      <c r="L270" s="70">
        <f t="shared" si="45"/>
        <v>4.085630039715966</v>
      </c>
      <c r="M270" s="70">
        <f t="shared" si="45"/>
        <v>-8.275332188375668</v>
      </c>
      <c r="N270" s="70">
        <f t="shared" si="45"/>
        <v>-15.520614161750352</v>
      </c>
      <c r="O270" s="70">
        <f t="shared" si="45"/>
        <v>-19.48393605973366</v>
      </c>
      <c r="P270" s="70">
        <f t="shared" si="45"/>
        <v>11.120436550910874</v>
      </c>
    </row>
    <row r="271" spans="1:16" ht="12.75">
      <c r="A271" s="64" t="s">
        <v>140</v>
      </c>
      <c r="B271" s="70">
        <f t="shared" si="45"/>
        <v>5.2201270626139875</v>
      </c>
      <c r="C271" s="70">
        <f t="shared" si="46"/>
        <v>-6.289713601620771</v>
      </c>
      <c r="D271" s="70">
        <f t="shared" si="45"/>
        <v>6.480532618103093</v>
      </c>
      <c r="E271" s="70">
        <f t="shared" si="45"/>
        <v>-4.948030291131996</v>
      </c>
      <c r="F271" s="70">
        <f t="shared" si="45"/>
        <v>13.588368660485486</v>
      </c>
      <c r="G271" s="70">
        <f t="shared" si="45"/>
        <v>-11.960842640417539</v>
      </c>
      <c r="H271" s="70">
        <f t="shared" si="45"/>
        <v>11.519452277149426</v>
      </c>
      <c r="I271" s="75">
        <f t="shared" si="45"/>
        <v>22.620527924592334</v>
      </c>
      <c r="J271" s="75">
        <f t="shared" si="45"/>
        <v>-3.25665404324479</v>
      </c>
      <c r="K271" s="70">
        <f t="shared" si="45"/>
        <v>5.687709898642522</v>
      </c>
      <c r="L271" s="70">
        <f t="shared" si="45"/>
        <v>-7.498142736147122</v>
      </c>
      <c r="M271" s="70">
        <f t="shared" si="45"/>
        <v>0.9559004680955956</v>
      </c>
      <c r="N271" s="70">
        <f t="shared" si="45"/>
        <v>36.7740570193734</v>
      </c>
      <c r="O271" s="70">
        <f t="shared" si="45"/>
        <v>-9.594995867304771</v>
      </c>
      <c r="P271" s="70">
        <f t="shared" si="45"/>
        <v>30.674542693243755</v>
      </c>
    </row>
    <row r="272" spans="1:16" ht="12.75">
      <c r="A272" s="64" t="s">
        <v>141</v>
      </c>
      <c r="B272" s="70">
        <f t="shared" si="45"/>
        <v>-4.545004342650008</v>
      </c>
      <c r="C272" s="70">
        <f t="shared" si="46"/>
        <v>-9.964008451257858</v>
      </c>
      <c r="D272" s="70">
        <f t="shared" si="45"/>
        <v>-4.022755449943185</v>
      </c>
      <c r="E272" s="70">
        <f t="shared" si="45"/>
        <v>-2.412143511007906</v>
      </c>
      <c r="F272" s="70">
        <f t="shared" si="45"/>
        <v>-25.964404483310748</v>
      </c>
      <c r="G272" s="70">
        <f t="shared" si="45"/>
        <v>-1.2194372773068</v>
      </c>
      <c r="H272" s="70">
        <f t="shared" si="45"/>
        <v>6.055813693108655</v>
      </c>
      <c r="I272" s="75">
        <f t="shared" si="45"/>
        <v>-9.939527621502389</v>
      </c>
      <c r="J272" s="75">
        <f t="shared" si="45"/>
        <v>21.642906396570456</v>
      </c>
      <c r="K272" s="70">
        <f t="shared" si="45"/>
        <v>24.80455721266893</v>
      </c>
      <c r="L272" s="70">
        <f t="shared" si="45"/>
        <v>-14.792395833333332</v>
      </c>
      <c r="M272" s="70">
        <f t="shared" si="45"/>
        <v>-4.1748011127922355</v>
      </c>
      <c r="N272" s="70">
        <f t="shared" si="45"/>
        <v>-11.09626702689193</v>
      </c>
      <c r="O272" s="70">
        <f t="shared" si="45"/>
        <v>-26.626935753307144</v>
      </c>
      <c r="P272" s="70">
        <f t="shared" si="45"/>
        <v>-2.948415164698575</v>
      </c>
    </row>
    <row r="273" spans="1:16" ht="12.75">
      <c r="A273" s="64" t="s">
        <v>142</v>
      </c>
      <c r="B273" s="70">
        <f t="shared" si="45"/>
        <v>1.8786724636140124</v>
      </c>
      <c r="C273" s="70">
        <f t="shared" si="46"/>
        <v>-11.671771503414218</v>
      </c>
      <c r="D273" s="70">
        <f t="shared" si="45"/>
        <v>3.103738350034297</v>
      </c>
      <c r="E273" s="70">
        <f t="shared" si="45"/>
        <v>-8.12077328366682</v>
      </c>
      <c r="F273" s="70">
        <f t="shared" si="45"/>
        <v>-11.6326592856925</v>
      </c>
      <c r="G273" s="70">
        <f t="shared" si="45"/>
        <v>16.71382816629872</v>
      </c>
      <c r="H273" s="70">
        <f t="shared" si="45"/>
        <v>30.415638457444246</v>
      </c>
      <c r="I273" s="75">
        <f t="shared" si="45"/>
        <v>-23.936733767216587</v>
      </c>
      <c r="J273" s="75">
        <f t="shared" si="45"/>
        <v>-3.0015809404757476</v>
      </c>
      <c r="K273" s="70">
        <f t="shared" si="45"/>
        <v>22.01988626916298</v>
      </c>
      <c r="L273" s="70">
        <f t="shared" si="45"/>
        <v>5.716552586635826</v>
      </c>
      <c r="M273" s="70">
        <f t="shared" si="45"/>
        <v>23.892896327940807</v>
      </c>
      <c r="N273" s="70">
        <f t="shared" si="45"/>
        <v>-10.88060965283658</v>
      </c>
      <c r="O273" s="70">
        <f t="shared" si="45"/>
        <v>14.451062677676987</v>
      </c>
      <c r="P273" s="70">
        <f t="shared" si="45"/>
        <v>68.78463416924956</v>
      </c>
    </row>
    <row r="274" spans="1:16" ht="12.75">
      <c r="A274" s="64" t="s">
        <v>143</v>
      </c>
      <c r="B274" s="70">
        <f t="shared" si="45"/>
        <v>-11.491983724843498</v>
      </c>
      <c r="C274" s="70">
        <f t="shared" si="46"/>
        <v>-2.638956465327495</v>
      </c>
      <c r="D274" s="70">
        <f t="shared" si="45"/>
        <v>-12.177665855161237</v>
      </c>
      <c r="E274" s="70">
        <f t="shared" si="45"/>
        <v>-22.413671618816355</v>
      </c>
      <c r="F274" s="70">
        <f t="shared" si="45"/>
        <v>-6.340385876505712</v>
      </c>
      <c r="G274" s="70">
        <f t="shared" si="45"/>
        <v>-0.4236159215644482</v>
      </c>
      <c r="H274" s="70">
        <f t="shared" si="45"/>
        <v>-51.604645122991876</v>
      </c>
      <c r="I274" s="75">
        <f t="shared" si="45"/>
        <v>-35.923457035784175</v>
      </c>
      <c r="J274" s="75">
        <f t="shared" si="45"/>
        <v>-7.90596832760987</v>
      </c>
      <c r="K274" s="70">
        <f t="shared" si="45"/>
        <v>-7.490338651390206</v>
      </c>
      <c r="L274" s="70">
        <f t="shared" si="45"/>
        <v>11.457246800824276</v>
      </c>
      <c r="M274" s="70">
        <f t="shared" si="45"/>
        <v>-2.261079288513717</v>
      </c>
      <c r="N274" s="70">
        <f t="shared" si="45"/>
        <v>-11.320183138834377</v>
      </c>
      <c r="O274" s="70">
        <f t="shared" si="45"/>
        <v>-24.602282807972074</v>
      </c>
      <c r="P274" s="70">
        <f t="shared" si="45"/>
        <v>-22.32408669764336</v>
      </c>
    </row>
    <row r="275" spans="1:16" ht="12.75">
      <c r="A275" s="64" t="s">
        <v>144</v>
      </c>
      <c r="B275" s="70">
        <f t="shared" si="45"/>
        <v>-5.027752496281993</v>
      </c>
      <c r="C275" s="70">
        <f t="shared" si="46"/>
        <v>11.914394047562382</v>
      </c>
      <c r="D275" s="70">
        <f t="shared" si="45"/>
        <v>-6.482473496548515</v>
      </c>
      <c r="E275" s="70">
        <f t="shared" si="45"/>
        <v>15.64067455604767</v>
      </c>
      <c r="F275" s="70">
        <f t="shared" si="45"/>
        <v>-14.28852201257861</v>
      </c>
      <c r="G275" s="70">
        <f t="shared" si="45"/>
        <v>2.9752508361203964</v>
      </c>
      <c r="H275" s="70">
        <f t="shared" si="45"/>
        <v>-29.101502606562406</v>
      </c>
      <c r="I275" s="75">
        <f t="shared" si="45"/>
        <v>3.985300967858811</v>
      </c>
      <c r="J275" s="75">
        <f t="shared" si="45"/>
        <v>-36.23193177702413</v>
      </c>
      <c r="K275" s="70">
        <f t="shared" si="45"/>
        <v>-7.706765809770152</v>
      </c>
      <c r="L275" s="70">
        <f t="shared" si="45"/>
        <v>-33.251161251298214</v>
      </c>
      <c r="M275" s="70">
        <f t="shared" si="45"/>
        <v>13.71067242442935</v>
      </c>
      <c r="N275" s="70">
        <f t="shared" si="45"/>
        <v>7.373275467186318</v>
      </c>
      <c r="O275" s="70">
        <f t="shared" si="45"/>
        <v>7.604518001411861</v>
      </c>
      <c r="P275" s="70">
        <f t="shared" si="45"/>
        <v>6.315035372078438</v>
      </c>
    </row>
    <row r="276" spans="1:16" ht="12.75">
      <c r="A276" s="64" t="s">
        <v>145</v>
      </c>
      <c r="B276" s="70">
        <f t="shared" si="45"/>
        <v>5.917251992087779</v>
      </c>
      <c r="C276" s="70">
        <f t="shared" si="46"/>
        <v>14.341607246643903</v>
      </c>
      <c r="D276" s="70">
        <f t="shared" si="45"/>
        <v>5.051604882344074</v>
      </c>
      <c r="E276" s="70">
        <f t="shared" si="45"/>
        <v>-10.856314374603562</v>
      </c>
      <c r="F276" s="70">
        <f t="shared" si="45"/>
        <v>-0.6334556294427987</v>
      </c>
      <c r="G276" s="70">
        <f t="shared" si="45"/>
        <v>31.361238859874753</v>
      </c>
      <c r="H276" s="70">
        <f t="shared" si="45"/>
        <v>-35.96453287197232</v>
      </c>
      <c r="I276" s="75">
        <f t="shared" si="45"/>
        <v>-9.934796675128164</v>
      </c>
      <c r="J276" s="75">
        <f t="shared" si="45"/>
        <v>-10.28424639851294</v>
      </c>
      <c r="K276" s="70">
        <f t="shared" si="45"/>
        <v>16.05326830140257</v>
      </c>
      <c r="L276" s="70">
        <f t="shared" si="45"/>
        <v>10.761549772595151</v>
      </c>
      <c r="M276" s="70">
        <f t="shared" si="45"/>
        <v>1.5377051403770639</v>
      </c>
      <c r="N276" s="70">
        <f t="shared" si="45"/>
        <v>2.749096167751271</v>
      </c>
      <c r="O276" s="70">
        <f t="shared" si="45"/>
        <v>45.4568648175821</v>
      </c>
      <c r="P276" s="70">
        <f t="shared" si="45"/>
        <v>1.655969407523464</v>
      </c>
    </row>
    <row r="277" spans="1:16" ht="12.75">
      <c r="A277" s="64" t="s">
        <v>146</v>
      </c>
      <c r="B277" s="70">
        <f t="shared" si="45"/>
        <v>-8.964344528839078</v>
      </c>
      <c r="C277" s="70">
        <f t="shared" si="46"/>
        <v>-12.273741631539796</v>
      </c>
      <c r="D277" s="70">
        <f t="shared" si="45"/>
        <v>-8.59421418216583</v>
      </c>
      <c r="E277" s="70">
        <f t="shared" si="45"/>
        <v>-20.439267029898886</v>
      </c>
      <c r="F277" s="70">
        <f t="shared" si="45"/>
        <v>-5.101393255834079</v>
      </c>
      <c r="G277" s="70">
        <f t="shared" si="45"/>
        <v>-35.18998358288663</v>
      </c>
      <c r="H277" s="70">
        <f t="shared" si="45"/>
        <v>55.7919621749409</v>
      </c>
      <c r="I277" s="75">
        <f t="shared" si="45"/>
        <v>-3.7303122409505387</v>
      </c>
      <c r="J277" s="75">
        <f t="shared" si="45"/>
        <v>10.819988201608616</v>
      </c>
      <c r="K277" s="70">
        <f t="shared" si="45"/>
        <v>18.43366137292547</v>
      </c>
      <c r="L277" s="70">
        <f t="shared" si="45"/>
        <v>-19.762272306267363</v>
      </c>
      <c r="M277" s="70">
        <f t="shared" si="45"/>
        <v>-31.771050742181632</v>
      </c>
      <c r="N277" s="70">
        <f t="shared" si="45"/>
        <v>8.123742100744536</v>
      </c>
      <c r="O277" s="70">
        <f t="shared" si="45"/>
        <v>-34.303039414668376</v>
      </c>
      <c r="P277" s="70">
        <f t="shared" si="45"/>
        <v>-23.914556542489727</v>
      </c>
    </row>
    <row r="278" spans="1:16" ht="12.75">
      <c r="A278" s="64" t="s">
        <v>147</v>
      </c>
      <c r="B278" s="70">
        <f t="shared" si="45"/>
        <v>-1.1986736504818285</v>
      </c>
      <c r="C278" s="70">
        <f t="shared" si="46"/>
        <v>25.3483606557377</v>
      </c>
      <c r="D278" s="70">
        <f t="shared" si="45"/>
        <v>-4.048233235514745</v>
      </c>
      <c r="E278" s="70">
        <f t="shared" si="45"/>
        <v>-0.19760994182432073</v>
      </c>
      <c r="F278" s="70">
        <f t="shared" si="45"/>
        <v>-17.20899129139626</v>
      </c>
      <c r="G278" s="70">
        <f t="shared" si="45"/>
        <v>-46.42922541659037</v>
      </c>
      <c r="H278" s="70">
        <f t="shared" si="45"/>
        <v>-21.569477563407766</v>
      </c>
      <c r="I278" s="75">
        <f t="shared" si="45"/>
        <v>10.700344431687709</v>
      </c>
      <c r="J278" s="75">
        <f t="shared" si="45"/>
        <v>1.390529855493956</v>
      </c>
      <c r="K278" s="70">
        <f t="shared" si="45"/>
        <v>-4.379067056206084</v>
      </c>
      <c r="L278" s="70">
        <f t="shared" si="45"/>
        <v>13.624995190272815</v>
      </c>
      <c r="M278" s="70">
        <f t="shared" si="45"/>
        <v>-18.23899371069183</v>
      </c>
      <c r="N278" s="70">
        <f t="shared" si="45"/>
        <v>-9.933223123283396</v>
      </c>
      <c r="O278" s="70">
        <f t="shared" si="45"/>
        <v>2.440977916777916</v>
      </c>
      <c r="P278" s="70">
        <f t="shared" si="45"/>
        <v>-27.310347831768787</v>
      </c>
    </row>
    <row r="279" spans="1:16" ht="12.75">
      <c r="A279" s="64" t="s">
        <v>148</v>
      </c>
      <c r="B279" s="70">
        <f t="shared" si="45"/>
        <v>5.9799077539763985</v>
      </c>
      <c r="C279" s="70">
        <f t="shared" si="46"/>
        <v>-13.612149295631735</v>
      </c>
      <c r="D279" s="70">
        <f t="shared" si="45"/>
        <v>8.72721638760084</v>
      </c>
      <c r="E279" s="70">
        <f t="shared" si="45"/>
        <v>8.241800445502728</v>
      </c>
      <c r="F279" s="70">
        <f t="shared" si="45"/>
        <v>-24.865073245952196</v>
      </c>
      <c r="G279" s="70">
        <f t="shared" si="45"/>
        <v>2.905486241668091</v>
      </c>
      <c r="H279" s="70">
        <f t="shared" si="45"/>
        <v>7.918739635157546</v>
      </c>
      <c r="I279" s="75">
        <f t="shared" si="45"/>
        <v>0.8089607965152459</v>
      </c>
      <c r="J279" s="75">
        <f t="shared" si="45"/>
        <v>15.655893049223987</v>
      </c>
      <c r="K279" s="70">
        <f t="shared" si="45"/>
        <v>17.94733544147006</v>
      </c>
      <c r="L279" s="70">
        <f t="shared" si="45"/>
        <v>3.8469353200135394</v>
      </c>
      <c r="M279" s="70">
        <f t="shared" si="45"/>
        <v>20.862017360071842</v>
      </c>
      <c r="N279" s="70">
        <f t="shared" si="45"/>
        <v>4.446323274366979</v>
      </c>
      <c r="O279" s="70">
        <f t="shared" si="45"/>
        <v>-24.896682676197923</v>
      </c>
      <c r="P279" s="70">
        <f t="shared" si="45"/>
        <v>28.561155390423693</v>
      </c>
    </row>
    <row r="337" ht="13.5" thickBot="1">
      <c r="N337" s="64" t="s">
        <v>151</v>
      </c>
    </row>
    <row r="338" spans="13:14" ht="13.5" thickBot="1">
      <c r="M338" s="64" t="s">
        <v>78</v>
      </c>
      <c r="N338" s="73">
        <f>(I238+J238)/SUM(E238:P238)*100</f>
        <v>16.082311865425872</v>
      </c>
    </row>
    <row r="361" ht="13.5" thickBot="1">
      <c r="N361" s="64" t="s">
        <v>151</v>
      </c>
    </row>
    <row r="362" spans="13:14" ht="13.5" thickBot="1">
      <c r="M362" s="64" t="s">
        <v>78</v>
      </c>
      <c r="N362" s="73">
        <f>(I248+J248)/SUM(E248:P248)*100</f>
        <v>15.083619734117828</v>
      </c>
    </row>
    <row r="384" ht="13.5" thickBot="1">
      <c r="N384" s="64" t="s">
        <v>151</v>
      </c>
    </row>
    <row r="385" spans="13:14" ht="13.5" thickBot="1">
      <c r="M385" s="64" t="s">
        <v>78</v>
      </c>
      <c r="N385" s="73">
        <f>(I256+J256)/SUM(E256:P256)*100</f>
        <v>12.314135913784861</v>
      </c>
    </row>
  </sheetData>
  <mergeCells count="1">
    <mergeCell ref="B1:P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8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1" customWidth="1"/>
    <col min="2" max="10" width="9.140625" style="1" customWidth="1"/>
    <col min="11" max="11" width="10.140625" style="1" customWidth="1"/>
    <col min="12" max="13" width="9.140625" style="1" customWidth="1"/>
    <col min="14" max="14" width="14.28125" style="1" customWidth="1"/>
    <col min="15" max="31" width="9.140625" style="1" customWidth="1"/>
    <col min="32" max="32" width="10.57421875" style="1" customWidth="1"/>
    <col min="33" max="33" width="10.8515625" style="1" customWidth="1"/>
    <col min="34" max="34" width="10.7109375" style="1" customWidth="1"/>
    <col min="35" max="16384" width="9.140625" style="1" customWidth="1"/>
  </cols>
  <sheetData>
    <row r="1" spans="2:58" ht="38.25" customHeight="1" thickBot="1">
      <c r="B1" s="234" t="s">
        <v>214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6"/>
    </row>
    <row r="2" spans="2:58" ht="37.5" customHeight="1">
      <c r="B2" s="85" t="s">
        <v>153</v>
      </c>
      <c r="C2" s="85" t="s">
        <v>154</v>
      </c>
      <c r="D2" s="85" t="s">
        <v>155</v>
      </c>
      <c r="E2" s="85" t="s">
        <v>156</v>
      </c>
      <c r="F2" s="85" t="s">
        <v>157</v>
      </c>
      <c r="G2" s="85" t="s">
        <v>158</v>
      </c>
      <c r="H2" s="85" t="s">
        <v>159</v>
      </c>
      <c r="I2" s="85" t="s">
        <v>160</v>
      </c>
      <c r="J2" s="85" t="s">
        <v>161</v>
      </c>
      <c r="K2" s="85" t="s">
        <v>162</v>
      </c>
      <c r="L2" s="85" t="s">
        <v>163</v>
      </c>
      <c r="M2" s="85" t="s">
        <v>164</v>
      </c>
      <c r="N2" s="85" t="s">
        <v>165</v>
      </c>
      <c r="O2" s="85" t="s">
        <v>166</v>
      </c>
      <c r="P2" s="85" t="s">
        <v>167</v>
      </c>
      <c r="Q2" s="85" t="s">
        <v>168</v>
      </c>
      <c r="R2" s="85" t="s">
        <v>169</v>
      </c>
      <c r="S2" s="85" t="s">
        <v>170</v>
      </c>
      <c r="T2" s="85" t="s">
        <v>171</v>
      </c>
      <c r="U2" s="85" t="s">
        <v>172</v>
      </c>
      <c r="V2" s="85" t="s">
        <v>173</v>
      </c>
      <c r="W2" s="85" t="s">
        <v>174</v>
      </c>
      <c r="X2" s="85" t="s">
        <v>175</v>
      </c>
      <c r="Y2" s="85" t="s">
        <v>176</v>
      </c>
      <c r="Z2" s="85" t="s">
        <v>177</v>
      </c>
      <c r="AA2" s="85" t="s">
        <v>178</v>
      </c>
      <c r="AB2" s="85" t="s">
        <v>179</v>
      </c>
      <c r="AC2" s="85" t="s">
        <v>180</v>
      </c>
      <c r="AD2" s="85" t="s">
        <v>181</v>
      </c>
      <c r="AE2" s="85" t="s">
        <v>182</v>
      </c>
      <c r="AF2" s="85" t="s">
        <v>183</v>
      </c>
      <c r="AG2" s="85" t="s">
        <v>184</v>
      </c>
      <c r="AH2" s="85" t="s">
        <v>185</v>
      </c>
      <c r="AI2" s="85" t="s">
        <v>186</v>
      </c>
      <c r="AJ2" s="85" t="s">
        <v>187</v>
      </c>
      <c r="AK2" s="85" t="s">
        <v>56</v>
      </c>
      <c r="AL2" s="85" t="s">
        <v>188</v>
      </c>
      <c r="AM2" s="85" t="s">
        <v>189</v>
      </c>
      <c r="AN2" s="85" t="s">
        <v>190</v>
      </c>
      <c r="AO2" s="85" t="s">
        <v>191</v>
      </c>
      <c r="AP2" s="85" t="s">
        <v>192</v>
      </c>
      <c r="AQ2" s="85" t="s">
        <v>193</v>
      </c>
      <c r="AR2" s="85" t="s">
        <v>194</v>
      </c>
      <c r="AS2" s="85" t="s">
        <v>195</v>
      </c>
      <c r="AT2" s="85" t="s">
        <v>196</v>
      </c>
      <c r="AU2" s="85" t="s">
        <v>197</v>
      </c>
      <c r="AV2" s="85" t="s">
        <v>198</v>
      </c>
      <c r="AW2" s="85" t="s">
        <v>199</v>
      </c>
      <c r="AX2" s="85" t="s">
        <v>200</v>
      </c>
      <c r="AY2" s="85" t="s">
        <v>201</v>
      </c>
      <c r="AZ2" s="85" t="s">
        <v>202</v>
      </c>
      <c r="BA2" s="85" t="s">
        <v>203</v>
      </c>
      <c r="BB2" s="85" t="s">
        <v>204</v>
      </c>
      <c r="BC2" s="85" t="s">
        <v>205</v>
      </c>
      <c r="BD2" s="85" t="s">
        <v>206</v>
      </c>
      <c r="BE2" s="85" t="s">
        <v>207</v>
      </c>
      <c r="BF2" s="85" t="s">
        <v>208</v>
      </c>
    </row>
    <row r="3" spans="1:58" ht="12.75" hidden="1">
      <c r="A3" s="76">
        <v>39448</v>
      </c>
      <c r="B3" s="1">
        <v>95.3</v>
      </c>
      <c r="C3" s="1">
        <v>93.3</v>
      </c>
      <c r="D3" s="1">
        <v>93.2</v>
      </c>
      <c r="E3" s="1">
        <v>84.8</v>
      </c>
      <c r="F3" s="1">
        <v>99.7</v>
      </c>
      <c r="G3" s="1">
        <v>90.1</v>
      </c>
      <c r="H3" s="1">
        <v>91.4</v>
      </c>
      <c r="I3" s="1">
        <v>79.2</v>
      </c>
      <c r="J3" s="1">
        <v>115.2</v>
      </c>
      <c r="K3" s="1">
        <v>101.9</v>
      </c>
      <c r="L3" s="1">
        <v>97.3</v>
      </c>
      <c r="M3" s="1">
        <v>91.5</v>
      </c>
      <c r="N3" s="1">
        <v>94.1</v>
      </c>
      <c r="O3" s="1">
        <v>93.3</v>
      </c>
      <c r="P3" s="1">
        <v>94.3</v>
      </c>
      <c r="Q3" s="1">
        <v>93.8</v>
      </c>
      <c r="R3" s="1">
        <v>94.5</v>
      </c>
      <c r="S3" s="1">
        <v>95.3</v>
      </c>
      <c r="T3" s="1">
        <v>95.6</v>
      </c>
      <c r="U3" s="1">
        <v>93.8</v>
      </c>
      <c r="V3" s="1">
        <v>92.7</v>
      </c>
      <c r="W3" s="1">
        <v>99</v>
      </c>
      <c r="X3" s="1">
        <v>99</v>
      </c>
      <c r="Y3" s="1">
        <v>98.9</v>
      </c>
      <c r="Z3" s="1">
        <v>94.9</v>
      </c>
      <c r="AA3" s="1">
        <v>95.4</v>
      </c>
      <c r="AB3" s="1">
        <v>95.5</v>
      </c>
      <c r="AC3" s="1">
        <v>93.2</v>
      </c>
      <c r="AD3" s="1">
        <v>97</v>
      </c>
      <c r="AE3" s="1">
        <v>89.4</v>
      </c>
      <c r="AF3" s="1">
        <v>96.8</v>
      </c>
      <c r="AG3" s="1">
        <v>98.3</v>
      </c>
      <c r="AH3" s="1">
        <v>95.9</v>
      </c>
      <c r="AI3" s="1">
        <v>95.8</v>
      </c>
      <c r="AJ3" s="1">
        <v>94.8</v>
      </c>
      <c r="AK3" s="1">
        <v>95.5</v>
      </c>
      <c r="AL3" s="1">
        <v>99.4</v>
      </c>
      <c r="AM3" s="1">
        <v>86.1</v>
      </c>
      <c r="AN3" s="1">
        <v>82.7</v>
      </c>
      <c r="AO3" s="1">
        <v>95.8</v>
      </c>
      <c r="AP3" s="1">
        <v>98.3</v>
      </c>
      <c r="AQ3" s="1">
        <v>100.1</v>
      </c>
      <c r="AR3" s="1">
        <v>99.6</v>
      </c>
      <c r="AS3" s="1">
        <v>103.7</v>
      </c>
      <c r="AT3" s="1">
        <v>95.2</v>
      </c>
      <c r="AU3" s="1">
        <v>93.3</v>
      </c>
      <c r="AV3" s="1">
        <v>98.6</v>
      </c>
      <c r="AW3" s="1">
        <v>96.2</v>
      </c>
      <c r="AX3" s="1">
        <v>95.8</v>
      </c>
      <c r="AY3" s="1">
        <v>94.9</v>
      </c>
      <c r="AZ3" s="1">
        <v>95.4</v>
      </c>
      <c r="BA3" s="1">
        <v>94.4</v>
      </c>
      <c r="BB3" s="1">
        <v>95.9</v>
      </c>
      <c r="BC3" s="1">
        <v>95.9</v>
      </c>
      <c r="BD3" s="1">
        <v>96</v>
      </c>
      <c r="BE3" s="1">
        <v>95.3</v>
      </c>
      <c r="BF3" s="1">
        <v>96</v>
      </c>
    </row>
    <row r="4" spans="1:58" ht="12.75" hidden="1">
      <c r="A4" s="76">
        <v>39479</v>
      </c>
      <c r="B4" s="1">
        <v>95.8</v>
      </c>
      <c r="C4" s="1">
        <v>93.6</v>
      </c>
      <c r="D4" s="1">
        <v>93.5</v>
      </c>
      <c r="E4" s="1">
        <v>87.3</v>
      </c>
      <c r="F4" s="1">
        <v>98</v>
      </c>
      <c r="G4" s="1">
        <v>90.4</v>
      </c>
      <c r="H4" s="1">
        <v>92.5</v>
      </c>
      <c r="I4" s="1">
        <v>81.3</v>
      </c>
      <c r="J4" s="1">
        <v>112.3</v>
      </c>
      <c r="K4" s="1">
        <v>101.6</v>
      </c>
      <c r="L4" s="1">
        <v>95.5</v>
      </c>
      <c r="M4" s="1">
        <v>91.6</v>
      </c>
      <c r="N4" s="1">
        <v>94</v>
      </c>
      <c r="O4" s="1">
        <v>93.2</v>
      </c>
      <c r="P4" s="1">
        <v>94.2</v>
      </c>
      <c r="Q4" s="1">
        <v>94.8</v>
      </c>
      <c r="R4" s="1">
        <v>96.1</v>
      </c>
      <c r="S4" s="1">
        <v>95.4</v>
      </c>
      <c r="T4" s="1">
        <v>96.1</v>
      </c>
      <c r="U4" s="1">
        <v>96.6</v>
      </c>
      <c r="V4" s="1">
        <v>92.7</v>
      </c>
      <c r="W4" s="1">
        <v>99.1</v>
      </c>
      <c r="X4" s="1">
        <v>99.1</v>
      </c>
      <c r="Y4" s="1">
        <v>99.1</v>
      </c>
      <c r="Z4" s="1">
        <v>94.9</v>
      </c>
      <c r="AA4" s="1">
        <v>95.4</v>
      </c>
      <c r="AB4" s="1">
        <v>95.5</v>
      </c>
      <c r="AC4" s="1">
        <v>93.3</v>
      </c>
      <c r="AD4" s="1">
        <v>97</v>
      </c>
      <c r="AE4" s="1">
        <v>89.5</v>
      </c>
      <c r="AF4" s="1">
        <v>96.8</v>
      </c>
      <c r="AG4" s="1">
        <v>98.6</v>
      </c>
      <c r="AH4" s="1">
        <v>95.8</v>
      </c>
      <c r="AI4" s="1">
        <v>95.7</v>
      </c>
      <c r="AJ4" s="1">
        <v>99.3</v>
      </c>
      <c r="AK4" s="1">
        <v>95.8</v>
      </c>
      <c r="AL4" s="1">
        <v>99.2</v>
      </c>
      <c r="AM4" s="1">
        <v>87.5</v>
      </c>
      <c r="AN4" s="1">
        <v>84.6</v>
      </c>
      <c r="AO4" s="1">
        <v>95.9</v>
      </c>
      <c r="AP4" s="1">
        <v>98.3</v>
      </c>
      <c r="AQ4" s="1">
        <v>99.8</v>
      </c>
      <c r="AR4" s="1">
        <v>99.6</v>
      </c>
      <c r="AS4" s="1">
        <v>101.7</v>
      </c>
      <c r="AT4" s="1">
        <v>95.8</v>
      </c>
      <c r="AU4" s="1">
        <v>94.9</v>
      </c>
      <c r="AV4" s="1">
        <v>98.1</v>
      </c>
      <c r="AW4" s="1">
        <v>95.3</v>
      </c>
      <c r="AX4" s="1">
        <v>95.8</v>
      </c>
      <c r="AY4" s="1">
        <v>95.8</v>
      </c>
      <c r="AZ4" s="1">
        <v>95.8</v>
      </c>
      <c r="BA4" s="1">
        <v>95.9</v>
      </c>
      <c r="BB4" s="1">
        <v>98</v>
      </c>
      <c r="BC4" s="1">
        <v>96.4</v>
      </c>
      <c r="BD4" s="1">
        <v>100.2</v>
      </c>
      <c r="BE4" s="1">
        <v>95.3</v>
      </c>
      <c r="BF4" s="1">
        <v>96</v>
      </c>
    </row>
    <row r="5" spans="1:58" ht="12.75" hidden="1">
      <c r="A5" s="76">
        <v>39508</v>
      </c>
      <c r="B5" s="1">
        <v>96.5</v>
      </c>
      <c r="C5" s="1">
        <v>94.2</v>
      </c>
      <c r="D5" s="1">
        <v>94</v>
      </c>
      <c r="E5" s="1">
        <v>89.9</v>
      </c>
      <c r="F5" s="1">
        <v>96.7</v>
      </c>
      <c r="G5" s="1">
        <v>91.7</v>
      </c>
      <c r="H5" s="1">
        <v>94.9</v>
      </c>
      <c r="I5" s="1">
        <v>93</v>
      </c>
      <c r="J5" s="1">
        <v>101.5</v>
      </c>
      <c r="K5" s="1">
        <v>96.9</v>
      </c>
      <c r="L5" s="1">
        <v>94.2</v>
      </c>
      <c r="M5" s="1">
        <v>94.1</v>
      </c>
      <c r="N5" s="1">
        <v>97.5</v>
      </c>
      <c r="O5" s="1">
        <v>93.7</v>
      </c>
      <c r="P5" s="1">
        <v>98.5</v>
      </c>
      <c r="Q5" s="1">
        <v>97.3</v>
      </c>
      <c r="R5" s="1">
        <v>97.3</v>
      </c>
      <c r="S5" s="1">
        <v>97.3</v>
      </c>
      <c r="T5" s="1">
        <v>99.1</v>
      </c>
      <c r="U5" s="1">
        <v>96.9</v>
      </c>
      <c r="V5" s="1">
        <v>97.3</v>
      </c>
      <c r="W5" s="1">
        <v>99.4</v>
      </c>
      <c r="X5" s="1">
        <v>99.6</v>
      </c>
      <c r="Y5" s="1">
        <v>99.1</v>
      </c>
      <c r="Z5" s="1">
        <v>96.4</v>
      </c>
      <c r="AA5" s="1">
        <v>97.8</v>
      </c>
      <c r="AB5" s="1">
        <v>97.6</v>
      </c>
      <c r="AC5" s="1">
        <v>93.7</v>
      </c>
      <c r="AD5" s="1">
        <v>97</v>
      </c>
      <c r="AE5" s="1">
        <v>90.1</v>
      </c>
      <c r="AF5" s="1">
        <v>97.4</v>
      </c>
      <c r="AG5" s="1">
        <v>97.5</v>
      </c>
      <c r="AH5" s="1">
        <v>97.3</v>
      </c>
      <c r="AI5" s="1">
        <v>97.4</v>
      </c>
      <c r="AJ5" s="1">
        <v>99.4</v>
      </c>
      <c r="AK5" s="1">
        <v>95.4</v>
      </c>
      <c r="AL5" s="1">
        <v>99.3</v>
      </c>
      <c r="AM5" s="1">
        <v>93</v>
      </c>
      <c r="AN5" s="1">
        <v>91.5</v>
      </c>
      <c r="AO5" s="1">
        <v>97.4</v>
      </c>
      <c r="AP5" s="1">
        <v>89.8</v>
      </c>
      <c r="AQ5" s="1">
        <v>99.7</v>
      </c>
      <c r="AR5" s="1">
        <v>99.6</v>
      </c>
      <c r="AS5" s="1">
        <v>100.6</v>
      </c>
      <c r="AT5" s="1">
        <v>95.8</v>
      </c>
      <c r="AU5" s="1">
        <v>94.6</v>
      </c>
      <c r="AV5" s="1">
        <v>98.3</v>
      </c>
      <c r="AW5" s="1">
        <v>95.9</v>
      </c>
      <c r="AX5" s="1">
        <v>100.8</v>
      </c>
      <c r="AY5" s="1">
        <v>97.2</v>
      </c>
      <c r="AZ5" s="1">
        <v>96.7</v>
      </c>
      <c r="BA5" s="1">
        <v>97.8</v>
      </c>
      <c r="BB5" s="1">
        <v>98.1</v>
      </c>
      <c r="BC5" s="1">
        <v>96.9</v>
      </c>
      <c r="BD5" s="1">
        <v>100.2</v>
      </c>
      <c r="BE5" s="1">
        <v>95.3</v>
      </c>
      <c r="BF5" s="1">
        <v>96</v>
      </c>
    </row>
    <row r="6" spans="1:58" ht="12.75" hidden="1">
      <c r="A6" s="76">
        <v>39539</v>
      </c>
      <c r="B6" s="1">
        <v>97.4</v>
      </c>
      <c r="C6" s="1">
        <v>95.6</v>
      </c>
      <c r="D6" s="1">
        <v>95.5</v>
      </c>
      <c r="E6" s="1">
        <v>91.1</v>
      </c>
      <c r="F6" s="1">
        <v>97.3</v>
      </c>
      <c r="G6" s="1">
        <v>93.1</v>
      </c>
      <c r="H6" s="1">
        <v>96.9</v>
      </c>
      <c r="I6" s="1">
        <v>100.5</v>
      </c>
      <c r="J6" s="1">
        <v>104.9</v>
      </c>
      <c r="K6" s="1">
        <v>97</v>
      </c>
      <c r="L6" s="1">
        <v>97.3</v>
      </c>
      <c r="M6" s="1">
        <v>94.9</v>
      </c>
      <c r="N6" s="1">
        <v>97.6</v>
      </c>
      <c r="O6" s="1">
        <v>94.5</v>
      </c>
      <c r="P6" s="1">
        <v>98.4</v>
      </c>
      <c r="Q6" s="1">
        <v>99.1</v>
      </c>
      <c r="R6" s="1">
        <v>99.7</v>
      </c>
      <c r="S6" s="1">
        <v>99.8</v>
      </c>
      <c r="T6" s="1">
        <v>99.2</v>
      </c>
      <c r="U6" s="1">
        <v>99.8</v>
      </c>
      <c r="V6" s="1">
        <v>98.3</v>
      </c>
      <c r="W6" s="1">
        <v>99.6</v>
      </c>
      <c r="X6" s="1">
        <v>99.7</v>
      </c>
      <c r="Y6" s="1">
        <v>99.4</v>
      </c>
      <c r="Z6" s="1">
        <v>96.6</v>
      </c>
      <c r="AA6" s="1">
        <v>97.8</v>
      </c>
      <c r="AB6" s="1">
        <v>97.6</v>
      </c>
      <c r="AC6" s="1">
        <v>94.1</v>
      </c>
      <c r="AD6" s="1">
        <v>97</v>
      </c>
      <c r="AE6" s="1">
        <v>91.5</v>
      </c>
      <c r="AF6" s="1">
        <v>98.4</v>
      </c>
      <c r="AG6" s="1">
        <v>98.9</v>
      </c>
      <c r="AH6" s="1">
        <v>97.8</v>
      </c>
      <c r="AI6" s="1">
        <v>98.1</v>
      </c>
      <c r="AJ6" s="1">
        <v>99.5</v>
      </c>
      <c r="AK6" s="1">
        <v>96.9</v>
      </c>
      <c r="AL6" s="1">
        <v>99.1</v>
      </c>
      <c r="AM6" s="1">
        <v>98.9</v>
      </c>
      <c r="AN6" s="1">
        <v>99</v>
      </c>
      <c r="AO6" s="1">
        <v>98.6</v>
      </c>
      <c r="AP6" s="1">
        <v>89.8</v>
      </c>
      <c r="AQ6" s="1">
        <v>99.6</v>
      </c>
      <c r="AR6" s="1">
        <v>99.2</v>
      </c>
      <c r="AS6" s="1">
        <v>102.3</v>
      </c>
      <c r="AT6" s="1">
        <v>97.3</v>
      </c>
      <c r="AU6" s="1">
        <v>96.2</v>
      </c>
      <c r="AV6" s="1">
        <v>99.1</v>
      </c>
      <c r="AW6" s="1">
        <v>98.3</v>
      </c>
      <c r="AX6" s="1">
        <v>100.8</v>
      </c>
      <c r="AY6" s="1">
        <v>97.7</v>
      </c>
      <c r="AZ6" s="1">
        <v>97.5</v>
      </c>
      <c r="BA6" s="1">
        <v>97.8</v>
      </c>
      <c r="BB6" s="1">
        <v>98.7</v>
      </c>
      <c r="BC6" s="1">
        <v>97.8</v>
      </c>
      <c r="BD6" s="1">
        <v>100.2</v>
      </c>
      <c r="BE6" s="1">
        <v>95.3</v>
      </c>
      <c r="BF6" s="1">
        <v>97.7</v>
      </c>
    </row>
    <row r="7" spans="1:58" ht="12.75" hidden="1">
      <c r="A7" s="76">
        <v>39569</v>
      </c>
      <c r="B7" s="1">
        <v>98.1</v>
      </c>
      <c r="C7" s="1">
        <v>97.6</v>
      </c>
      <c r="D7" s="1">
        <v>97.5</v>
      </c>
      <c r="E7" s="1">
        <v>96.4</v>
      </c>
      <c r="F7" s="1">
        <v>97.7</v>
      </c>
      <c r="G7" s="1">
        <v>97.6</v>
      </c>
      <c r="H7" s="1">
        <v>98.1</v>
      </c>
      <c r="I7" s="1">
        <v>103</v>
      </c>
      <c r="J7" s="1">
        <v>91.9</v>
      </c>
      <c r="K7" s="1">
        <v>98</v>
      </c>
      <c r="L7" s="1">
        <v>97.5</v>
      </c>
      <c r="M7" s="1">
        <v>97.5</v>
      </c>
      <c r="N7" s="1">
        <v>98.7</v>
      </c>
      <c r="O7" s="1">
        <v>95.6</v>
      </c>
      <c r="P7" s="1">
        <v>99.5</v>
      </c>
      <c r="Q7" s="1">
        <v>99.8</v>
      </c>
      <c r="R7" s="1">
        <v>100.6</v>
      </c>
      <c r="S7" s="1">
        <v>100</v>
      </c>
      <c r="T7" s="1">
        <v>100.9</v>
      </c>
      <c r="U7" s="1">
        <v>101</v>
      </c>
      <c r="V7" s="1">
        <v>98.4</v>
      </c>
      <c r="W7" s="1">
        <v>99.7</v>
      </c>
      <c r="X7" s="1">
        <v>99.7</v>
      </c>
      <c r="Y7" s="1">
        <v>99.7</v>
      </c>
      <c r="Z7" s="1">
        <v>96.7</v>
      </c>
      <c r="AA7" s="1">
        <v>97.8</v>
      </c>
      <c r="AB7" s="1">
        <v>97.6</v>
      </c>
      <c r="AC7" s="1">
        <v>95.6</v>
      </c>
      <c r="AD7" s="1">
        <v>97</v>
      </c>
      <c r="AE7" s="1">
        <v>92</v>
      </c>
      <c r="AF7" s="1">
        <v>98.3</v>
      </c>
      <c r="AG7" s="1">
        <v>97.5</v>
      </c>
      <c r="AH7" s="1">
        <v>99.1</v>
      </c>
      <c r="AI7" s="1">
        <v>98.6</v>
      </c>
      <c r="AJ7" s="1">
        <v>100.1</v>
      </c>
      <c r="AK7" s="1">
        <v>98.1</v>
      </c>
      <c r="AL7" s="1">
        <v>98.8</v>
      </c>
      <c r="AM7" s="1">
        <v>103.7</v>
      </c>
      <c r="AN7" s="1">
        <v>105.2</v>
      </c>
      <c r="AO7" s="1">
        <v>99.4</v>
      </c>
      <c r="AP7" s="1">
        <v>89.8</v>
      </c>
      <c r="AQ7" s="1">
        <v>99.5</v>
      </c>
      <c r="AR7" s="1">
        <v>99.2</v>
      </c>
      <c r="AS7" s="1">
        <v>101.2</v>
      </c>
      <c r="AT7" s="1">
        <v>98.9</v>
      </c>
      <c r="AU7" s="1">
        <v>97.5</v>
      </c>
      <c r="AV7" s="1">
        <v>99.4</v>
      </c>
      <c r="AW7" s="1">
        <v>102.2</v>
      </c>
      <c r="AX7" s="1">
        <v>100.8</v>
      </c>
      <c r="AY7" s="1">
        <v>98.6</v>
      </c>
      <c r="AZ7" s="1">
        <v>98.5</v>
      </c>
      <c r="BA7" s="1">
        <v>98.7</v>
      </c>
      <c r="BB7" s="1">
        <v>98.7</v>
      </c>
      <c r="BC7" s="1">
        <v>98.4</v>
      </c>
      <c r="BD7" s="1">
        <v>100.2</v>
      </c>
      <c r="BE7" s="1">
        <v>95.3</v>
      </c>
      <c r="BF7" s="1">
        <v>97.7</v>
      </c>
    </row>
    <row r="8" spans="1:58" ht="12.75" hidden="1">
      <c r="A8" s="76">
        <v>39600</v>
      </c>
      <c r="B8" s="1">
        <v>100</v>
      </c>
      <c r="C8" s="1">
        <v>99.4</v>
      </c>
      <c r="D8" s="1">
        <v>99.4</v>
      </c>
      <c r="E8" s="1">
        <v>100.6</v>
      </c>
      <c r="F8" s="1">
        <v>99.2</v>
      </c>
      <c r="G8" s="1">
        <v>100.1</v>
      </c>
      <c r="H8" s="1">
        <v>99.3</v>
      </c>
      <c r="I8" s="1">
        <v>102.4</v>
      </c>
      <c r="J8" s="1">
        <v>92.4</v>
      </c>
      <c r="K8" s="1">
        <v>98.3</v>
      </c>
      <c r="L8" s="1">
        <v>96.3</v>
      </c>
      <c r="M8" s="1">
        <v>99.1</v>
      </c>
      <c r="N8" s="1">
        <v>99.6</v>
      </c>
      <c r="O8" s="1">
        <v>98.4</v>
      </c>
      <c r="P8" s="1">
        <v>99.9</v>
      </c>
      <c r="Q8" s="1">
        <v>100</v>
      </c>
      <c r="R8" s="1">
        <v>100.9</v>
      </c>
      <c r="S8" s="1">
        <v>100.9</v>
      </c>
      <c r="T8" s="1">
        <v>101</v>
      </c>
      <c r="U8" s="1">
        <v>100.8</v>
      </c>
      <c r="V8" s="1">
        <v>98.5</v>
      </c>
      <c r="W8" s="1">
        <v>99.8</v>
      </c>
      <c r="X8" s="1">
        <v>99.8</v>
      </c>
      <c r="Y8" s="1">
        <v>99.8</v>
      </c>
      <c r="Z8" s="1">
        <v>99.2</v>
      </c>
      <c r="AA8" s="1">
        <v>101.3</v>
      </c>
      <c r="AB8" s="1">
        <v>101.6</v>
      </c>
      <c r="AC8" s="1">
        <v>96.9</v>
      </c>
      <c r="AD8" s="1">
        <v>97</v>
      </c>
      <c r="AE8" s="1">
        <v>91.5</v>
      </c>
      <c r="AF8" s="1">
        <v>99.8</v>
      </c>
      <c r="AG8" s="1">
        <v>99.7</v>
      </c>
      <c r="AH8" s="1">
        <v>99</v>
      </c>
      <c r="AI8" s="1">
        <v>100.3</v>
      </c>
      <c r="AJ8" s="1">
        <v>100.4</v>
      </c>
      <c r="AK8" s="1">
        <v>102.8</v>
      </c>
      <c r="AL8" s="1">
        <v>99.9</v>
      </c>
      <c r="AM8" s="1">
        <v>108</v>
      </c>
      <c r="AN8" s="1">
        <v>110.8</v>
      </c>
      <c r="AO8" s="1">
        <v>99.9</v>
      </c>
      <c r="AP8" s="1">
        <v>102.9</v>
      </c>
      <c r="AQ8" s="1">
        <v>99.4</v>
      </c>
      <c r="AR8" s="1">
        <v>99.2</v>
      </c>
      <c r="AS8" s="1">
        <v>100.5</v>
      </c>
      <c r="AT8" s="1">
        <v>99</v>
      </c>
      <c r="AU8" s="1">
        <v>98.3</v>
      </c>
      <c r="AV8" s="1">
        <v>99.7</v>
      </c>
      <c r="AW8" s="1">
        <v>100.1</v>
      </c>
      <c r="AX8" s="1">
        <v>100.8</v>
      </c>
      <c r="AY8" s="1">
        <v>100</v>
      </c>
      <c r="AZ8" s="1">
        <v>99.6</v>
      </c>
      <c r="BA8" s="1">
        <v>100.4</v>
      </c>
      <c r="BB8" s="1">
        <v>98.8</v>
      </c>
      <c r="BC8" s="1">
        <v>98.7</v>
      </c>
      <c r="BD8" s="1">
        <v>100.2</v>
      </c>
      <c r="BE8" s="1">
        <v>95.3</v>
      </c>
      <c r="BF8" s="1">
        <v>97.7</v>
      </c>
    </row>
    <row r="9" spans="1:58" ht="12.75" hidden="1">
      <c r="A9" s="76">
        <v>39630</v>
      </c>
      <c r="B9" s="1">
        <v>101.7</v>
      </c>
      <c r="C9" s="1">
        <v>101.8</v>
      </c>
      <c r="D9" s="1">
        <v>101.9</v>
      </c>
      <c r="E9" s="1">
        <v>104</v>
      </c>
      <c r="F9" s="1">
        <v>101.4</v>
      </c>
      <c r="G9" s="1">
        <v>101.4</v>
      </c>
      <c r="H9" s="1">
        <v>101.3</v>
      </c>
      <c r="I9" s="1">
        <v>105.7</v>
      </c>
      <c r="J9" s="1">
        <v>92.7</v>
      </c>
      <c r="K9" s="1">
        <v>99.3</v>
      </c>
      <c r="L9" s="1">
        <v>101.4</v>
      </c>
      <c r="M9" s="1">
        <v>101.6</v>
      </c>
      <c r="N9" s="1">
        <v>100.4</v>
      </c>
      <c r="O9" s="1">
        <v>99.1</v>
      </c>
      <c r="P9" s="1">
        <v>100.7</v>
      </c>
      <c r="Q9" s="1">
        <v>100.7</v>
      </c>
      <c r="R9" s="1">
        <v>101.8</v>
      </c>
      <c r="S9" s="1">
        <v>101.4</v>
      </c>
      <c r="T9" s="1">
        <v>101.6</v>
      </c>
      <c r="U9" s="1">
        <v>102.2</v>
      </c>
      <c r="V9" s="1">
        <v>98.9</v>
      </c>
      <c r="W9" s="1">
        <v>99.7</v>
      </c>
      <c r="X9" s="1">
        <v>99.7</v>
      </c>
      <c r="Y9" s="1">
        <v>99.8</v>
      </c>
      <c r="Z9" s="1">
        <v>102.5</v>
      </c>
      <c r="AA9" s="1">
        <v>101.3</v>
      </c>
      <c r="AB9" s="1">
        <v>101.6</v>
      </c>
      <c r="AC9" s="1">
        <v>97.9</v>
      </c>
      <c r="AD9" s="1">
        <v>103</v>
      </c>
      <c r="AE9" s="1">
        <v>109.1</v>
      </c>
      <c r="AF9" s="1">
        <v>100.7</v>
      </c>
      <c r="AG9" s="1">
        <v>100.2</v>
      </c>
      <c r="AH9" s="1">
        <v>101.1</v>
      </c>
      <c r="AI9" s="1">
        <v>100.9</v>
      </c>
      <c r="AJ9" s="1">
        <v>100.9</v>
      </c>
      <c r="AK9" s="1">
        <v>104.7</v>
      </c>
      <c r="AL9" s="1">
        <v>100.3</v>
      </c>
      <c r="AM9" s="1">
        <v>113.8</v>
      </c>
      <c r="AN9" s="1">
        <v>118.6</v>
      </c>
      <c r="AO9" s="1">
        <v>100.1</v>
      </c>
      <c r="AP9" s="1">
        <v>103.3</v>
      </c>
      <c r="AQ9" s="1">
        <v>99.3</v>
      </c>
      <c r="AR9" s="1">
        <v>99.2</v>
      </c>
      <c r="AS9" s="1">
        <v>99.8</v>
      </c>
      <c r="AT9" s="1">
        <v>99.9</v>
      </c>
      <c r="AU9" s="1">
        <v>99.8</v>
      </c>
      <c r="AV9" s="1">
        <v>99.6</v>
      </c>
      <c r="AW9" s="1">
        <v>100.6</v>
      </c>
      <c r="AX9" s="1">
        <v>100.8</v>
      </c>
      <c r="AY9" s="1">
        <v>100.3</v>
      </c>
      <c r="AZ9" s="1">
        <v>99.9</v>
      </c>
      <c r="BA9" s="1">
        <v>100.7</v>
      </c>
      <c r="BB9" s="1">
        <v>99.9</v>
      </c>
      <c r="BC9" s="1">
        <v>99.1</v>
      </c>
      <c r="BD9" s="1">
        <v>100.5</v>
      </c>
      <c r="BE9" s="1">
        <v>98.3</v>
      </c>
      <c r="BF9" s="1">
        <v>99.8</v>
      </c>
    </row>
    <row r="10" spans="1:58" ht="12.75" hidden="1">
      <c r="A10" s="76">
        <v>39661</v>
      </c>
      <c r="B10" s="1">
        <v>102.3</v>
      </c>
      <c r="C10" s="1">
        <v>103.2</v>
      </c>
      <c r="D10" s="1">
        <v>103.4</v>
      </c>
      <c r="E10" s="1">
        <v>107</v>
      </c>
      <c r="F10" s="1">
        <v>101.4</v>
      </c>
      <c r="G10" s="1">
        <v>103.2</v>
      </c>
      <c r="H10" s="1">
        <v>103.5</v>
      </c>
      <c r="I10" s="1">
        <v>106.9</v>
      </c>
      <c r="J10" s="1">
        <v>92</v>
      </c>
      <c r="K10" s="1">
        <v>99.2</v>
      </c>
      <c r="L10" s="1">
        <v>104.2</v>
      </c>
      <c r="M10" s="1">
        <v>103.1</v>
      </c>
      <c r="N10" s="1">
        <v>101.2</v>
      </c>
      <c r="O10" s="1">
        <v>101.7</v>
      </c>
      <c r="P10" s="1">
        <v>101.1</v>
      </c>
      <c r="Q10" s="1">
        <v>101.8</v>
      </c>
      <c r="R10" s="1">
        <v>101.2</v>
      </c>
      <c r="S10" s="1">
        <v>101.4</v>
      </c>
      <c r="T10" s="1">
        <v>99.9</v>
      </c>
      <c r="U10" s="1">
        <v>101.3</v>
      </c>
      <c r="V10" s="1">
        <v>102.9</v>
      </c>
      <c r="W10" s="1">
        <v>100.4</v>
      </c>
      <c r="X10" s="1">
        <v>100.3</v>
      </c>
      <c r="Y10" s="1">
        <v>100.5</v>
      </c>
      <c r="Z10" s="1">
        <v>102.9</v>
      </c>
      <c r="AA10" s="1">
        <v>101.3</v>
      </c>
      <c r="AB10" s="1">
        <v>101.6</v>
      </c>
      <c r="AC10" s="1">
        <v>104.5</v>
      </c>
      <c r="AD10" s="1">
        <v>103</v>
      </c>
      <c r="AE10" s="1">
        <v>109.1</v>
      </c>
      <c r="AF10" s="1">
        <v>101.5</v>
      </c>
      <c r="AG10" s="1">
        <v>101.7</v>
      </c>
      <c r="AH10" s="1">
        <v>102.2</v>
      </c>
      <c r="AI10" s="1">
        <v>100.9</v>
      </c>
      <c r="AJ10" s="1">
        <v>100.8</v>
      </c>
      <c r="AK10" s="1">
        <v>103.9</v>
      </c>
      <c r="AL10" s="1">
        <v>100.1</v>
      </c>
      <c r="AM10" s="1">
        <v>111.5</v>
      </c>
      <c r="AN10" s="1">
        <v>115.5</v>
      </c>
      <c r="AO10" s="1">
        <v>100</v>
      </c>
      <c r="AP10" s="1">
        <v>103.3</v>
      </c>
      <c r="AQ10" s="1">
        <v>100.5</v>
      </c>
      <c r="AR10" s="1">
        <v>100.9</v>
      </c>
      <c r="AS10" s="1">
        <v>97.5</v>
      </c>
      <c r="AT10" s="1">
        <v>102.1</v>
      </c>
      <c r="AU10" s="1">
        <v>103</v>
      </c>
      <c r="AV10" s="1">
        <v>99.9</v>
      </c>
      <c r="AW10" s="1">
        <v>102.4</v>
      </c>
      <c r="AX10" s="1">
        <v>100.8</v>
      </c>
      <c r="AY10" s="1">
        <v>102.4</v>
      </c>
      <c r="AZ10" s="1">
        <v>100.7</v>
      </c>
      <c r="BA10" s="1">
        <v>104.1</v>
      </c>
      <c r="BB10" s="1">
        <v>100.2</v>
      </c>
      <c r="BC10" s="1">
        <v>100</v>
      </c>
      <c r="BD10" s="1">
        <v>100.5</v>
      </c>
      <c r="BE10" s="1">
        <v>99.8</v>
      </c>
      <c r="BF10" s="1">
        <v>99.8</v>
      </c>
    </row>
    <row r="11" spans="1:58" ht="12.75" hidden="1">
      <c r="A11" s="76">
        <v>39692</v>
      </c>
      <c r="B11" s="1">
        <v>102.8</v>
      </c>
      <c r="C11" s="1">
        <v>103.9</v>
      </c>
      <c r="D11" s="1">
        <v>104</v>
      </c>
      <c r="E11" s="1">
        <v>108.4</v>
      </c>
      <c r="F11" s="1">
        <v>101.4</v>
      </c>
      <c r="G11" s="1">
        <v>104.7</v>
      </c>
      <c r="H11" s="1">
        <v>104.9</v>
      </c>
      <c r="I11" s="1">
        <v>107.3</v>
      </c>
      <c r="J11" s="1">
        <v>95.5</v>
      </c>
      <c r="K11" s="1">
        <v>97.4</v>
      </c>
      <c r="L11" s="1">
        <v>104.9</v>
      </c>
      <c r="M11" s="1">
        <v>104.7</v>
      </c>
      <c r="N11" s="1">
        <v>103</v>
      </c>
      <c r="O11" s="1">
        <v>103.4</v>
      </c>
      <c r="P11" s="1">
        <v>102.8</v>
      </c>
      <c r="Q11" s="1">
        <v>103</v>
      </c>
      <c r="R11" s="1">
        <v>102.3</v>
      </c>
      <c r="S11" s="1">
        <v>102.2</v>
      </c>
      <c r="T11" s="1">
        <v>101.9</v>
      </c>
      <c r="U11" s="1">
        <v>102.5</v>
      </c>
      <c r="V11" s="1">
        <v>104.1</v>
      </c>
      <c r="W11" s="1">
        <v>100.5</v>
      </c>
      <c r="X11" s="1">
        <v>100.5</v>
      </c>
      <c r="Y11" s="1">
        <v>100.7</v>
      </c>
      <c r="Z11" s="1">
        <v>103.6</v>
      </c>
      <c r="AA11" s="1">
        <v>102.5</v>
      </c>
      <c r="AB11" s="1">
        <v>102.4</v>
      </c>
      <c r="AC11" s="1">
        <v>105.8</v>
      </c>
      <c r="AD11" s="1">
        <v>103</v>
      </c>
      <c r="AE11" s="1">
        <v>110</v>
      </c>
      <c r="AF11" s="1">
        <v>102.4</v>
      </c>
      <c r="AG11" s="1">
        <v>101.9</v>
      </c>
      <c r="AH11" s="1">
        <v>103.3</v>
      </c>
      <c r="AI11" s="1">
        <v>102.4</v>
      </c>
      <c r="AJ11" s="1">
        <v>100.8</v>
      </c>
      <c r="AK11" s="1">
        <v>103.4</v>
      </c>
      <c r="AL11" s="1">
        <v>101</v>
      </c>
      <c r="AM11" s="1">
        <v>105.9</v>
      </c>
      <c r="AN11" s="1">
        <v>107.3</v>
      </c>
      <c r="AO11" s="1">
        <v>102</v>
      </c>
      <c r="AP11" s="1">
        <v>105.7</v>
      </c>
      <c r="AQ11" s="1">
        <v>100.4</v>
      </c>
      <c r="AR11" s="1">
        <v>100.9</v>
      </c>
      <c r="AS11" s="1">
        <v>96.9</v>
      </c>
      <c r="AT11" s="1">
        <v>102.9</v>
      </c>
      <c r="AU11" s="1">
        <v>104.5</v>
      </c>
      <c r="AV11" s="1">
        <v>101.6</v>
      </c>
      <c r="AW11" s="1">
        <v>100</v>
      </c>
      <c r="AX11" s="1">
        <v>100.8</v>
      </c>
      <c r="AY11" s="1">
        <v>100.6</v>
      </c>
      <c r="AZ11" s="1">
        <v>100.4</v>
      </c>
      <c r="BA11" s="1">
        <v>100.8</v>
      </c>
      <c r="BB11" s="1">
        <v>101.2</v>
      </c>
      <c r="BC11" s="1">
        <v>101.6</v>
      </c>
      <c r="BD11" s="1">
        <v>100.5</v>
      </c>
      <c r="BE11" s="1">
        <v>107.4</v>
      </c>
      <c r="BF11" s="1">
        <v>99.8</v>
      </c>
    </row>
    <row r="12" spans="1:58" ht="12.75" hidden="1">
      <c r="A12" s="76">
        <v>39722</v>
      </c>
      <c r="B12" s="1">
        <v>103.3</v>
      </c>
      <c r="C12" s="1">
        <v>105.2</v>
      </c>
      <c r="D12" s="1">
        <v>105.3</v>
      </c>
      <c r="E12" s="1">
        <v>110.2</v>
      </c>
      <c r="F12" s="1">
        <v>101.3</v>
      </c>
      <c r="G12" s="1">
        <v>106.4</v>
      </c>
      <c r="H12" s="1">
        <v>105.6</v>
      </c>
      <c r="I12" s="1">
        <v>108.6</v>
      </c>
      <c r="J12" s="1">
        <v>92.1</v>
      </c>
      <c r="K12" s="1">
        <v>102</v>
      </c>
      <c r="L12" s="1">
        <v>104.8</v>
      </c>
      <c r="M12" s="1">
        <v>106.9</v>
      </c>
      <c r="N12" s="1">
        <v>103.7</v>
      </c>
      <c r="O12" s="1">
        <v>105.5</v>
      </c>
      <c r="P12" s="1">
        <v>103.2</v>
      </c>
      <c r="Q12" s="1">
        <v>103.1</v>
      </c>
      <c r="R12" s="1">
        <v>101.8</v>
      </c>
      <c r="S12" s="1">
        <v>102</v>
      </c>
      <c r="T12" s="1">
        <v>101.7</v>
      </c>
      <c r="U12" s="1">
        <v>101.6</v>
      </c>
      <c r="V12" s="1">
        <v>105.2</v>
      </c>
      <c r="W12" s="1">
        <v>100.9</v>
      </c>
      <c r="X12" s="1">
        <v>100.9</v>
      </c>
      <c r="Y12" s="1">
        <v>101</v>
      </c>
      <c r="Z12" s="1">
        <v>103.5</v>
      </c>
      <c r="AA12" s="1">
        <v>102.5</v>
      </c>
      <c r="AB12" s="1">
        <v>102.4</v>
      </c>
      <c r="AC12" s="1">
        <v>106.2</v>
      </c>
      <c r="AD12" s="1">
        <v>103</v>
      </c>
      <c r="AE12" s="1">
        <v>109.3</v>
      </c>
      <c r="AF12" s="1">
        <v>102.7</v>
      </c>
      <c r="AG12" s="1">
        <v>102.4</v>
      </c>
      <c r="AH12" s="1">
        <v>103</v>
      </c>
      <c r="AI12" s="1">
        <v>102.8</v>
      </c>
      <c r="AJ12" s="1">
        <v>100.8</v>
      </c>
      <c r="AK12" s="1">
        <v>102.9</v>
      </c>
      <c r="AL12" s="1">
        <v>101</v>
      </c>
      <c r="AM12" s="1">
        <v>103.9</v>
      </c>
      <c r="AN12" s="1">
        <v>104.4</v>
      </c>
      <c r="AO12" s="1">
        <v>102.5</v>
      </c>
      <c r="AP12" s="1">
        <v>105.7</v>
      </c>
      <c r="AQ12" s="1">
        <v>100.6</v>
      </c>
      <c r="AR12" s="1">
        <v>100.9</v>
      </c>
      <c r="AS12" s="1">
        <v>98.1</v>
      </c>
      <c r="AT12" s="1">
        <v>103.1</v>
      </c>
      <c r="AU12" s="1">
        <v>105</v>
      </c>
      <c r="AV12" s="1">
        <v>101.6</v>
      </c>
      <c r="AW12" s="1">
        <v>99.6</v>
      </c>
      <c r="AX12" s="1">
        <v>100.8</v>
      </c>
      <c r="AY12" s="1">
        <v>102.7</v>
      </c>
      <c r="AZ12" s="1">
        <v>104.5</v>
      </c>
      <c r="BA12" s="1">
        <v>100.7</v>
      </c>
      <c r="BB12" s="1">
        <v>103.4</v>
      </c>
      <c r="BC12" s="1">
        <v>103.8</v>
      </c>
      <c r="BD12" s="1">
        <v>100.5</v>
      </c>
      <c r="BE12" s="1">
        <v>107.4</v>
      </c>
      <c r="BF12" s="1">
        <v>106.5</v>
      </c>
    </row>
    <row r="13" spans="1:58" ht="12.75" hidden="1">
      <c r="A13" s="76">
        <v>39753</v>
      </c>
      <c r="B13" s="1">
        <v>103.4</v>
      </c>
      <c r="C13" s="1">
        <v>105.7</v>
      </c>
      <c r="D13" s="1">
        <v>105.8</v>
      </c>
      <c r="E13" s="1">
        <v>109.7</v>
      </c>
      <c r="F13" s="1">
        <v>102.2</v>
      </c>
      <c r="G13" s="1">
        <v>110.9</v>
      </c>
      <c r="H13" s="1">
        <v>105.5</v>
      </c>
      <c r="I13" s="1">
        <v>107.1</v>
      </c>
      <c r="J13" s="1">
        <v>101.7</v>
      </c>
      <c r="K13" s="1">
        <v>103.2</v>
      </c>
      <c r="L13" s="1">
        <v>104.5</v>
      </c>
      <c r="M13" s="1">
        <v>108</v>
      </c>
      <c r="N13" s="1">
        <v>104.6</v>
      </c>
      <c r="O13" s="1">
        <v>109.2</v>
      </c>
      <c r="P13" s="1">
        <v>103.4</v>
      </c>
      <c r="Q13" s="1">
        <v>103.4</v>
      </c>
      <c r="R13" s="1">
        <v>102.1</v>
      </c>
      <c r="S13" s="1">
        <v>102.6</v>
      </c>
      <c r="T13" s="1">
        <v>101.7</v>
      </c>
      <c r="U13" s="1">
        <v>101.8</v>
      </c>
      <c r="V13" s="1">
        <v>105.5</v>
      </c>
      <c r="W13" s="1">
        <v>100.7</v>
      </c>
      <c r="X13" s="1">
        <v>100.5</v>
      </c>
      <c r="Y13" s="1">
        <v>101.1</v>
      </c>
      <c r="Z13" s="1">
        <v>103.6</v>
      </c>
      <c r="AA13" s="1">
        <v>102.5</v>
      </c>
      <c r="AB13" s="1">
        <v>102.4</v>
      </c>
      <c r="AC13" s="1">
        <v>107.5</v>
      </c>
      <c r="AD13" s="1">
        <v>103</v>
      </c>
      <c r="AE13" s="1">
        <v>109.3</v>
      </c>
      <c r="AF13" s="1">
        <v>102.6</v>
      </c>
      <c r="AG13" s="1">
        <v>102.1</v>
      </c>
      <c r="AH13" s="1">
        <v>103</v>
      </c>
      <c r="AI13" s="1">
        <v>102.9</v>
      </c>
      <c r="AJ13" s="1">
        <v>101.6</v>
      </c>
      <c r="AK13" s="1">
        <v>101.8</v>
      </c>
      <c r="AL13" s="1">
        <v>100.8</v>
      </c>
      <c r="AM13" s="1">
        <v>100.3</v>
      </c>
      <c r="AN13" s="1">
        <v>99.3</v>
      </c>
      <c r="AO13" s="1">
        <v>103.2</v>
      </c>
      <c r="AP13" s="1">
        <v>105.7</v>
      </c>
      <c r="AQ13" s="1">
        <v>100.6</v>
      </c>
      <c r="AR13" s="1">
        <v>100.9</v>
      </c>
      <c r="AS13" s="1">
        <v>98.2</v>
      </c>
      <c r="AT13" s="1">
        <v>105.3</v>
      </c>
      <c r="AU13" s="1">
        <v>106.8</v>
      </c>
      <c r="AV13" s="1">
        <v>101.6</v>
      </c>
      <c r="AW13" s="1">
        <v>106</v>
      </c>
      <c r="AX13" s="1">
        <v>100.8</v>
      </c>
      <c r="AY13" s="1">
        <v>104.1</v>
      </c>
      <c r="AZ13" s="1">
        <v>105</v>
      </c>
      <c r="BA13" s="1">
        <v>103.1</v>
      </c>
      <c r="BB13" s="1">
        <v>103.6</v>
      </c>
      <c r="BC13" s="1">
        <v>105.5</v>
      </c>
      <c r="BD13" s="1">
        <v>100.5</v>
      </c>
      <c r="BE13" s="1">
        <v>107.6</v>
      </c>
      <c r="BF13" s="1">
        <v>106.5</v>
      </c>
    </row>
    <row r="14" spans="1:58" ht="12.75" hidden="1">
      <c r="A14" s="76">
        <v>39783</v>
      </c>
      <c r="B14" s="1">
        <v>103.5</v>
      </c>
      <c r="C14" s="1">
        <v>106.6</v>
      </c>
      <c r="D14" s="1">
        <v>106.6</v>
      </c>
      <c r="E14" s="1">
        <v>110.7</v>
      </c>
      <c r="F14" s="1">
        <v>103.7</v>
      </c>
      <c r="G14" s="1">
        <v>110.6</v>
      </c>
      <c r="H14" s="1">
        <v>106.1</v>
      </c>
      <c r="I14" s="1">
        <v>105.1</v>
      </c>
      <c r="J14" s="1">
        <v>107.7</v>
      </c>
      <c r="K14" s="1">
        <v>105.2</v>
      </c>
      <c r="L14" s="1">
        <v>102.2</v>
      </c>
      <c r="M14" s="1">
        <v>107</v>
      </c>
      <c r="N14" s="1">
        <v>105.8</v>
      </c>
      <c r="O14" s="1">
        <v>112.4</v>
      </c>
      <c r="P14" s="1">
        <v>104.1</v>
      </c>
      <c r="Q14" s="1">
        <v>103.2</v>
      </c>
      <c r="R14" s="1">
        <v>101.7</v>
      </c>
      <c r="S14" s="1">
        <v>101.6</v>
      </c>
      <c r="T14" s="1">
        <v>101.4</v>
      </c>
      <c r="U14" s="1">
        <v>101.9</v>
      </c>
      <c r="V14" s="1">
        <v>105.5</v>
      </c>
      <c r="W14" s="1">
        <v>101.2</v>
      </c>
      <c r="X14" s="1">
        <v>101.3</v>
      </c>
      <c r="Y14" s="1">
        <v>101</v>
      </c>
      <c r="Z14" s="1">
        <v>105.1</v>
      </c>
      <c r="AA14" s="1">
        <v>104.4</v>
      </c>
      <c r="AB14" s="1">
        <v>104.5</v>
      </c>
      <c r="AC14" s="1">
        <v>111.3</v>
      </c>
      <c r="AD14" s="1">
        <v>103</v>
      </c>
      <c r="AE14" s="1">
        <v>109.3</v>
      </c>
      <c r="AF14" s="1">
        <v>102.7</v>
      </c>
      <c r="AG14" s="1">
        <v>101.2</v>
      </c>
      <c r="AH14" s="1">
        <v>102.5</v>
      </c>
      <c r="AI14" s="1">
        <v>104.2</v>
      </c>
      <c r="AJ14" s="1">
        <v>101.5</v>
      </c>
      <c r="AK14" s="1">
        <v>98.8</v>
      </c>
      <c r="AL14" s="1">
        <v>101.1</v>
      </c>
      <c r="AM14" s="1">
        <v>87.4</v>
      </c>
      <c r="AN14" s="1">
        <v>81.2</v>
      </c>
      <c r="AO14" s="1">
        <v>105.3</v>
      </c>
      <c r="AP14" s="1">
        <v>107.4</v>
      </c>
      <c r="AQ14" s="1">
        <v>100.7</v>
      </c>
      <c r="AR14" s="1">
        <v>100.9</v>
      </c>
      <c r="AS14" s="1">
        <v>99.6</v>
      </c>
      <c r="AT14" s="1">
        <v>104.6</v>
      </c>
      <c r="AU14" s="1">
        <v>106.1</v>
      </c>
      <c r="AV14" s="1">
        <v>102.4</v>
      </c>
      <c r="AW14" s="1">
        <v>103.3</v>
      </c>
      <c r="AX14" s="1">
        <v>100.8</v>
      </c>
      <c r="AY14" s="1">
        <v>105.8</v>
      </c>
      <c r="AZ14" s="1">
        <v>106</v>
      </c>
      <c r="BA14" s="1">
        <v>105.5</v>
      </c>
      <c r="BB14" s="1">
        <v>103.7</v>
      </c>
      <c r="BC14" s="1">
        <v>105.9</v>
      </c>
      <c r="BD14" s="1">
        <v>100.5</v>
      </c>
      <c r="BE14" s="1">
        <v>107.6</v>
      </c>
      <c r="BF14" s="1">
        <v>106.5</v>
      </c>
    </row>
    <row r="15" spans="1:58" ht="12.75" hidden="1">
      <c r="A15" s="76">
        <v>39814</v>
      </c>
      <c r="B15" s="1">
        <v>104.5</v>
      </c>
      <c r="C15" s="1">
        <v>109.8</v>
      </c>
      <c r="D15" s="1">
        <v>110</v>
      </c>
      <c r="E15" s="1">
        <v>109.6</v>
      </c>
      <c r="F15" s="1">
        <v>106.9</v>
      </c>
      <c r="G15" s="1">
        <v>113.9</v>
      </c>
      <c r="H15" s="1">
        <v>107.7</v>
      </c>
      <c r="I15" s="1">
        <v>104.4</v>
      </c>
      <c r="J15" s="1">
        <v>113.1</v>
      </c>
      <c r="K15" s="1">
        <v>124</v>
      </c>
      <c r="L15" s="1">
        <v>103.5</v>
      </c>
      <c r="M15" s="1">
        <v>108.4</v>
      </c>
      <c r="N15" s="1">
        <v>106.1</v>
      </c>
      <c r="O15" s="1">
        <v>113.5</v>
      </c>
      <c r="P15" s="1">
        <v>104.2</v>
      </c>
      <c r="Q15" s="1">
        <v>104.2</v>
      </c>
      <c r="R15" s="1">
        <v>103.4</v>
      </c>
      <c r="S15" s="1">
        <v>105.3</v>
      </c>
      <c r="T15" s="1">
        <v>103.4</v>
      </c>
      <c r="U15" s="1">
        <v>102.2</v>
      </c>
      <c r="V15" s="1">
        <v>105.5</v>
      </c>
      <c r="W15" s="1">
        <v>102.1</v>
      </c>
      <c r="X15" s="1">
        <v>101.9</v>
      </c>
      <c r="Y15" s="1">
        <v>102.6</v>
      </c>
      <c r="Z15" s="1">
        <v>105.1</v>
      </c>
      <c r="AA15" s="1">
        <v>104.4</v>
      </c>
      <c r="AB15" s="1">
        <v>104.5</v>
      </c>
      <c r="AC15" s="1">
        <v>111.3</v>
      </c>
      <c r="AD15" s="1">
        <v>103</v>
      </c>
      <c r="AE15" s="1">
        <v>109.2</v>
      </c>
      <c r="AF15" s="1">
        <v>103.8</v>
      </c>
      <c r="AG15" s="1">
        <v>102</v>
      </c>
      <c r="AH15" s="1">
        <v>105.3</v>
      </c>
      <c r="AI15" s="1">
        <v>104.8</v>
      </c>
      <c r="AJ15" s="1">
        <v>102</v>
      </c>
      <c r="AK15" s="1">
        <v>96.7</v>
      </c>
      <c r="AL15" s="1">
        <v>101.8</v>
      </c>
      <c r="AM15" s="1">
        <v>77.9</v>
      </c>
      <c r="AN15" s="1">
        <v>65.9</v>
      </c>
      <c r="AO15" s="1">
        <v>112.4</v>
      </c>
      <c r="AP15" s="1">
        <v>107.7</v>
      </c>
      <c r="AQ15" s="1">
        <v>101.1</v>
      </c>
      <c r="AR15" s="1">
        <v>101</v>
      </c>
      <c r="AS15" s="1">
        <v>101.2</v>
      </c>
      <c r="AT15" s="1">
        <v>105.2</v>
      </c>
      <c r="AU15" s="1">
        <v>107.1</v>
      </c>
      <c r="AV15" s="1">
        <v>103.8</v>
      </c>
      <c r="AW15" s="1">
        <v>101.7</v>
      </c>
      <c r="AX15" s="1">
        <v>100.8</v>
      </c>
      <c r="AY15" s="1">
        <v>108</v>
      </c>
      <c r="AZ15" s="1">
        <v>107.4</v>
      </c>
      <c r="BA15" s="1">
        <v>108.8</v>
      </c>
      <c r="BB15" s="1">
        <v>107.6</v>
      </c>
      <c r="BC15" s="1">
        <v>106.9</v>
      </c>
      <c r="BD15" s="1">
        <v>101.7</v>
      </c>
      <c r="BE15" s="1">
        <v>111.6</v>
      </c>
      <c r="BF15" s="1">
        <v>116.4</v>
      </c>
    </row>
    <row r="16" spans="1:58" ht="12.75" hidden="1">
      <c r="A16" s="76">
        <v>39845</v>
      </c>
      <c r="B16" s="1">
        <v>105.3</v>
      </c>
      <c r="C16" s="1">
        <v>109.6</v>
      </c>
      <c r="D16" s="1">
        <v>109.6</v>
      </c>
      <c r="E16" s="1">
        <v>109</v>
      </c>
      <c r="F16" s="1">
        <v>107</v>
      </c>
      <c r="G16" s="1">
        <v>115.1</v>
      </c>
      <c r="H16" s="1">
        <v>107.6</v>
      </c>
      <c r="I16" s="1">
        <v>100.2</v>
      </c>
      <c r="J16" s="1">
        <v>114.6</v>
      </c>
      <c r="K16" s="1">
        <v>122.9</v>
      </c>
      <c r="L16" s="1">
        <v>103.6</v>
      </c>
      <c r="M16" s="1">
        <v>108.1</v>
      </c>
      <c r="N16" s="1">
        <v>109.5</v>
      </c>
      <c r="O16" s="1">
        <v>113</v>
      </c>
      <c r="P16" s="1">
        <v>108.5</v>
      </c>
      <c r="Q16" s="1">
        <v>104.6</v>
      </c>
      <c r="R16" s="1">
        <v>103.6</v>
      </c>
      <c r="S16" s="1">
        <v>105.1</v>
      </c>
      <c r="T16" s="1">
        <v>103.4</v>
      </c>
      <c r="U16" s="1">
        <v>102.7</v>
      </c>
      <c r="V16" s="1">
        <v>106.1</v>
      </c>
      <c r="W16" s="1">
        <v>102.5</v>
      </c>
      <c r="X16" s="1">
        <v>102.6</v>
      </c>
      <c r="Y16" s="1">
        <v>102.3</v>
      </c>
      <c r="Z16" s="1">
        <v>105.1</v>
      </c>
      <c r="AA16" s="1">
        <v>104.4</v>
      </c>
      <c r="AB16" s="1">
        <v>104.5</v>
      </c>
      <c r="AC16" s="1">
        <v>111.2</v>
      </c>
      <c r="AD16" s="1">
        <v>103</v>
      </c>
      <c r="AE16" s="1">
        <v>108.9</v>
      </c>
      <c r="AF16" s="1">
        <v>104.3</v>
      </c>
      <c r="AG16" s="1">
        <v>102</v>
      </c>
      <c r="AH16" s="1">
        <v>107.5</v>
      </c>
      <c r="AI16" s="1">
        <v>104.9</v>
      </c>
      <c r="AJ16" s="1">
        <v>108.7</v>
      </c>
      <c r="AK16" s="1">
        <v>98.3</v>
      </c>
      <c r="AL16" s="1">
        <v>102.3</v>
      </c>
      <c r="AM16" s="1">
        <v>83</v>
      </c>
      <c r="AN16" s="1">
        <v>72.8</v>
      </c>
      <c r="AO16" s="1">
        <v>112.4</v>
      </c>
      <c r="AP16" s="1">
        <v>107.7</v>
      </c>
      <c r="AQ16" s="1">
        <v>100.6</v>
      </c>
      <c r="AR16" s="1">
        <v>101</v>
      </c>
      <c r="AS16" s="1">
        <v>97.6</v>
      </c>
      <c r="AT16" s="1">
        <v>106</v>
      </c>
      <c r="AU16" s="1">
        <v>108</v>
      </c>
      <c r="AV16" s="1">
        <v>104</v>
      </c>
      <c r="AW16" s="1">
        <v>102.7</v>
      </c>
      <c r="AX16" s="1">
        <v>100.8</v>
      </c>
      <c r="AY16" s="1">
        <v>108.4</v>
      </c>
      <c r="AZ16" s="1">
        <v>108.2</v>
      </c>
      <c r="BA16" s="1">
        <v>108.7</v>
      </c>
      <c r="BB16" s="1">
        <v>110.7</v>
      </c>
      <c r="BC16" s="1">
        <v>108.3</v>
      </c>
      <c r="BD16" s="1">
        <v>107.8</v>
      </c>
      <c r="BE16" s="1">
        <v>111.6</v>
      </c>
      <c r="BF16" s="1">
        <v>116.4</v>
      </c>
    </row>
    <row r="17" spans="1:58" ht="12.75" hidden="1">
      <c r="A17" s="76">
        <v>39873</v>
      </c>
      <c r="B17" s="1">
        <v>106.5</v>
      </c>
      <c r="C17" s="1">
        <v>109.8</v>
      </c>
      <c r="D17" s="1">
        <v>109.7</v>
      </c>
      <c r="E17" s="1">
        <v>109.1</v>
      </c>
      <c r="F17" s="1">
        <v>108.6</v>
      </c>
      <c r="G17" s="1">
        <v>112.6</v>
      </c>
      <c r="H17" s="1">
        <v>110.2</v>
      </c>
      <c r="I17" s="1">
        <v>95.9</v>
      </c>
      <c r="J17" s="1">
        <v>118.9</v>
      </c>
      <c r="K17" s="1">
        <v>118.8</v>
      </c>
      <c r="L17" s="1">
        <v>105</v>
      </c>
      <c r="M17" s="1">
        <v>109.6</v>
      </c>
      <c r="N17" s="1">
        <v>110.2</v>
      </c>
      <c r="O17" s="1">
        <v>117.1</v>
      </c>
      <c r="P17" s="1">
        <v>108.3</v>
      </c>
      <c r="Q17" s="1">
        <v>110.3</v>
      </c>
      <c r="R17" s="1">
        <v>109.9</v>
      </c>
      <c r="S17" s="1">
        <v>111.2</v>
      </c>
      <c r="T17" s="1">
        <v>109.5</v>
      </c>
      <c r="U17" s="1">
        <v>109.1</v>
      </c>
      <c r="V17" s="1">
        <v>111</v>
      </c>
      <c r="W17" s="1">
        <v>103</v>
      </c>
      <c r="X17" s="1">
        <v>103</v>
      </c>
      <c r="Y17" s="1">
        <v>103.1</v>
      </c>
      <c r="Z17" s="1">
        <v>105.5</v>
      </c>
      <c r="AA17" s="1">
        <v>105.2</v>
      </c>
      <c r="AB17" s="1">
        <v>104.8</v>
      </c>
      <c r="AC17" s="1">
        <v>110.6</v>
      </c>
      <c r="AD17" s="1">
        <v>103</v>
      </c>
      <c r="AE17" s="1">
        <v>110.6</v>
      </c>
      <c r="AF17" s="1">
        <v>105.2</v>
      </c>
      <c r="AG17" s="1">
        <v>101</v>
      </c>
      <c r="AH17" s="1">
        <v>110</v>
      </c>
      <c r="AI17" s="1">
        <v>106.8</v>
      </c>
      <c r="AJ17" s="1">
        <v>110.8</v>
      </c>
      <c r="AK17" s="1">
        <v>99.3</v>
      </c>
      <c r="AL17" s="1">
        <v>102.5</v>
      </c>
      <c r="AM17" s="1">
        <v>87.5</v>
      </c>
      <c r="AN17" s="1">
        <v>77.9</v>
      </c>
      <c r="AO17" s="1">
        <v>115.3</v>
      </c>
      <c r="AP17" s="1">
        <v>106.4</v>
      </c>
      <c r="AQ17" s="1">
        <v>100.6</v>
      </c>
      <c r="AR17" s="1">
        <v>101</v>
      </c>
      <c r="AS17" s="1">
        <v>97.8</v>
      </c>
      <c r="AT17" s="1">
        <v>111</v>
      </c>
      <c r="AU17" s="1">
        <v>110.2</v>
      </c>
      <c r="AV17" s="1">
        <v>115.6</v>
      </c>
      <c r="AW17" s="1">
        <v>107.6</v>
      </c>
      <c r="AX17" s="1">
        <v>107.3</v>
      </c>
      <c r="AY17" s="1">
        <v>111.3</v>
      </c>
      <c r="AZ17" s="1">
        <v>110.4</v>
      </c>
      <c r="BA17" s="1">
        <v>112.1</v>
      </c>
      <c r="BB17" s="1">
        <v>111.3</v>
      </c>
      <c r="BC17" s="1">
        <v>111</v>
      </c>
      <c r="BD17" s="1">
        <v>107.8</v>
      </c>
      <c r="BE17" s="1">
        <v>114</v>
      </c>
      <c r="BF17" s="1">
        <v>116.4</v>
      </c>
    </row>
    <row r="18" spans="1:58" ht="12.75" hidden="1">
      <c r="A18" s="76">
        <v>39904</v>
      </c>
      <c r="B18" s="1">
        <v>107.1</v>
      </c>
      <c r="C18" s="1">
        <v>110.5</v>
      </c>
      <c r="D18" s="1">
        <v>110.4</v>
      </c>
      <c r="E18" s="1">
        <v>109.7</v>
      </c>
      <c r="F18" s="1">
        <v>109.2</v>
      </c>
      <c r="G18" s="1">
        <v>114.1</v>
      </c>
      <c r="H18" s="1">
        <v>111.1</v>
      </c>
      <c r="I18" s="1">
        <v>93</v>
      </c>
      <c r="J18" s="1">
        <v>112.6</v>
      </c>
      <c r="K18" s="1">
        <v>120</v>
      </c>
      <c r="L18" s="1">
        <v>109.3</v>
      </c>
      <c r="M18" s="1">
        <v>111.9</v>
      </c>
      <c r="N18" s="1">
        <v>112.1</v>
      </c>
      <c r="O18" s="1">
        <v>120.6</v>
      </c>
      <c r="P18" s="1">
        <v>109.8</v>
      </c>
      <c r="Q18" s="1">
        <v>111.5</v>
      </c>
      <c r="R18" s="1">
        <v>110.8</v>
      </c>
      <c r="S18" s="1">
        <v>111.8</v>
      </c>
      <c r="T18" s="1">
        <v>112</v>
      </c>
      <c r="U18" s="1">
        <v>110</v>
      </c>
      <c r="V18" s="1">
        <v>112.5</v>
      </c>
      <c r="W18" s="1">
        <v>103</v>
      </c>
      <c r="X18" s="1">
        <v>102.8</v>
      </c>
      <c r="Y18" s="1">
        <v>103.4</v>
      </c>
      <c r="Z18" s="1">
        <v>105.9</v>
      </c>
      <c r="AA18" s="1">
        <v>105.2</v>
      </c>
      <c r="AB18" s="1">
        <v>104.8</v>
      </c>
      <c r="AC18" s="1">
        <v>112.1</v>
      </c>
      <c r="AD18" s="1">
        <v>103</v>
      </c>
      <c r="AE18" s="1">
        <v>112.6</v>
      </c>
      <c r="AF18" s="1">
        <v>105.7</v>
      </c>
      <c r="AG18" s="1">
        <v>101.3</v>
      </c>
      <c r="AH18" s="1">
        <v>110.9</v>
      </c>
      <c r="AI18" s="1">
        <v>107.2</v>
      </c>
      <c r="AJ18" s="1">
        <v>111.6</v>
      </c>
      <c r="AK18" s="1">
        <v>100.5</v>
      </c>
      <c r="AL18" s="1">
        <v>103.3</v>
      </c>
      <c r="AM18" s="1">
        <v>90.5</v>
      </c>
      <c r="AN18" s="1">
        <v>81.7</v>
      </c>
      <c r="AO18" s="1">
        <v>116</v>
      </c>
      <c r="AP18" s="1">
        <v>106.4</v>
      </c>
      <c r="AQ18" s="1">
        <v>100.6</v>
      </c>
      <c r="AR18" s="1">
        <v>101.1</v>
      </c>
      <c r="AS18" s="1">
        <v>97.1</v>
      </c>
      <c r="AT18" s="1">
        <v>112.7</v>
      </c>
      <c r="AU18" s="1">
        <v>111.4</v>
      </c>
      <c r="AV18" s="1">
        <v>117.7</v>
      </c>
      <c r="AW18" s="1">
        <v>109.8</v>
      </c>
      <c r="AX18" s="1">
        <v>107.3</v>
      </c>
      <c r="AY18" s="1">
        <v>110.3</v>
      </c>
      <c r="AZ18" s="1">
        <v>111.3</v>
      </c>
      <c r="BA18" s="1">
        <v>109.3</v>
      </c>
      <c r="BB18" s="1">
        <v>111.5</v>
      </c>
      <c r="BC18" s="1">
        <v>112.1</v>
      </c>
      <c r="BD18" s="1">
        <v>107.8</v>
      </c>
      <c r="BE18" s="1">
        <v>114</v>
      </c>
      <c r="BF18" s="1">
        <v>116.4</v>
      </c>
    </row>
    <row r="19" spans="1:58" ht="12.75" hidden="1">
      <c r="A19" s="76">
        <v>39934</v>
      </c>
      <c r="B19" s="1">
        <v>107.3</v>
      </c>
      <c r="C19" s="1">
        <v>110.9</v>
      </c>
      <c r="D19" s="1">
        <v>110.7</v>
      </c>
      <c r="E19" s="1">
        <v>109.4</v>
      </c>
      <c r="F19" s="1">
        <v>109.2</v>
      </c>
      <c r="G19" s="1">
        <v>115.3</v>
      </c>
      <c r="H19" s="1">
        <v>112.4</v>
      </c>
      <c r="I19" s="1">
        <v>92.1</v>
      </c>
      <c r="J19" s="1">
        <v>110.8</v>
      </c>
      <c r="K19" s="1">
        <v>120.2</v>
      </c>
      <c r="L19" s="1">
        <v>112.4</v>
      </c>
      <c r="M19" s="1">
        <v>113.5</v>
      </c>
      <c r="N19" s="1">
        <v>113.7</v>
      </c>
      <c r="O19" s="1">
        <v>123.6</v>
      </c>
      <c r="P19" s="1">
        <v>111</v>
      </c>
      <c r="Q19" s="1">
        <v>111.8</v>
      </c>
      <c r="R19" s="1">
        <v>111.3</v>
      </c>
      <c r="S19" s="1">
        <v>112.7</v>
      </c>
      <c r="T19" s="1">
        <v>112</v>
      </c>
      <c r="U19" s="1">
        <v>110.3</v>
      </c>
      <c r="V19" s="1">
        <v>112.7</v>
      </c>
      <c r="W19" s="1">
        <v>102.9</v>
      </c>
      <c r="X19" s="1">
        <v>102.6</v>
      </c>
      <c r="Y19" s="1">
        <v>103.6</v>
      </c>
      <c r="Z19" s="1">
        <v>105.9</v>
      </c>
      <c r="AA19" s="1">
        <v>105.2</v>
      </c>
      <c r="AB19" s="1">
        <v>104.8</v>
      </c>
      <c r="AC19" s="1">
        <v>112.6</v>
      </c>
      <c r="AD19" s="1">
        <v>103</v>
      </c>
      <c r="AE19" s="1">
        <v>112.4</v>
      </c>
      <c r="AF19" s="1">
        <v>106.1</v>
      </c>
      <c r="AG19" s="1">
        <v>101.3</v>
      </c>
      <c r="AH19" s="1">
        <v>111.5</v>
      </c>
      <c r="AI19" s="1">
        <v>108</v>
      </c>
      <c r="AJ19" s="1">
        <v>112</v>
      </c>
      <c r="AK19" s="1">
        <v>101.2</v>
      </c>
      <c r="AL19" s="1">
        <v>104.8</v>
      </c>
      <c r="AM19" s="1">
        <v>90.3</v>
      </c>
      <c r="AN19" s="1">
        <v>81.3</v>
      </c>
      <c r="AO19" s="1">
        <v>116.1</v>
      </c>
      <c r="AP19" s="1">
        <v>106.4</v>
      </c>
      <c r="AQ19" s="1">
        <v>100.5</v>
      </c>
      <c r="AR19" s="1">
        <v>101.1</v>
      </c>
      <c r="AS19" s="1">
        <v>95.8</v>
      </c>
      <c r="AT19" s="1">
        <v>113.9</v>
      </c>
      <c r="AU19" s="1">
        <v>113.7</v>
      </c>
      <c r="AV19" s="1">
        <v>117.7</v>
      </c>
      <c r="AW19" s="1">
        <v>109.4</v>
      </c>
      <c r="AX19" s="1">
        <v>107.3</v>
      </c>
      <c r="AY19" s="1">
        <v>109.9</v>
      </c>
      <c r="AZ19" s="1">
        <v>111.2</v>
      </c>
      <c r="BA19" s="1">
        <v>108.5</v>
      </c>
      <c r="BB19" s="1">
        <v>111.5</v>
      </c>
      <c r="BC19" s="1">
        <v>112.4</v>
      </c>
      <c r="BD19" s="1">
        <v>107.8</v>
      </c>
      <c r="BE19" s="1">
        <v>114</v>
      </c>
      <c r="BF19" s="1">
        <v>116.4</v>
      </c>
    </row>
    <row r="20" ht="13.5" thickBot="1"/>
    <row r="21" spans="1:58" s="88" customFormat="1" ht="39" thickBot="1">
      <c r="A21" s="86" t="s">
        <v>209</v>
      </c>
      <c r="B21" s="94">
        <f>(B17-B5)/B5*100</f>
        <v>10.362694300518134</v>
      </c>
      <c r="C21" s="87">
        <f aca="true" t="shared" si="0" ref="C21:BF21">(C17-C5)/C5*100</f>
        <v>16.560509554140122</v>
      </c>
      <c r="D21" s="87">
        <f t="shared" si="0"/>
        <v>16.70212765957447</v>
      </c>
      <c r="E21" s="87">
        <f t="shared" si="0"/>
        <v>21.357063403781968</v>
      </c>
      <c r="F21" s="87">
        <f t="shared" si="0"/>
        <v>12.306101344364004</v>
      </c>
      <c r="G21" s="87">
        <f t="shared" si="0"/>
        <v>22.791712104689193</v>
      </c>
      <c r="H21" s="87">
        <f t="shared" si="0"/>
        <v>16.122233930453106</v>
      </c>
      <c r="I21" s="87">
        <f t="shared" si="0"/>
        <v>3.1182795698924792</v>
      </c>
      <c r="J21" s="87">
        <f t="shared" si="0"/>
        <v>17.14285714285715</v>
      </c>
      <c r="K21" s="87">
        <f t="shared" si="0"/>
        <v>22.600619195046427</v>
      </c>
      <c r="L21" s="87">
        <f t="shared" si="0"/>
        <v>11.464968152866238</v>
      </c>
      <c r="M21" s="87">
        <f t="shared" si="0"/>
        <v>16.47183846971307</v>
      </c>
      <c r="N21" s="87">
        <f t="shared" si="0"/>
        <v>13.025641025641029</v>
      </c>
      <c r="O21" s="87">
        <f t="shared" si="0"/>
        <v>24.973319103521867</v>
      </c>
      <c r="P21" s="87">
        <f t="shared" si="0"/>
        <v>9.9492385786802</v>
      </c>
      <c r="Q21" s="87">
        <f t="shared" si="0"/>
        <v>13.360739979445016</v>
      </c>
      <c r="R21" s="87">
        <f t="shared" si="0"/>
        <v>12.949640287769792</v>
      </c>
      <c r="S21" s="87">
        <f t="shared" si="0"/>
        <v>14.285714285714294</v>
      </c>
      <c r="T21" s="87">
        <f t="shared" si="0"/>
        <v>10.494450050454093</v>
      </c>
      <c r="U21" s="87">
        <f t="shared" si="0"/>
        <v>12.590299277605766</v>
      </c>
      <c r="V21" s="87">
        <f t="shared" si="0"/>
        <v>14.080164439876675</v>
      </c>
      <c r="W21" s="87">
        <f t="shared" si="0"/>
        <v>3.6217303822937565</v>
      </c>
      <c r="X21" s="87">
        <f t="shared" si="0"/>
        <v>3.413654618473901</v>
      </c>
      <c r="Y21" s="87">
        <f t="shared" si="0"/>
        <v>4.036326942482341</v>
      </c>
      <c r="Z21" s="87">
        <f t="shared" si="0"/>
        <v>9.43983402489626</v>
      </c>
      <c r="AA21" s="87">
        <f t="shared" si="0"/>
        <v>7.566462167689167</v>
      </c>
      <c r="AB21" s="87">
        <f t="shared" si="0"/>
        <v>7.377049180327873</v>
      </c>
      <c r="AC21" s="87">
        <f t="shared" si="0"/>
        <v>18.036286019210234</v>
      </c>
      <c r="AD21" s="87">
        <f t="shared" si="0"/>
        <v>6.185567010309279</v>
      </c>
      <c r="AE21" s="87">
        <f t="shared" si="0"/>
        <v>22.75249722530522</v>
      </c>
      <c r="AF21" s="87">
        <f t="shared" si="0"/>
        <v>8.008213552361394</v>
      </c>
      <c r="AG21" s="87">
        <f t="shared" si="0"/>
        <v>3.5897435897435894</v>
      </c>
      <c r="AH21" s="87">
        <f t="shared" si="0"/>
        <v>13.052415210688595</v>
      </c>
      <c r="AI21" s="87">
        <f t="shared" si="0"/>
        <v>9.650924024640647</v>
      </c>
      <c r="AJ21" s="87">
        <f t="shared" si="0"/>
        <v>11.468812877263572</v>
      </c>
      <c r="AK21" s="87">
        <f t="shared" si="0"/>
        <v>4.0880503144653995</v>
      </c>
      <c r="AL21" s="87">
        <f t="shared" si="0"/>
        <v>3.2225579053373643</v>
      </c>
      <c r="AM21" s="87">
        <f t="shared" si="0"/>
        <v>-5.913978494623656</v>
      </c>
      <c r="AN21" s="87">
        <f t="shared" si="0"/>
        <v>-14.86338797814207</v>
      </c>
      <c r="AO21" s="87">
        <f t="shared" si="0"/>
        <v>18.37782340862422</v>
      </c>
      <c r="AP21" s="87">
        <f t="shared" si="0"/>
        <v>18.485523385300677</v>
      </c>
      <c r="AQ21" s="87">
        <f t="shared" si="0"/>
        <v>0.9027081243731108</v>
      </c>
      <c r="AR21" s="87">
        <f t="shared" si="0"/>
        <v>1.4056224899598453</v>
      </c>
      <c r="AS21" s="87">
        <f t="shared" si="0"/>
        <v>-2.7833001988071544</v>
      </c>
      <c r="AT21" s="87">
        <f t="shared" si="0"/>
        <v>15.866388308977038</v>
      </c>
      <c r="AU21" s="87">
        <f t="shared" si="0"/>
        <v>16.490486257928126</v>
      </c>
      <c r="AV21" s="87">
        <f t="shared" si="0"/>
        <v>17.599186164801626</v>
      </c>
      <c r="AW21" s="87">
        <f t="shared" si="0"/>
        <v>12.200208550573501</v>
      </c>
      <c r="AX21" s="87">
        <f t="shared" si="0"/>
        <v>6.4484126984126995</v>
      </c>
      <c r="AY21" s="87">
        <f t="shared" si="0"/>
        <v>14.506172839506167</v>
      </c>
      <c r="AZ21" s="87">
        <f t="shared" si="0"/>
        <v>14.167528438469496</v>
      </c>
      <c r="BA21" s="87">
        <f t="shared" si="0"/>
        <v>14.62167689161554</v>
      </c>
      <c r="BB21" s="87">
        <f t="shared" si="0"/>
        <v>13.455657492354744</v>
      </c>
      <c r="BC21" s="87">
        <f t="shared" si="0"/>
        <v>14.551083591331263</v>
      </c>
      <c r="BD21" s="87">
        <f t="shared" si="0"/>
        <v>7.584830339321351</v>
      </c>
      <c r="BE21" s="87">
        <f t="shared" si="0"/>
        <v>19.622245540398744</v>
      </c>
      <c r="BF21" s="87">
        <f t="shared" si="0"/>
        <v>21.250000000000004</v>
      </c>
    </row>
    <row r="22" spans="1:58" s="88" customFormat="1" ht="39" thickBot="1">
      <c r="A22" s="86" t="s">
        <v>234</v>
      </c>
      <c r="B22" s="94">
        <f>(B18-B6)/B6*100</f>
        <v>9.958932238193006</v>
      </c>
      <c r="C22" s="87">
        <f aca="true" t="shared" si="1" ref="C22:AH22">(C18-C6)/C6*100</f>
        <v>15.585774058577412</v>
      </c>
      <c r="D22" s="87">
        <f t="shared" si="1"/>
        <v>15.602094240837703</v>
      </c>
      <c r="E22" s="87">
        <f t="shared" si="1"/>
        <v>20.417124039517027</v>
      </c>
      <c r="F22" s="87">
        <f t="shared" si="1"/>
        <v>12.230215827338135</v>
      </c>
      <c r="G22" s="87">
        <f t="shared" si="1"/>
        <v>22.55639097744361</v>
      </c>
      <c r="H22" s="87">
        <f t="shared" si="1"/>
        <v>14.654282765737861</v>
      </c>
      <c r="I22" s="87">
        <f t="shared" si="1"/>
        <v>-7.462686567164178</v>
      </c>
      <c r="J22" s="87">
        <f t="shared" si="1"/>
        <v>7.340324118207805</v>
      </c>
      <c r="K22" s="87">
        <f t="shared" si="1"/>
        <v>23.711340206185564</v>
      </c>
      <c r="L22" s="87">
        <f t="shared" si="1"/>
        <v>12.332990750256938</v>
      </c>
      <c r="M22" s="87">
        <f t="shared" si="1"/>
        <v>17.913593256059006</v>
      </c>
      <c r="N22" s="87">
        <f t="shared" si="1"/>
        <v>14.856557377049182</v>
      </c>
      <c r="O22" s="87">
        <f t="shared" si="1"/>
        <v>27.619047619047617</v>
      </c>
      <c r="P22" s="87">
        <f t="shared" si="1"/>
        <v>11.585365853658528</v>
      </c>
      <c r="Q22" s="87">
        <f t="shared" si="1"/>
        <v>12.512613521695265</v>
      </c>
      <c r="R22" s="87">
        <f t="shared" si="1"/>
        <v>11.1334002006018</v>
      </c>
      <c r="S22" s="87">
        <f t="shared" si="1"/>
        <v>12.024048096192386</v>
      </c>
      <c r="T22" s="87">
        <f t="shared" si="1"/>
        <v>12.90322580645161</v>
      </c>
      <c r="U22" s="87">
        <f t="shared" si="1"/>
        <v>10.22044088176353</v>
      </c>
      <c r="V22" s="87">
        <f t="shared" si="1"/>
        <v>14.445574771108854</v>
      </c>
      <c r="W22" s="87">
        <f t="shared" si="1"/>
        <v>3.413654618473901</v>
      </c>
      <c r="X22" s="87">
        <f t="shared" si="1"/>
        <v>3.1093279839518497</v>
      </c>
      <c r="Y22" s="87">
        <f t="shared" si="1"/>
        <v>4.0241448692152915</v>
      </c>
      <c r="Z22" s="87">
        <f t="shared" si="1"/>
        <v>9.627329192546597</v>
      </c>
      <c r="AA22" s="87">
        <f t="shared" si="1"/>
        <v>7.566462167689167</v>
      </c>
      <c r="AB22" s="87">
        <f t="shared" si="1"/>
        <v>7.377049180327873</v>
      </c>
      <c r="AC22" s="87">
        <f t="shared" si="1"/>
        <v>19.128586609989373</v>
      </c>
      <c r="AD22" s="87">
        <f t="shared" si="1"/>
        <v>6.185567010309279</v>
      </c>
      <c r="AE22" s="87">
        <f t="shared" si="1"/>
        <v>23.06010928961748</v>
      </c>
      <c r="AF22" s="87">
        <f t="shared" si="1"/>
        <v>7.4186991869918675</v>
      </c>
      <c r="AG22" s="87">
        <f t="shared" si="1"/>
        <v>2.4266936299292126</v>
      </c>
      <c r="AH22" s="87">
        <f t="shared" si="1"/>
        <v>13.394683026584875</v>
      </c>
      <c r="AI22" s="87">
        <f aca="true" t="shared" si="2" ref="AI22:BF22">(AI18-AI6)/AI6*100</f>
        <v>9.276248725790019</v>
      </c>
      <c r="AJ22" s="87">
        <f t="shared" si="2"/>
        <v>12.160804020100496</v>
      </c>
      <c r="AK22" s="87">
        <f t="shared" si="2"/>
        <v>3.7151702786377645</v>
      </c>
      <c r="AL22" s="87">
        <f t="shared" si="2"/>
        <v>4.2381432896064615</v>
      </c>
      <c r="AM22" s="87">
        <f t="shared" si="2"/>
        <v>-8.49342770475228</v>
      </c>
      <c r="AN22" s="87">
        <f t="shared" si="2"/>
        <v>-17.47474747474747</v>
      </c>
      <c r="AO22" s="87">
        <f t="shared" si="2"/>
        <v>17.64705882352942</v>
      </c>
      <c r="AP22" s="87">
        <f t="shared" si="2"/>
        <v>18.485523385300677</v>
      </c>
      <c r="AQ22" s="87">
        <f t="shared" si="2"/>
        <v>1.0040160642570282</v>
      </c>
      <c r="AR22" s="87">
        <f t="shared" si="2"/>
        <v>1.9153225806451526</v>
      </c>
      <c r="AS22" s="87">
        <f t="shared" si="2"/>
        <v>-5.0830889540566995</v>
      </c>
      <c r="AT22" s="87">
        <f t="shared" si="2"/>
        <v>15.82733812949641</v>
      </c>
      <c r="AU22" s="87">
        <f t="shared" si="2"/>
        <v>15.800415800415804</v>
      </c>
      <c r="AV22" s="87">
        <f t="shared" si="2"/>
        <v>18.768920282542894</v>
      </c>
      <c r="AW22" s="87">
        <f t="shared" si="2"/>
        <v>11.698880976602238</v>
      </c>
      <c r="AX22" s="87">
        <f t="shared" si="2"/>
        <v>6.4484126984126995</v>
      </c>
      <c r="AY22" s="87">
        <f t="shared" si="2"/>
        <v>12.896622313203679</v>
      </c>
      <c r="AZ22" s="87">
        <f t="shared" si="2"/>
        <v>14.15384615384615</v>
      </c>
      <c r="BA22" s="87">
        <f t="shared" si="2"/>
        <v>11.758691206543967</v>
      </c>
      <c r="BB22" s="87">
        <f t="shared" si="2"/>
        <v>12.968591691995945</v>
      </c>
      <c r="BC22" s="87">
        <f t="shared" si="2"/>
        <v>14.62167689161554</v>
      </c>
      <c r="BD22" s="87">
        <f t="shared" si="2"/>
        <v>7.584830339321351</v>
      </c>
      <c r="BE22" s="87">
        <f t="shared" si="2"/>
        <v>19.622245540398744</v>
      </c>
      <c r="BF22" s="87">
        <f t="shared" si="2"/>
        <v>19.140225179119756</v>
      </c>
    </row>
    <row r="23" spans="1:58" s="88" customFormat="1" ht="39" thickBot="1">
      <c r="A23" s="86" t="s">
        <v>261</v>
      </c>
      <c r="B23" s="94">
        <f>(B19-B7)/B7*100</f>
        <v>9.37818552497452</v>
      </c>
      <c r="C23" s="87">
        <f aca="true" t="shared" si="3" ref="C23:AH23">(C19-C7)/C7*100</f>
        <v>13.627049180327882</v>
      </c>
      <c r="D23" s="87">
        <f t="shared" si="3"/>
        <v>13.53846153846154</v>
      </c>
      <c r="E23" s="87">
        <f t="shared" si="3"/>
        <v>13.485477178423237</v>
      </c>
      <c r="F23" s="87">
        <f t="shared" si="3"/>
        <v>11.770726714431934</v>
      </c>
      <c r="G23" s="87">
        <f t="shared" si="3"/>
        <v>18.135245901639347</v>
      </c>
      <c r="H23" s="87">
        <f t="shared" si="3"/>
        <v>14.576962283384315</v>
      </c>
      <c r="I23" s="87">
        <f t="shared" si="3"/>
        <v>-10.582524271844667</v>
      </c>
      <c r="J23" s="87">
        <f t="shared" si="3"/>
        <v>20.565832426550585</v>
      </c>
      <c r="K23" s="87">
        <f t="shared" si="3"/>
        <v>22.653061224489797</v>
      </c>
      <c r="L23" s="87">
        <f t="shared" si="3"/>
        <v>15.282051282051286</v>
      </c>
      <c r="M23" s="87">
        <f t="shared" si="3"/>
        <v>16.41025641025641</v>
      </c>
      <c r="N23" s="87">
        <f t="shared" si="3"/>
        <v>15.19756838905775</v>
      </c>
      <c r="O23" s="87">
        <f t="shared" si="3"/>
        <v>29.288702928870297</v>
      </c>
      <c r="P23" s="87">
        <f t="shared" si="3"/>
        <v>11.557788944723619</v>
      </c>
      <c r="Q23" s="87">
        <f t="shared" si="3"/>
        <v>12.024048096192386</v>
      </c>
      <c r="R23" s="87">
        <f t="shared" si="3"/>
        <v>10.636182902584498</v>
      </c>
      <c r="S23" s="87">
        <f t="shared" si="3"/>
        <v>12.700000000000003</v>
      </c>
      <c r="T23" s="87">
        <f t="shared" si="3"/>
        <v>11.000991080277496</v>
      </c>
      <c r="U23" s="87">
        <f t="shared" si="3"/>
        <v>9.207920792079205</v>
      </c>
      <c r="V23" s="87">
        <f t="shared" si="3"/>
        <v>14.532520325203249</v>
      </c>
      <c r="W23" s="87">
        <f t="shared" si="3"/>
        <v>3.2096288866599827</v>
      </c>
      <c r="X23" s="87">
        <f t="shared" si="3"/>
        <v>2.908726178535598</v>
      </c>
      <c r="Y23" s="87">
        <f t="shared" si="3"/>
        <v>3.911735205616842</v>
      </c>
      <c r="Z23" s="87">
        <f t="shared" si="3"/>
        <v>9.513960703205795</v>
      </c>
      <c r="AA23" s="87">
        <f t="shared" si="3"/>
        <v>7.566462167689167</v>
      </c>
      <c r="AB23" s="87">
        <f t="shared" si="3"/>
        <v>7.377049180327873</v>
      </c>
      <c r="AC23" s="87">
        <f t="shared" si="3"/>
        <v>17.78242677824268</v>
      </c>
      <c r="AD23" s="87">
        <f t="shared" si="3"/>
        <v>6.185567010309279</v>
      </c>
      <c r="AE23" s="87">
        <f t="shared" si="3"/>
        <v>22.173913043478265</v>
      </c>
      <c r="AF23" s="87">
        <f t="shared" si="3"/>
        <v>7.934893184130211</v>
      </c>
      <c r="AG23" s="87">
        <f t="shared" si="3"/>
        <v>3.8974358974358947</v>
      </c>
      <c r="AH23" s="87">
        <f t="shared" si="3"/>
        <v>12.512613521695265</v>
      </c>
      <c r="AI23" s="87">
        <f aca="true" t="shared" si="4" ref="AI23:BF23">(AI19-AI7)/AI7*100</f>
        <v>9.533468559837734</v>
      </c>
      <c r="AJ23" s="87">
        <f t="shared" si="4"/>
        <v>11.888111888111895</v>
      </c>
      <c r="AK23" s="87">
        <f t="shared" si="4"/>
        <v>3.160040774719683</v>
      </c>
      <c r="AL23" s="87">
        <f t="shared" si="4"/>
        <v>6.0728744939271255</v>
      </c>
      <c r="AM23" s="87">
        <f t="shared" si="4"/>
        <v>-12.921890067502417</v>
      </c>
      <c r="AN23" s="87">
        <f t="shared" si="4"/>
        <v>-22.71863117870723</v>
      </c>
      <c r="AO23" s="87">
        <f t="shared" si="4"/>
        <v>16.80080482897383</v>
      </c>
      <c r="AP23" s="87">
        <f t="shared" si="4"/>
        <v>18.485523385300677</v>
      </c>
      <c r="AQ23" s="87">
        <f t="shared" si="4"/>
        <v>1.0050251256281406</v>
      </c>
      <c r="AR23" s="87">
        <f t="shared" si="4"/>
        <v>1.9153225806451526</v>
      </c>
      <c r="AS23" s="87">
        <f t="shared" si="4"/>
        <v>-5.335968379446646</v>
      </c>
      <c r="AT23" s="87">
        <f t="shared" si="4"/>
        <v>15.166835187057634</v>
      </c>
      <c r="AU23" s="87">
        <f t="shared" si="4"/>
        <v>16.615384615384617</v>
      </c>
      <c r="AV23" s="87">
        <f t="shared" si="4"/>
        <v>18.410462776659955</v>
      </c>
      <c r="AW23" s="87">
        <f t="shared" si="4"/>
        <v>7.045009784735814</v>
      </c>
      <c r="AX23" s="87">
        <f t="shared" si="4"/>
        <v>6.4484126984126995</v>
      </c>
      <c r="AY23" s="87">
        <f t="shared" si="4"/>
        <v>11.460446247464514</v>
      </c>
      <c r="AZ23" s="87">
        <f t="shared" si="4"/>
        <v>12.893401015228429</v>
      </c>
      <c r="BA23" s="87">
        <f t="shared" si="4"/>
        <v>9.929078014184393</v>
      </c>
      <c r="BB23" s="87">
        <f t="shared" si="4"/>
        <v>12.968591691995945</v>
      </c>
      <c r="BC23" s="87">
        <f t="shared" si="4"/>
        <v>14.227642276422763</v>
      </c>
      <c r="BD23" s="87">
        <f t="shared" si="4"/>
        <v>7.584830339321351</v>
      </c>
      <c r="BE23" s="87">
        <f t="shared" si="4"/>
        <v>19.622245540398744</v>
      </c>
      <c r="BF23" s="87">
        <f t="shared" si="4"/>
        <v>19.140225179119756</v>
      </c>
    </row>
    <row r="24" spans="1:58" s="115" customFormat="1" ht="12.75">
      <c r="A24" s="112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</row>
    <row r="25" ht="13.5" thickBot="1"/>
    <row r="26" spans="14:18" ht="13.5" thickBot="1">
      <c r="N26" s="237" t="s">
        <v>210</v>
      </c>
      <c r="O26" s="238"/>
      <c r="P26" s="239"/>
      <c r="Q26" s="89" t="s">
        <v>211</v>
      </c>
      <c r="R26" s="90" t="s">
        <v>212</v>
      </c>
    </row>
    <row r="27" spans="14:18" ht="12.75">
      <c r="N27" s="95" t="s">
        <v>166</v>
      </c>
      <c r="O27" s="116"/>
      <c r="P27" s="116"/>
      <c r="Q27" s="117">
        <v>29.288702928870297</v>
      </c>
      <c r="R27" s="118">
        <v>1</v>
      </c>
    </row>
    <row r="28" spans="14:18" ht="12.75">
      <c r="N28" s="77" t="s">
        <v>162</v>
      </c>
      <c r="O28" s="78"/>
      <c r="P28" s="78"/>
      <c r="Q28" s="68">
        <v>22.653061224489797</v>
      </c>
      <c r="R28" s="79">
        <v>2</v>
      </c>
    </row>
    <row r="29" spans="14:18" ht="12.75">
      <c r="N29" s="77" t="s">
        <v>182</v>
      </c>
      <c r="O29" s="78"/>
      <c r="P29" s="78"/>
      <c r="Q29" s="68">
        <v>22.173913043478265</v>
      </c>
      <c r="R29" s="79">
        <v>3</v>
      </c>
    </row>
    <row r="30" spans="14:18" ht="12.75">
      <c r="N30" s="77" t="s">
        <v>161</v>
      </c>
      <c r="O30" s="78"/>
      <c r="P30" s="78"/>
      <c r="Q30" s="68">
        <v>20.565832426550585</v>
      </c>
      <c r="R30" s="79">
        <v>4</v>
      </c>
    </row>
    <row r="31" spans="14:18" ht="12.75">
      <c r="N31" s="77" t="s">
        <v>207</v>
      </c>
      <c r="O31" s="78"/>
      <c r="P31" s="78"/>
      <c r="Q31" s="68">
        <v>19.622245540398744</v>
      </c>
      <c r="R31" s="79">
        <v>5</v>
      </c>
    </row>
    <row r="32" spans="14:18" ht="12.75">
      <c r="N32" s="77" t="s">
        <v>208</v>
      </c>
      <c r="O32" s="78"/>
      <c r="P32" s="78"/>
      <c r="Q32" s="68">
        <v>19.140225179119756</v>
      </c>
      <c r="R32" s="79">
        <v>6</v>
      </c>
    </row>
    <row r="33" spans="14:18" ht="12.75">
      <c r="N33" s="77" t="s">
        <v>192</v>
      </c>
      <c r="O33" s="78"/>
      <c r="P33" s="78"/>
      <c r="Q33" s="68">
        <v>18.485523385300677</v>
      </c>
      <c r="R33" s="79">
        <v>7</v>
      </c>
    </row>
    <row r="34" spans="14:18" ht="12.75">
      <c r="N34" s="77" t="s">
        <v>198</v>
      </c>
      <c r="O34" s="78"/>
      <c r="P34" s="78"/>
      <c r="Q34" s="68">
        <v>18.410462776659955</v>
      </c>
      <c r="R34" s="79">
        <v>8</v>
      </c>
    </row>
    <row r="35" spans="14:18" ht="12.75">
      <c r="N35" s="77" t="s">
        <v>158</v>
      </c>
      <c r="O35" s="78"/>
      <c r="P35" s="78"/>
      <c r="Q35" s="68">
        <v>18.135245901639347</v>
      </c>
      <c r="R35" s="79">
        <v>9</v>
      </c>
    </row>
    <row r="36" spans="14:18" ht="12.75">
      <c r="N36" s="77" t="s">
        <v>180</v>
      </c>
      <c r="O36" s="78"/>
      <c r="P36" s="78"/>
      <c r="Q36" s="68">
        <v>17.78242677824268</v>
      </c>
      <c r="R36" s="79">
        <v>10</v>
      </c>
    </row>
    <row r="37" spans="14:18" ht="12.75">
      <c r="N37" s="77" t="s">
        <v>191</v>
      </c>
      <c r="O37" s="78"/>
      <c r="P37" s="78"/>
      <c r="Q37" s="68">
        <v>16.80080482897383</v>
      </c>
      <c r="R37" s="79">
        <v>11</v>
      </c>
    </row>
    <row r="38" spans="14:18" ht="12.75">
      <c r="N38" s="77" t="s">
        <v>197</v>
      </c>
      <c r="O38" s="78"/>
      <c r="P38" s="78"/>
      <c r="Q38" s="68">
        <v>16.615384615384617</v>
      </c>
      <c r="R38" s="79">
        <v>12</v>
      </c>
    </row>
    <row r="39" spans="14:18" ht="12.75">
      <c r="N39" s="77" t="s">
        <v>164</v>
      </c>
      <c r="O39" s="78"/>
      <c r="P39" s="78"/>
      <c r="Q39" s="68">
        <v>16.41025641025641</v>
      </c>
      <c r="R39" s="79">
        <v>13</v>
      </c>
    </row>
    <row r="40" spans="14:18" ht="12.75">
      <c r="N40" s="77" t="s">
        <v>163</v>
      </c>
      <c r="O40" s="78"/>
      <c r="P40" s="78"/>
      <c r="Q40" s="68">
        <v>15.282051282051286</v>
      </c>
      <c r="R40" s="79">
        <v>14</v>
      </c>
    </row>
    <row r="41" spans="14:18" ht="12.75">
      <c r="N41" s="77" t="s">
        <v>165</v>
      </c>
      <c r="O41" s="78"/>
      <c r="P41" s="78"/>
      <c r="Q41" s="68">
        <v>15.19756838905775</v>
      </c>
      <c r="R41" s="79">
        <v>15</v>
      </c>
    </row>
    <row r="42" spans="14:18" ht="12.75">
      <c r="N42" s="77" t="s">
        <v>196</v>
      </c>
      <c r="O42" s="78"/>
      <c r="P42" s="78"/>
      <c r="Q42" s="68">
        <v>15.166835187057634</v>
      </c>
      <c r="R42" s="79">
        <v>16</v>
      </c>
    </row>
    <row r="43" spans="14:18" ht="12.75">
      <c r="N43" s="77" t="s">
        <v>159</v>
      </c>
      <c r="O43" s="78"/>
      <c r="P43" s="78"/>
      <c r="Q43" s="68">
        <v>14.576962283384315</v>
      </c>
      <c r="R43" s="79">
        <v>17</v>
      </c>
    </row>
    <row r="44" spans="14:18" ht="12.75">
      <c r="N44" s="77" t="s">
        <v>173</v>
      </c>
      <c r="O44" s="78"/>
      <c r="P44" s="78"/>
      <c r="Q44" s="68">
        <v>14.532520325203249</v>
      </c>
      <c r="R44" s="79">
        <v>18</v>
      </c>
    </row>
    <row r="45" spans="14:18" ht="12.75">
      <c r="N45" s="77" t="s">
        <v>205</v>
      </c>
      <c r="O45" s="78"/>
      <c r="P45" s="78"/>
      <c r="Q45" s="68">
        <v>14.227642276422763</v>
      </c>
      <c r="R45" s="79">
        <v>19</v>
      </c>
    </row>
    <row r="46" spans="14:18" ht="12.75">
      <c r="N46" s="77" t="s">
        <v>154</v>
      </c>
      <c r="O46" s="78"/>
      <c r="P46" s="78"/>
      <c r="Q46" s="68">
        <v>13.627049180327882</v>
      </c>
      <c r="R46" s="79">
        <v>20</v>
      </c>
    </row>
    <row r="47" spans="14:18" ht="12.75">
      <c r="N47" s="77" t="s">
        <v>155</v>
      </c>
      <c r="O47" s="78"/>
      <c r="P47" s="78"/>
      <c r="Q47" s="68">
        <v>13.53846153846154</v>
      </c>
      <c r="R47" s="79">
        <v>21</v>
      </c>
    </row>
    <row r="48" spans="14:18" ht="12.75">
      <c r="N48" s="77" t="s">
        <v>156</v>
      </c>
      <c r="O48" s="78"/>
      <c r="P48" s="78"/>
      <c r="Q48" s="68">
        <v>13.485477178423237</v>
      </c>
      <c r="R48" s="79">
        <v>22</v>
      </c>
    </row>
    <row r="49" spans="14:18" ht="12.75">
      <c r="N49" s="77" t="s">
        <v>204</v>
      </c>
      <c r="O49" s="78"/>
      <c r="P49" s="78"/>
      <c r="Q49" s="68">
        <v>12.968591691995945</v>
      </c>
      <c r="R49" s="79">
        <v>23</v>
      </c>
    </row>
    <row r="50" spans="14:18" ht="12.75">
      <c r="N50" s="77" t="s">
        <v>202</v>
      </c>
      <c r="O50" s="78"/>
      <c r="P50" s="78"/>
      <c r="Q50" s="68">
        <v>12.893401015228429</v>
      </c>
      <c r="R50" s="79">
        <v>24</v>
      </c>
    </row>
    <row r="51" spans="14:18" ht="12.75">
      <c r="N51" s="77" t="s">
        <v>170</v>
      </c>
      <c r="O51" s="78"/>
      <c r="P51" s="78"/>
      <c r="Q51" s="68">
        <v>12.7</v>
      </c>
      <c r="R51" s="79">
        <v>25</v>
      </c>
    </row>
    <row r="52" spans="14:18" ht="12.75">
      <c r="N52" s="77" t="s">
        <v>185</v>
      </c>
      <c r="O52" s="78"/>
      <c r="P52" s="78"/>
      <c r="Q52" s="68">
        <v>12.512613521695265</v>
      </c>
      <c r="R52" s="79">
        <v>26</v>
      </c>
    </row>
    <row r="53" spans="14:18" ht="12.75">
      <c r="N53" s="77" t="s">
        <v>168</v>
      </c>
      <c r="O53" s="78"/>
      <c r="P53" s="78"/>
      <c r="Q53" s="68">
        <v>12.024048096192386</v>
      </c>
      <c r="R53" s="79">
        <v>27</v>
      </c>
    </row>
    <row r="54" spans="14:18" ht="12.75">
      <c r="N54" s="77" t="s">
        <v>187</v>
      </c>
      <c r="O54" s="78"/>
      <c r="P54" s="78"/>
      <c r="Q54" s="68">
        <v>11.888111888111895</v>
      </c>
      <c r="R54" s="79">
        <v>28</v>
      </c>
    </row>
    <row r="55" spans="14:18" ht="12.75">
      <c r="N55" s="77" t="s">
        <v>157</v>
      </c>
      <c r="O55" s="78"/>
      <c r="P55" s="78"/>
      <c r="Q55" s="68">
        <v>11.770726714431934</v>
      </c>
      <c r="R55" s="79">
        <v>29</v>
      </c>
    </row>
    <row r="56" spans="14:18" ht="12.75">
      <c r="N56" s="77" t="s">
        <v>167</v>
      </c>
      <c r="O56" s="78"/>
      <c r="P56" s="78"/>
      <c r="Q56" s="68">
        <v>11.557788944723619</v>
      </c>
      <c r="R56" s="79">
        <v>30</v>
      </c>
    </row>
    <row r="57" spans="14:18" ht="12.75">
      <c r="N57" s="77" t="s">
        <v>201</v>
      </c>
      <c r="O57" s="78"/>
      <c r="P57" s="78"/>
      <c r="Q57" s="68">
        <v>11.460446247464514</v>
      </c>
      <c r="R57" s="79">
        <v>31</v>
      </c>
    </row>
    <row r="58" spans="14:18" ht="12.75">
      <c r="N58" s="77" t="s">
        <v>171</v>
      </c>
      <c r="O58" s="78"/>
      <c r="P58" s="78"/>
      <c r="Q58" s="68">
        <v>11.000991080277496</v>
      </c>
      <c r="R58" s="79">
        <v>32</v>
      </c>
    </row>
    <row r="59" spans="14:18" ht="12.75">
      <c r="N59" s="77" t="s">
        <v>169</v>
      </c>
      <c r="O59" s="78"/>
      <c r="P59" s="78"/>
      <c r="Q59" s="68">
        <v>10.636182902584498</v>
      </c>
      <c r="R59" s="79">
        <v>33</v>
      </c>
    </row>
    <row r="60" spans="14:18" ht="12.75">
      <c r="N60" s="77" t="s">
        <v>203</v>
      </c>
      <c r="O60" s="78"/>
      <c r="P60" s="78"/>
      <c r="Q60" s="68">
        <v>9.929078014184393</v>
      </c>
      <c r="R60" s="79">
        <v>34</v>
      </c>
    </row>
    <row r="61" spans="14:18" ht="12.75">
      <c r="N61" s="77" t="s">
        <v>186</v>
      </c>
      <c r="O61" s="78"/>
      <c r="P61" s="78"/>
      <c r="Q61" s="68">
        <v>9.533468559837734</v>
      </c>
      <c r="R61" s="79">
        <v>35</v>
      </c>
    </row>
    <row r="62" spans="14:18" ht="12.75">
      <c r="N62" s="77" t="s">
        <v>177</v>
      </c>
      <c r="O62" s="78"/>
      <c r="P62" s="78"/>
      <c r="Q62" s="68">
        <v>9.513960703205795</v>
      </c>
      <c r="R62" s="79">
        <v>36</v>
      </c>
    </row>
    <row r="63" spans="14:18" ht="12.75">
      <c r="N63" s="77" t="s">
        <v>153</v>
      </c>
      <c r="O63" s="78"/>
      <c r="P63" s="78"/>
      <c r="Q63" s="68">
        <v>9.37818552497452</v>
      </c>
      <c r="R63" s="79">
        <v>37</v>
      </c>
    </row>
    <row r="64" spans="14:18" ht="12.75">
      <c r="N64" s="77" t="s">
        <v>172</v>
      </c>
      <c r="O64" s="78"/>
      <c r="P64" s="78"/>
      <c r="Q64" s="68">
        <v>9.207920792079205</v>
      </c>
      <c r="R64" s="79">
        <v>38</v>
      </c>
    </row>
    <row r="65" spans="14:18" ht="12.75">
      <c r="N65" s="77" t="s">
        <v>183</v>
      </c>
      <c r="O65" s="78"/>
      <c r="P65" s="78"/>
      <c r="Q65" s="68">
        <v>7.934893184130211</v>
      </c>
      <c r="R65" s="79">
        <v>39</v>
      </c>
    </row>
    <row r="66" spans="14:18" ht="12.75">
      <c r="N66" s="77" t="s">
        <v>206</v>
      </c>
      <c r="O66" s="78"/>
      <c r="P66" s="78"/>
      <c r="Q66" s="68">
        <v>7.584830339321351</v>
      </c>
      <c r="R66" s="79">
        <v>40</v>
      </c>
    </row>
    <row r="67" spans="14:18" ht="12.75">
      <c r="N67" s="77" t="s">
        <v>178</v>
      </c>
      <c r="O67" s="78"/>
      <c r="P67" s="78"/>
      <c r="Q67" s="68">
        <v>7.566462167689167</v>
      </c>
      <c r="R67" s="79">
        <v>41</v>
      </c>
    </row>
    <row r="68" spans="14:18" ht="12.75">
      <c r="N68" s="77" t="s">
        <v>179</v>
      </c>
      <c r="O68" s="78"/>
      <c r="P68" s="78"/>
      <c r="Q68" s="68">
        <v>7.377049180327873</v>
      </c>
      <c r="R68" s="79">
        <v>42</v>
      </c>
    </row>
    <row r="69" spans="14:18" ht="12.75">
      <c r="N69" s="77" t="s">
        <v>199</v>
      </c>
      <c r="O69" s="78"/>
      <c r="P69" s="78"/>
      <c r="Q69" s="68">
        <v>7.045009784735814</v>
      </c>
      <c r="R69" s="79">
        <v>43</v>
      </c>
    </row>
    <row r="70" spans="14:18" ht="12.75">
      <c r="N70" s="77" t="s">
        <v>200</v>
      </c>
      <c r="O70" s="78"/>
      <c r="P70" s="78"/>
      <c r="Q70" s="68">
        <v>6.4484126984126995</v>
      </c>
      <c r="R70" s="79">
        <v>44</v>
      </c>
    </row>
    <row r="71" spans="14:18" ht="12.75">
      <c r="N71" s="77" t="s">
        <v>181</v>
      </c>
      <c r="O71" s="78"/>
      <c r="P71" s="78"/>
      <c r="Q71" s="68">
        <v>6.185567010309279</v>
      </c>
      <c r="R71" s="79">
        <v>45</v>
      </c>
    </row>
    <row r="72" spans="14:18" ht="12.75">
      <c r="N72" s="77" t="s">
        <v>188</v>
      </c>
      <c r="O72" s="78"/>
      <c r="P72" s="78"/>
      <c r="Q72" s="68">
        <v>6.0728744939271255</v>
      </c>
      <c r="R72" s="79">
        <v>46</v>
      </c>
    </row>
    <row r="73" spans="14:18" ht="12.75">
      <c r="N73" s="77" t="s">
        <v>176</v>
      </c>
      <c r="O73" s="78"/>
      <c r="P73" s="78"/>
      <c r="Q73" s="68">
        <v>3.911735205616842</v>
      </c>
      <c r="R73" s="79">
        <v>47</v>
      </c>
    </row>
    <row r="74" spans="14:18" ht="12.75">
      <c r="N74" s="77" t="s">
        <v>184</v>
      </c>
      <c r="O74" s="78"/>
      <c r="P74" s="78"/>
      <c r="Q74" s="68">
        <v>3.8974358974358947</v>
      </c>
      <c r="R74" s="79">
        <v>48</v>
      </c>
    </row>
    <row r="75" spans="14:18" ht="12.75">
      <c r="N75" s="77" t="s">
        <v>174</v>
      </c>
      <c r="O75" s="78"/>
      <c r="P75" s="78"/>
      <c r="Q75" s="68">
        <v>3.2096288866599827</v>
      </c>
      <c r="R75" s="79">
        <v>49</v>
      </c>
    </row>
    <row r="76" spans="14:18" ht="12.75">
      <c r="N76" s="77" t="s">
        <v>56</v>
      </c>
      <c r="O76" s="78"/>
      <c r="P76" s="78"/>
      <c r="Q76" s="68">
        <v>3.160040774719683</v>
      </c>
      <c r="R76" s="79">
        <v>50</v>
      </c>
    </row>
    <row r="77" spans="14:18" ht="12.75">
      <c r="N77" s="77" t="s">
        <v>175</v>
      </c>
      <c r="O77" s="78"/>
      <c r="P77" s="78"/>
      <c r="Q77" s="68">
        <v>2.908726178535598</v>
      </c>
      <c r="R77" s="79">
        <v>51</v>
      </c>
    </row>
    <row r="78" spans="14:18" ht="12.75">
      <c r="N78" s="77" t="s">
        <v>194</v>
      </c>
      <c r="O78" s="78"/>
      <c r="P78" s="78"/>
      <c r="Q78" s="68">
        <v>1.9153225806451526</v>
      </c>
      <c r="R78" s="79">
        <v>52</v>
      </c>
    </row>
    <row r="79" spans="14:18" ht="12.75">
      <c r="N79" s="77" t="s">
        <v>193</v>
      </c>
      <c r="O79" s="78"/>
      <c r="P79" s="78"/>
      <c r="Q79" s="68">
        <v>1.0050251256281406</v>
      </c>
      <c r="R79" s="79">
        <v>53</v>
      </c>
    </row>
    <row r="80" spans="14:18" ht="12.75">
      <c r="N80" s="77" t="s">
        <v>195</v>
      </c>
      <c r="O80" s="80"/>
      <c r="P80" s="80"/>
      <c r="Q80" s="68">
        <v>-5.335968379446646</v>
      </c>
      <c r="R80" s="79">
        <v>54</v>
      </c>
    </row>
    <row r="81" spans="14:18" ht="12.75">
      <c r="N81" s="77" t="s">
        <v>160</v>
      </c>
      <c r="O81" s="78"/>
      <c r="P81" s="78"/>
      <c r="Q81" s="68">
        <v>-10.582524271844667</v>
      </c>
      <c r="R81" s="79">
        <v>55</v>
      </c>
    </row>
    <row r="82" spans="14:18" ht="12.75">
      <c r="N82" s="77" t="s">
        <v>189</v>
      </c>
      <c r="O82" s="78"/>
      <c r="P82" s="78"/>
      <c r="Q82" s="68">
        <v>-12.921890067502417</v>
      </c>
      <c r="R82" s="79">
        <v>56</v>
      </c>
    </row>
    <row r="83" spans="14:18" ht="13.5" thickBot="1">
      <c r="N83" s="81" t="s">
        <v>190</v>
      </c>
      <c r="O83" s="82"/>
      <c r="P83" s="82"/>
      <c r="Q83" s="83">
        <v>-22.71863117870723</v>
      </c>
      <c r="R83" s="84">
        <v>57</v>
      </c>
    </row>
  </sheetData>
  <mergeCells count="2">
    <mergeCell ref="B1:BF1"/>
    <mergeCell ref="N26:P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pane xSplit="1" ySplit="92" topLeftCell="B93" activePane="bottomRight" state="frozen"/>
      <selection pane="topLeft" activeCell="A1" sqref="A1"/>
      <selection pane="topRight" activeCell="B1" sqref="B1"/>
      <selection pane="bottomLeft" activeCell="A93" sqref="A93"/>
      <selection pane="bottomRight" activeCell="A1" sqref="A1"/>
    </sheetView>
  </sheetViews>
  <sheetFormatPr defaultColWidth="9.140625" defaultRowHeight="12.75"/>
  <cols>
    <col min="1" max="1" width="17.421875" style="23" customWidth="1"/>
    <col min="2" max="2" width="14.421875" style="23" customWidth="1"/>
    <col min="3" max="3" width="12.7109375" style="23" customWidth="1"/>
    <col min="4" max="4" width="11.421875" style="23" customWidth="1"/>
    <col min="5" max="5" width="13.28125" style="23" customWidth="1"/>
    <col min="6" max="6" width="11.140625" style="23" customWidth="1"/>
    <col min="7" max="7" width="11.57421875" style="23" bestFit="1" customWidth="1"/>
    <col min="8" max="8" width="14.421875" style="23" customWidth="1"/>
    <col min="9" max="9" width="12.140625" style="23" customWidth="1"/>
    <col min="10" max="11" width="14.00390625" style="23" customWidth="1"/>
    <col min="12" max="12" width="12.00390625" style="23" customWidth="1"/>
    <col min="13" max="16384" width="9.140625" style="23" customWidth="1"/>
  </cols>
  <sheetData>
    <row r="1" spans="2:11" ht="33.75" customHeight="1" thickBot="1">
      <c r="B1" s="240" t="s">
        <v>226</v>
      </c>
      <c r="C1" s="241"/>
      <c r="D1" s="241"/>
      <c r="E1" s="241"/>
      <c r="F1" s="241"/>
      <c r="G1" s="241"/>
      <c r="H1" s="241"/>
      <c r="I1" s="241"/>
      <c r="J1" s="241"/>
      <c r="K1" s="242"/>
    </row>
    <row r="3" spans="2:11" ht="20.25" customHeight="1">
      <c r="B3" s="92" t="s">
        <v>215</v>
      </c>
      <c r="C3" s="92" t="s">
        <v>216</v>
      </c>
      <c r="D3" s="92" t="s">
        <v>217</v>
      </c>
      <c r="E3" s="92" t="s">
        <v>218</v>
      </c>
      <c r="F3" s="92" t="s">
        <v>219</v>
      </c>
      <c r="G3" s="92" t="s">
        <v>220</v>
      </c>
      <c r="H3" s="92" t="s">
        <v>221</v>
      </c>
      <c r="I3" s="92" t="s">
        <v>222</v>
      </c>
      <c r="J3" s="92" t="s">
        <v>223</v>
      </c>
      <c r="K3" s="92" t="s">
        <v>224</v>
      </c>
    </row>
    <row r="4" spans="1:11" ht="12.75" hidden="1">
      <c r="A4" s="91">
        <v>37257</v>
      </c>
      <c r="B4" s="23">
        <v>576</v>
      </c>
      <c r="C4" s="23">
        <v>749</v>
      </c>
      <c r="D4" s="23">
        <v>4012</v>
      </c>
      <c r="E4" s="23">
        <v>3054</v>
      </c>
      <c r="F4" s="23">
        <v>675</v>
      </c>
      <c r="G4" s="23">
        <v>2083</v>
      </c>
      <c r="H4" s="23">
        <v>373</v>
      </c>
      <c r="I4" s="23">
        <v>2105</v>
      </c>
      <c r="J4" s="23">
        <v>1565</v>
      </c>
      <c r="K4" s="23">
        <v>15192</v>
      </c>
    </row>
    <row r="5" spans="1:11" ht="12.75" hidden="1">
      <c r="A5" s="91">
        <v>37288</v>
      </c>
      <c r="B5" s="23">
        <v>579</v>
      </c>
      <c r="C5" s="23">
        <v>707</v>
      </c>
      <c r="D5" s="23">
        <v>3795</v>
      </c>
      <c r="E5" s="23">
        <v>2844</v>
      </c>
      <c r="F5" s="23">
        <v>618</v>
      </c>
      <c r="G5" s="23">
        <v>1898</v>
      </c>
      <c r="H5" s="23">
        <v>355</v>
      </c>
      <c r="I5" s="23">
        <v>1933</v>
      </c>
      <c r="J5" s="23">
        <v>1539</v>
      </c>
      <c r="K5" s="23">
        <v>14268</v>
      </c>
    </row>
    <row r="6" spans="1:11" ht="12.75" hidden="1">
      <c r="A6" s="91">
        <v>37316</v>
      </c>
      <c r="B6" s="23">
        <v>613</v>
      </c>
      <c r="C6" s="23">
        <v>769</v>
      </c>
      <c r="D6" s="23">
        <v>4195</v>
      </c>
      <c r="E6" s="23">
        <v>3119</v>
      </c>
      <c r="F6" s="23">
        <v>703</v>
      </c>
      <c r="G6" s="23">
        <v>2125</v>
      </c>
      <c r="H6" s="23">
        <v>365</v>
      </c>
      <c r="I6" s="23">
        <v>2136</v>
      </c>
      <c r="J6" s="23">
        <v>1665</v>
      </c>
      <c r="K6" s="23">
        <v>15690</v>
      </c>
    </row>
    <row r="7" spans="1:11" ht="12.75" hidden="1">
      <c r="A7" s="91">
        <v>37347</v>
      </c>
      <c r="B7" s="23">
        <v>566</v>
      </c>
      <c r="C7" s="23">
        <v>741</v>
      </c>
      <c r="D7" s="23">
        <v>4005</v>
      </c>
      <c r="E7" s="23">
        <v>3027</v>
      </c>
      <c r="F7" s="23">
        <v>651</v>
      </c>
      <c r="G7" s="23">
        <v>2068</v>
      </c>
      <c r="H7" s="23">
        <v>310</v>
      </c>
      <c r="I7" s="23">
        <v>2137</v>
      </c>
      <c r="J7" s="23">
        <v>1522</v>
      </c>
      <c r="K7" s="23">
        <v>15027</v>
      </c>
    </row>
    <row r="8" spans="1:11" ht="12.75" hidden="1">
      <c r="A8" s="91">
        <v>37377</v>
      </c>
      <c r="B8" s="23">
        <v>618</v>
      </c>
      <c r="C8" s="23">
        <v>821</v>
      </c>
      <c r="D8" s="23">
        <v>4591</v>
      </c>
      <c r="E8" s="23">
        <v>3241</v>
      </c>
      <c r="F8" s="23">
        <v>730</v>
      </c>
      <c r="G8" s="23">
        <v>2250</v>
      </c>
      <c r="H8" s="23">
        <v>316</v>
      </c>
      <c r="I8" s="23">
        <v>2306</v>
      </c>
      <c r="J8" s="23">
        <v>1597</v>
      </c>
      <c r="K8" s="23">
        <v>16470</v>
      </c>
    </row>
    <row r="9" spans="1:11" ht="12.75" hidden="1">
      <c r="A9" s="91">
        <v>37408</v>
      </c>
      <c r="B9" s="23">
        <v>615</v>
      </c>
      <c r="C9" s="23">
        <v>811</v>
      </c>
      <c r="D9" s="23">
        <v>4841</v>
      </c>
      <c r="E9" s="23">
        <v>3140</v>
      </c>
      <c r="F9" s="23">
        <v>689</v>
      </c>
      <c r="G9" s="23">
        <v>2130</v>
      </c>
      <c r="H9" s="23">
        <v>318</v>
      </c>
      <c r="I9" s="23">
        <v>2254</v>
      </c>
      <c r="J9" s="23">
        <v>1656</v>
      </c>
      <c r="K9" s="23">
        <v>16454</v>
      </c>
    </row>
    <row r="10" spans="1:11" ht="12.75" hidden="1">
      <c r="A10" s="91">
        <v>37438</v>
      </c>
      <c r="B10" s="23">
        <v>635</v>
      </c>
      <c r="C10" s="23">
        <v>853</v>
      </c>
      <c r="D10" s="23">
        <v>5267</v>
      </c>
      <c r="E10" s="23">
        <v>3262</v>
      </c>
      <c r="F10" s="23">
        <v>747</v>
      </c>
      <c r="G10" s="23">
        <v>2220</v>
      </c>
      <c r="H10" s="23">
        <v>347</v>
      </c>
      <c r="I10" s="23">
        <v>2331</v>
      </c>
      <c r="J10" s="23">
        <v>1760</v>
      </c>
      <c r="K10" s="23">
        <v>17422</v>
      </c>
    </row>
    <row r="11" spans="1:11" ht="12.75" hidden="1">
      <c r="A11" s="91">
        <v>37469</v>
      </c>
      <c r="B11" s="23">
        <v>592</v>
      </c>
      <c r="C11" s="23">
        <v>813</v>
      </c>
      <c r="D11" s="23">
        <v>4621</v>
      </c>
      <c r="E11" s="23">
        <v>3234</v>
      </c>
      <c r="F11" s="23">
        <v>759</v>
      </c>
      <c r="G11" s="23">
        <v>2191</v>
      </c>
      <c r="H11" s="23">
        <v>355</v>
      </c>
      <c r="I11" s="23">
        <v>2323</v>
      </c>
      <c r="J11" s="23">
        <v>1763</v>
      </c>
      <c r="K11" s="23">
        <v>16651</v>
      </c>
    </row>
    <row r="12" spans="1:11" ht="12.75" hidden="1">
      <c r="A12" s="91">
        <v>37500</v>
      </c>
      <c r="B12" s="23">
        <v>552</v>
      </c>
      <c r="C12" s="23">
        <v>784</v>
      </c>
      <c r="D12" s="23">
        <v>4250</v>
      </c>
      <c r="E12" s="23">
        <v>3111</v>
      </c>
      <c r="F12" s="23">
        <v>744</v>
      </c>
      <c r="G12" s="23">
        <v>2132</v>
      </c>
      <c r="H12" s="23">
        <v>359</v>
      </c>
      <c r="I12" s="23">
        <v>2199</v>
      </c>
      <c r="J12" s="23">
        <v>1632</v>
      </c>
      <c r="K12" s="23">
        <v>15763</v>
      </c>
    </row>
    <row r="13" spans="1:11" ht="12.75" hidden="1">
      <c r="A13" s="91">
        <v>37530</v>
      </c>
      <c r="B13" s="23">
        <v>586</v>
      </c>
      <c r="C13" s="23">
        <v>816</v>
      </c>
      <c r="D13" s="23">
        <v>4368</v>
      </c>
      <c r="E13" s="23">
        <v>3260</v>
      </c>
      <c r="F13" s="23">
        <v>776</v>
      </c>
      <c r="G13" s="23">
        <v>2156</v>
      </c>
      <c r="H13" s="23">
        <v>398</v>
      </c>
      <c r="I13" s="23">
        <v>2342</v>
      </c>
      <c r="J13" s="23">
        <v>1690</v>
      </c>
      <c r="K13" s="23">
        <v>16392</v>
      </c>
    </row>
    <row r="14" spans="1:11" ht="12.75" hidden="1">
      <c r="A14" s="91">
        <v>37561</v>
      </c>
      <c r="B14" s="23">
        <v>568</v>
      </c>
      <c r="C14" s="23">
        <v>796</v>
      </c>
      <c r="D14" s="23">
        <v>4206</v>
      </c>
      <c r="E14" s="23">
        <v>3166</v>
      </c>
      <c r="F14" s="23">
        <v>737</v>
      </c>
      <c r="G14" s="23">
        <v>2123</v>
      </c>
      <c r="H14" s="23">
        <v>352</v>
      </c>
      <c r="I14" s="23">
        <v>2286</v>
      </c>
      <c r="J14" s="23">
        <v>1659</v>
      </c>
      <c r="K14" s="23">
        <v>15893</v>
      </c>
    </row>
    <row r="15" spans="1:11" ht="12.75" hidden="1">
      <c r="A15" s="91">
        <v>37591</v>
      </c>
      <c r="B15" s="23">
        <v>492</v>
      </c>
      <c r="C15" s="23">
        <v>745</v>
      </c>
      <c r="D15" s="23">
        <v>3856</v>
      </c>
      <c r="E15" s="23">
        <v>3171</v>
      </c>
      <c r="F15" s="23">
        <v>742</v>
      </c>
      <c r="G15" s="23">
        <v>2142</v>
      </c>
      <c r="H15" s="23">
        <v>327</v>
      </c>
      <c r="I15" s="23">
        <v>2249</v>
      </c>
      <c r="J15" s="23">
        <v>1652</v>
      </c>
      <c r="K15" s="23">
        <v>15376</v>
      </c>
    </row>
    <row r="16" spans="1:11" ht="12.75" hidden="1">
      <c r="A16" s="91">
        <v>37622</v>
      </c>
      <c r="B16" s="23">
        <v>545</v>
      </c>
      <c r="C16" s="23">
        <v>792</v>
      </c>
      <c r="D16" s="23">
        <v>4058</v>
      </c>
      <c r="E16" s="23">
        <v>3204</v>
      </c>
      <c r="F16" s="23">
        <v>740</v>
      </c>
      <c r="G16" s="23">
        <v>2090</v>
      </c>
      <c r="H16" s="23">
        <v>379</v>
      </c>
      <c r="I16" s="23">
        <v>2356</v>
      </c>
      <c r="J16" s="23">
        <v>1673</v>
      </c>
      <c r="K16" s="23">
        <v>15838</v>
      </c>
    </row>
    <row r="17" spans="1:11" ht="12.75" hidden="1">
      <c r="A17" s="91">
        <v>37653</v>
      </c>
      <c r="B17" s="23">
        <v>520</v>
      </c>
      <c r="C17" s="23">
        <v>742</v>
      </c>
      <c r="D17" s="23">
        <v>3802</v>
      </c>
      <c r="E17" s="23">
        <v>2970</v>
      </c>
      <c r="F17" s="23">
        <v>699</v>
      </c>
      <c r="G17" s="23">
        <v>1938</v>
      </c>
      <c r="H17" s="23">
        <v>355</v>
      </c>
      <c r="I17" s="23">
        <v>2169</v>
      </c>
      <c r="J17" s="23">
        <v>1622</v>
      </c>
      <c r="K17" s="23">
        <v>14818</v>
      </c>
    </row>
    <row r="18" spans="1:11" ht="12.75" hidden="1">
      <c r="A18" s="91">
        <v>37681</v>
      </c>
      <c r="B18" s="23">
        <v>590</v>
      </c>
      <c r="C18" s="23">
        <v>814</v>
      </c>
      <c r="D18" s="23">
        <v>4201</v>
      </c>
      <c r="E18" s="23">
        <v>3216</v>
      </c>
      <c r="F18" s="23">
        <v>786</v>
      </c>
      <c r="G18" s="23">
        <v>2217</v>
      </c>
      <c r="H18" s="23">
        <v>372</v>
      </c>
      <c r="I18" s="23">
        <v>2318</v>
      </c>
      <c r="J18" s="23">
        <v>1763</v>
      </c>
      <c r="K18" s="23">
        <v>16279</v>
      </c>
    </row>
    <row r="19" spans="1:11" ht="12.75" hidden="1">
      <c r="A19" s="91">
        <v>37712</v>
      </c>
      <c r="B19" s="23">
        <v>534</v>
      </c>
      <c r="C19" s="23">
        <v>766</v>
      </c>
      <c r="D19" s="23">
        <v>4095</v>
      </c>
      <c r="E19" s="23">
        <v>3155</v>
      </c>
      <c r="F19" s="23">
        <v>752</v>
      </c>
      <c r="G19" s="23">
        <v>2070</v>
      </c>
      <c r="H19" s="23">
        <v>330</v>
      </c>
      <c r="I19" s="23">
        <v>2241</v>
      </c>
      <c r="J19" s="23">
        <v>1655</v>
      </c>
      <c r="K19" s="23">
        <v>15599</v>
      </c>
    </row>
    <row r="20" spans="1:11" ht="12.75" hidden="1">
      <c r="A20" s="91">
        <v>37742</v>
      </c>
      <c r="B20" s="23">
        <v>582</v>
      </c>
      <c r="C20" s="23">
        <v>828</v>
      </c>
      <c r="D20" s="23">
        <v>4507</v>
      </c>
      <c r="E20" s="23">
        <v>3404</v>
      </c>
      <c r="F20" s="23">
        <v>785</v>
      </c>
      <c r="G20" s="23">
        <v>2183</v>
      </c>
      <c r="H20" s="23">
        <v>383</v>
      </c>
      <c r="I20" s="23">
        <v>2348</v>
      </c>
      <c r="J20" s="23">
        <v>1720</v>
      </c>
      <c r="K20" s="23">
        <v>16741</v>
      </c>
    </row>
    <row r="21" spans="1:11" ht="12.75" hidden="1">
      <c r="A21" s="91">
        <v>37773</v>
      </c>
      <c r="B21" s="23">
        <v>635</v>
      </c>
      <c r="C21" s="23">
        <v>854</v>
      </c>
      <c r="D21" s="23">
        <v>4808</v>
      </c>
      <c r="E21" s="23">
        <v>3211</v>
      </c>
      <c r="F21" s="23">
        <v>789</v>
      </c>
      <c r="G21" s="23">
        <v>2061</v>
      </c>
      <c r="H21" s="23">
        <v>339</v>
      </c>
      <c r="I21" s="23">
        <v>2391</v>
      </c>
      <c r="J21" s="23">
        <v>1746</v>
      </c>
      <c r="K21" s="23">
        <v>16836</v>
      </c>
    </row>
    <row r="22" spans="1:11" ht="12.75" hidden="1">
      <c r="A22" s="91">
        <v>37803</v>
      </c>
      <c r="B22" s="23">
        <v>661</v>
      </c>
      <c r="C22" s="23">
        <v>883</v>
      </c>
      <c r="D22" s="23">
        <v>5116</v>
      </c>
      <c r="E22" s="23">
        <v>3387</v>
      </c>
      <c r="F22" s="23">
        <v>832</v>
      </c>
      <c r="G22" s="23">
        <v>2166</v>
      </c>
      <c r="H22" s="23">
        <v>358</v>
      </c>
      <c r="I22" s="23">
        <v>2424</v>
      </c>
      <c r="J22" s="23">
        <v>1821</v>
      </c>
      <c r="K22" s="23">
        <v>17649</v>
      </c>
    </row>
    <row r="23" spans="1:11" ht="12.75" hidden="1">
      <c r="A23" s="91">
        <v>37834</v>
      </c>
      <c r="B23" s="23">
        <v>667</v>
      </c>
      <c r="C23" s="23">
        <v>857</v>
      </c>
      <c r="D23" s="23">
        <v>4854</v>
      </c>
      <c r="E23" s="23">
        <v>3334</v>
      </c>
      <c r="F23" s="23">
        <v>828</v>
      </c>
      <c r="G23" s="23">
        <v>2120</v>
      </c>
      <c r="H23" s="23">
        <v>361</v>
      </c>
      <c r="I23" s="23">
        <v>2359</v>
      </c>
      <c r="J23" s="23">
        <v>1791</v>
      </c>
      <c r="K23" s="23">
        <v>17173</v>
      </c>
    </row>
    <row r="24" spans="1:11" ht="12.75" hidden="1">
      <c r="A24" s="91">
        <v>37865</v>
      </c>
      <c r="B24" s="23">
        <v>617</v>
      </c>
      <c r="C24" s="23">
        <v>767</v>
      </c>
      <c r="D24" s="23">
        <v>4356</v>
      </c>
      <c r="E24" s="23">
        <v>3226</v>
      </c>
      <c r="F24" s="23">
        <v>794</v>
      </c>
      <c r="G24" s="23">
        <v>2032</v>
      </c>
      <c r="H24" s="23">
        <v>364</v>
      </c>
      <c r="I24" s="23">
        <v>2302</v>
      </c>
      <c r="J24" s="23">
        <v>1697</v>
      </c>
      <c r="K24" s="23">
        <v>16155</v>
      </c>
    </row>
    <row r="25" spans="1:11" ht="12.75" hidden="1">
      <c r="A25" s="91">
        <v>37895</v>
      </c>
      <c r="B25" s="23">
        <v>632</v>
      </c>
      <c r="C25" s="23">
        <v>807</v>
      </c>
      <c r="D25" s="23">
        <v>4518</v>
      </c>
      <c r="E25" s="23">
        <v>3413</v>
      </c>
      <c r="F25" s="23">
        <v>825</v>
      </c>
      <c r="G25" s="23">
        <v>2140</v>
      </c>
      <c r="H25" s="23">
        <v>401</v>
      </c>
      <c r="I25" s="23">
        <v>2465</v>
      </c>
      <c r="J25" s="23">
        <v>1746</v>
      </c>
      <c r="K25" s="23">
        <v>16947</v>
      </c>
    </row>
    <row r="26" spans="1:11" ht="12.75" hidden="1">
      <c r="A26" s="91">
        <v>37926</v>
      </c>
      <c r="B26" s="23">
        <v>591</v>
      </c>
      <c r="C26" s="23">
        <v>759</v>
      </c>
      <c r="D26" s="23">
        <v>4216</v>
      </c>
      <c r="E26" s="23">
        <v>3346</v>
      </c>
      <c r="F26" s="23">
        <v>802</v>
      </c>
      <c r="G26" s="23">
        <v>2112</v>
      </c>
      <c r="H26" s="23">
        <v>364</v>
      </c>
      <c r="I26" s="23">
        <v>2395</v>
      </c>
      <c r="J26" s="23">
        <v>1639</v>
      </c>
      <c r="K26" s="23">
        <v>16225</v>
      </c>
    </row>
    <row r="27" spans="1:11" ht="12.75" hidden="1">
      <c r="A27" s="91">
        <v>37956</v>
      </c>
      <c r="B27" s="23">
        <v>561</v>
      </c>
      <c r="C27" s="23">
        <v>779</v>
      </c>
      <c r="D27" s="23">
        <v>3999</v>
      </c>
      <c r="E27" s="23">
        <v>3364</v>
      </c>
      <c r="F27" s="23">
        <v>809</v>
      </c>
      <c r="G27" s="23">
        <v>2148</v>
      </c>
      <c r="H27" s="23">
        <v>394</v>
      </c>
      <c r="I27" s="23">
        <v>2330</v>
      </c>
      <c r="J27" s="23">
        <v>1714</v>
      </c>
      <c r="K27" s="23">
        <v>16099</v>
      </c>
    </row>
    <row r="28" spans="1:11" ht="12.75" hidden="1">
      <c r="A28" s="91">
        <v>37987</v>
      </c>
      <c r="B28" s="23">
        <v>516</v>
      </c>
      <c r="C28" s="23">
        <v>839</v>
      </c>
      <c r="D28" s="23">
        <v>4335</v>
      </c>
      <c r="E28" s="23">
        <v>3416</v>
      </c>
      <c r="F28" s="23">
        <v>788</v>
      </c>
      <c r="G28" s="23">
        <v>2087</v>
      </c>
      <c r="H28" s="23">
        <v>384</v>
      </c>
      <c r="I28" s="23">
        <v>2389</v>
      </c>
      <c r="J28" s="23">
        <v>1782</v>
      </c>
      <c r="K28" s="23">
        <v>16537</v>
      </c>
    </row>
    <row r="29" spans="1:11" ht="12.75" hidden="1">
      <c r="A29" s="91">
        <v>38018</v>
      </c>
      <c r="B29" s="23">
        <v>599</v>
      </c>
      <c r="C29" s="23">
        <v>772</v>
      </c>
      <c r="D29" s="23">
        <v>4144</v>
      </c>
      <c r="E29" s="23">
        <v>3373</v>
      </c>
      <c r="F29" s="23">
        <v>727</v>
      </c>
      <c r="G29" s="23">
        <v>2097</v>
      </c>
      <c r="H29" s="23">
        <v>369</v>
      </c>
      <c r="I29" s="23">
        <v>2230</v>
      </c>
      <c r="J29" s="23">
        <v>1741</v>
      </c>
      <c r="K29" s="23">
        <v>16052</v>
      </c>
    </row>
    <row r="30" spans="1:11" ht="12.75" hidden="1">
      <c r="A30" s="91">
        <v>38047</v>
      </c>
      <c r="B30" s="23">
        <v>643</v>
      </c>
      <c r="C30" s="23">
        <v>791</v>
      </c>
      <c r="D30" s="23">
        <v>4454</v>
      </c>
      <c r="E30" s="23">
        <v>3496</v>
      </c>
      <c r="F30" s="23">
        <v>798</v>
      </c>
      <c r="G30" s="23">
        <v>2161</v>
      </c>
      <c r="H30" s="23">
        <v>385</v>
      </c>
      <c r="I30" s="23">
        <v>2443</v>
      </c>
      <c r="J30" s="23">
        <v>1826</v>
      </c>
      <c r="K30" s="23">
        <v>16997</v>
      </c>
    </row>
    <row r="31" spans="1:11" ht="12.75" hidden="1">
      <c r="A31" s="91">
        <v>38078</v>
      </c>
      <c r="B31" s="23">
        <v>567</v>
      </c>
      <c r="C31" s="23">
        <v>740</v>
      </c>
      <c r="D31" s="23">
        <v>4296</v>
      </c>
      <c r="E31" s="23">
        <v>3293</v>
      </c>
      <c r="F31" s="23">
        <v>761</v>
      </c>
      <c r="G31" s="23">
        <v>2065</v>
      </c>
      <c r="H31" s="23">
        <v>317</v>
      </c>
      <c r="I31" s="23">
        <v>2218</v>
      </c>
      <c r="J31" s="23">
        <v>1693</v>
      </c>
      <c r="K31" s="23">
        <v>15950</v>
      </c>
    </row>
    <row r="32" spans="1:11" ht="12.75" hidden="1">
      <c r="A32" s="91">
        <v>38108</v>
      </c>
      <c r="B32" s="23">
        <v>656</v>
      </c>
      <c r="C32" s="23">
        <v>822</v>
      </c>
      <c r="D32" s="23">
        <v>4749</v>
      </c>
      <c r="E32" s="23">
        <v>3570</v>
      </c>
      <c r="F32" s="23">
        <v>839</v>
      </c>
      <c r="G32" s="23">
        <v>2308</v>
      </c>
      <c r="H32" s="23">
        <v>354</v>
      </c>
      <c r="I32" s="23">
        <v>2418</v>
      </c>
      <c r="J32" s="23">
        <v>1792</v>
      </c>
      <c r="K32" s="23">
        <v>17508</v>
      </c>
    </row>
    <row r="33" spans="1:11" ht="12.75" hidden="1">
      <c r="A33" s="91">
        <v>38139</v>
      </c>
      <c r="B33" s="23">
        <v>648</v>
      </c>
      <c r="C33" s="23">
        <v>837</v>
      </c>
      <c r="D33" s="23">
        <v>4940</v>
      </c>
      <c r="E33" s="23">
        <v>3971</v>
      </c>
      <c r="F33" s="23">
        <v>816</v>
      </c>
      <c r="G33" s="23">
        <v>2104</v>
      </c>
      <c r="H33" s="23">
        <v>353</v>
      </c>
      <c r="I33" s="23">
        <v>2303</v>
      </c>
      <c r="J33" s="23">
        <v>1734</v>
      </c>
      <c r="K33" s="23">
        <v>17706</v>
      </c>
    </row>
    <row r="34" spans="1:11" ht="12.75" hidden="1">
      <c r="A34" s="91">
        <v>38169</v>
      </c>
      <c r="B34" s="23">
        <v>693</v>
      </c>
      <c r="C34" s="23">
        <v>892</v>
      </c>
      <c r="D34" s="23">
        <v>5488</v>
      </c>
      <c r="E34" s="23">
        <v>3642</v>
      </c>
      <c r="F34" s="23">
        <v>859</v>
      </c>
      <c r="G34" s="23">
        <v>2206</v>
      </c>
      <c r="H34" s="23">
        <v>383</v>
      </c>
      <c r="I34" s="23">
        <v>2504</v>
      </c>
      <c r="J34" s="23">
        <v>1905</v>
      </c>
      <c r="K34" s="23">
        <v>18572</v>
      </c>
    </row>
    <row r="35" spans="1:11" ht="12.75" hidden="1">
      <c r="A35" s="91">
        <v>38200</v>
      </c>
      <c r="B35" s="23">
        <v>676</v>
      </c>
      <c r="C35" s="23">
        <v>841</v>
      </c>
      <c r="D35" s="23">
        <v>4898</v>
      </c>
      <c r="E35" s="23">
        <v>3559</v>
      </c>
      <c r="F35" s="23">
        <v>878</v>
      </c>
      <c r="G35" s="23">
        <v>2178</v>
      </c>
      <c r="H35" s="23">
        <v>371</v>
      </c>
      <c r="I35" s="23">
        <v>2430</v>
      </c>
      <c r="J35" s="23">
        <v>1904</v>
      </c>
      <c r="K35" s="23">
        <v>17735</v>
      </c>
    </row>
    <row r="36" spans="1:11" ht="12.75" hidden="1">
      <c r="A36" s="91">
        <v>38231</v>
      </c>
      <c r="B36" s="23">
        <v>647</v>
      </c>
      <c r="C36" s="23">
        <v>772</v>
      </c>
      <c r="D36" s="23">
        <v>4575</v>
      </c>
      <c r="E36" s="23">
        <v>3455</v>
      </c>
      <c r="F36" s="23">
        <v>833</v>
      </c>
      <c r="G36" s="23">
        <v>2029</v>
      </c>
      <c r="H36" s="23">
        <v>378</v>
      </c>
      <c r="I36" s="23">
        <v>2398</v>
      </c>
      <c r="J36" s="23">
        <v>1771</v>
      </c>
      <c r="K36" s="23">
        <v>16857</v>
      </c>
    </row>
    <row r="37" spans="1:11" ht="12.75" hidden="1">
      <c r="A37" s="91">
        <v>38261</v>
      </c>
      <c r="B37" s="23">
        <v>646</v>
      </c>
      <c r="C37" s="23">
        <v>801</v>
      </c>
      <c r="D37" s="23">
        <v>4576</v>
      </c>
      <c r="E37" s="23">
        <v>3583</v>
      </c>
      <c r="F37" s="23">
        <v>817</v>
      </c>
      <c r="G37" s="23">
        <v>2213</v>
      </c>
      <c r="H37" s="23">
        <v>400</v>
      </c>
      <c r="I37" s="23">
        <v>2411</v>
      </c>
      <c r="J37" s="23">
        <v>1786</v>
      </c>
      <c r="K37" s="23">
        <v>17233</v>
      </c>
    </row>
    <row r="38" spans="1:11" ht="12.75" hidden="1">
      <c r="A38" s="91">
        <v>38292</v>
      </c>
      <c r="B38" s="23">
        <v>646</v>
      </c>
      <c r="C38" s="23">
        <v>769</v>
      </c>
      <c r="D38" s="23">
        <v>4375</v>
      </c>
      <c r="E38" s="23">
        <v>3450</v>
      </c>
      <c r="F38" s="23">
        <v>828</v>
      </c>
      <c r="G38" s="23">
        <v>2222</v>
      </c>
      <c r="H38" s="23">
        <v>411</v>
      </c>
      <c r="I38" s="23">
        <v>2326</v>
      </c>
      <c r="J38" s="23">
        <v>1783</v>
      </c>
      <c r="K38" s="23">
        <v>16811</v>
      </c>
    </row>
    <row r="39" spans="1:11" ht="12.75" hidden="1">
      <c r="A39" s="91">
        <v>38322</v>
      </c>
      <c r="B39" s="23">
        <v>573</v>
      </c>
      <c r="C39" s="23">
        <v>749</v>
      </c>
      <c r="D39" s="23">
        <v>4140</v>
      </c>
      <c r="E39" s="23">
        <v>3456</v>
      </c>
      <c r="F39" s="23">
        <v>847</v>
      </c>
      <c r="G39" s="23">
        <v>2255</v>
      </c>
      <c r="H39" s="23">
        <v>397</v>
      </c>
      <c r="I39" s="23">
        <v>2117</v>
      </c>
      <c r="J39" s="23">
        <v>1774</v>
      </c>
      <c r="K39" s="23">
        <v>16309</v>
      </c>
    </row>
    <row r="40" spans="1:11" ht="12.75" hidden="1">
      <c r="A40" s="91">
        <v>38353</v>
      </c>
      <c r="B40" s="23">
        <v>616</v>
      </c>
      <c r="C40" s="23">
        <v>765</v>
      </c>
      <c r="D40" s="23">
        <v>4402</v>
      </c>
      <c r="E40" s="23">
        <v>3599</v>
      </c>
      <c r="F40" s="23">
        <v>858</v>
      </c>
      <c r="G40" s="23">
        <v>2206</v>
      </c>
      <c r="H40" s="23">
        <v>424</v>
      </c>
      <c r="I40" s="23">
        <v>2172</v>
      </c>
      <c r="J40" s="23">
        <v>1795</v>
      </c>
      <c r="K40" s="23">
        <v>16837</v>
      </c>
    </row>
    <row r="41" spans="1:11" ht="12.75" hidden="1">
      <c r="A41" s="91">
        <v>38384</v>
      </c>
      <c r="B41" s="23">
        <v>585</v>
      </c>
      <c r="C41" s="23">
        <v>727</v>
      </c>
      <c r="D41" s="23">
        <v>4052</v>
      </c>
      <c r="E41" s="23">
        <v>3406</v>
      </c>
      <c r="F41" s="23">
        <v>815</v>
      </c>
      <c r="G41" s="23">
        <v>2285</v>
      </c>
      <c r="H41" s="23">
        <v>380</v>
      </c>
      <c r="I41" s="23">
        <v>2056</v>
      </c>
      <c r="J41" s="23">
        <v>1516</v>
      </c>
      <c r="K41" s="23">
        <v>15823</v>
      </c>
    </row>
    <row r="42" spans="1:11" ht="12.75" hidden="1">
      <c r="A42" s="91">
        <v>38412</v>
      </c>
      <c r="B42" s="23">
        <v>633</v>
      </c>
      <c r="C42" s="23">
        <v>747</v>
      </c>
      <c r="D42" s="23">
        <v>4494</v>
      </c>
      <c r="E42" s="23">
        <v>3642</v>
      </c>
      <c r="F42" s="23">
        <v>854</v>
      </c>
      <c r="G42" s="23">
        <v>2378</v>
      </c>
      <c r="H42" s="23">
        <v>437</v>
      </c>
      <c r="I42" s="23">
        <v>2171</v>
      </c>
      <c r="J42" s="23">
        <v>1650</v>
      </c>
      <c r="K42" s="23">
        <v>17005</v>
      </c>
    </row>
    <row r="43" spans="1:11" ht="12.75" hidden="1">
      <c r="A43" s="91">
        <v>38443</v>
      </c>
      <c r="B43" s="23">
        <v>627</v>
      </c>
      <c r="C43" s="23">
        <v>742</v>
      </c>
      <c r="D43" s="23">
        <v>4489</v>
      </c>
      <c r="E43" s="23">
        <v>3534</v>
      </c>
      <c r="F43" s="23">
        <v>676</v>
      </c>
      <c r="G43" s="23">
        <v>2676</v>
      </c>
      <c r="H43" s="23">
        <v>335</v>
      </c>
      <c r="I43" s="23">
        <v>2089</v>
      </c>
      <c r="J43" s="23">
        <v>1583</v>
      </c>
      <c r="K43" s="23">
        <v>16751</v>
      </c>
    </row>
    <row r="44" spans="1:11" ht="12.75" hidden="1">
      <c r="A44" s="91">
        <v>38473</v>
      </c>
      <c r="B44" s="23">
        <v>667</v>
      </c>
      <c r="C44" s="23">
        <v>779</v>
      </c>
      <c r="D44" s="23">
        <v>4730</v>
      </c>
      <c r="E44" s="23">
        <v>3558</v>
      </c>
      <c r="F44" s="23">
        <v>909</v>
      </c>
      <c r="G44" s="23">
        <v>2581</v>
      </c>
      <c r="H44" s="23">
        <v>358</v>
      </c>
      <c r="I44" s="23">
        <v>2173</v>
      </c>
      <c r="J44" s="23">
        <v>1871</v>
      </c>
      <c r="K44" s="23">
        <v>17626</v>
      </c>
    </row>
    <row r="45" spans="1:11" ht="12.75" hidden="1">
      <c r="A45" s="91">
        <v>38504</v>
      </c>
      <c r="B45" s="23">
        <v>672</v>
      </c>
      <c r="C45" s="23">
        <v>761</v>
      </c>
      <c r="D45" s="23">
        <v>4760</v>
      </c>
      <c r="E45" s="23">
        <v>3536</v>
      </c>
      <c r="F45" s="23">
        <v>899</v>
      </c>
      <c r="G45" s="23">
        <v>2449</v>
      </c>
      <c r="H45" s="23">
        <v>359</v>
      </c>
      <c r="I45" s="23">
        <v>2068</v>
      </c>
      <c r="J45" s="23">
        <v>1860</v>
      </c>
      <c r="K45" s="23">
        <v>17364</v>
      </c>
    </row>
    <row r="46" spans="1:11" ht="12.75" hidden="1">
      <c r="A46" s="91">
        <v>38534</v>
      </c>
      <c r="B46" s="23">
        <v>690</v>
      </c>
      <c r="C46" s="23">
        <v>793</v>
      </c>
      <c r="D46" s="23">
        <v>5057</v>
      </c>
      <c r="E46" s="23">
        <v>3713</v>
      </c>
      <c r="F46" s="23">
        <v>925</v>
      </c>
      <c r="G46" s="23">
        <v>2498</v>
      </c>
      <c r="H46" s="23">
        <v>380</v>
      </c>
      <c r="I46" s="23">
        <v>2042</v>
      </c>
      <c r="J46" s="23">
        <v>1895</v>
      </c>
      <c r="K46" s="23">
        <v>17993</v>
      </c>
    </row>
    <row r="47" spans="1:11" ht="12.75" hidden="1">
      <c r="A47" s="91">
        <v>38565</v>
      </c>
      <c r="B47" s="23">
        <v>659</v>
      </c>
      <c r="C47" s="23">
        <v>785</v>
      </c>
      <c r="D47" s="23">
        <v>4866</v>
      </c>
      <c r="E47" s="23">
        <v>3666</v>
      </c>
      <c r="F47" s="23">
        <v>932</v>
      </c>
      <c r="G47" s="23">
        <v>2319</v>
      </c>
      <c r="H47" s="23">
        <v>375</v>
      </c>
      <c r="I47" s="23">
        <v>1937</v>
      </c>
      <c r="J47" s="23">
        <v>1991</v>
      </c>
      <c r="K47" s="23">
        <v>17530</v>
      </c>
    </row>
    <row r="48" spans="1:11" ht="12.75" hidden="1">
      <c r="A48" s="91">
        <v>38596</v>
      </c>
      <c r="B48" s="23">
        <v>672</v>
      </c>
      <c r="C48" s="23">
        <v>735</v>
      </c>
      <c r="D48" s="23">
        <v>4493</v>
      </c>
      <c r="E48" s="23">
        <v>3531</v>
      </c>
      <c r="F48" s="23">
        <v>860</v>
      </c>
      <c r="G48" s="23">
        <v>2373</v>
      </c>
      <c r="H48" s="23">
        <v>385</v>
      </c>
      <c r="I48" s="23">
        <v>1996</v>
      </c>
      <c r="J48" s="23">
        <v>1837</v>
      </c>
      <c r="K48" s="23">
        <v>16882</v>
      </c>
    </row>
    <row r="49" spans="1:11" ht="12.75" hidden="1">
      <c r="A49" s="91">
        <v>38626</v>
      </c>
      <c r="B49" s="23">
        <v>666</v>
      </c>
      <c r="C49" s="23">
        <v>746</v>
      </c>
      <c r="D49" s="23">
        <v>4776</v>
      </c>
      <c r="E49" s="23">
        <v>3712</v>
      </c>
      <c r="F49" s="23">
        <v>861</v>
      </c>
      <c r="G49" s="23">
        <v>2703</v>
      </c>
      <c r="H49" s="23">
        <v>424</v>
      </c>
      <c r="I49" s="23">
        <v>2050</v>
      </c>
      <c r="J49" s="23">
        <v>1831</v>
      </c>
      <c r="K49" s="23">
        <v>17769</v>
      </c>
    </row>
    <row r="50" spans="1:11" ht="12.75" hidden="1">
      <c r="A50" s="91">
        <v>38657</v>
      </c>
      <c r="B50" s="23">
        <v>632</v>
      </c>
      <c r="C50" s="23">
        <v>700</v>
      </c>
      <c r="D50" s="23">
        <v>4672</v>
      </c>
      <c r="E50" s="23">
        <v>3589</v>
      </c>
      <c r="F50" s="23">
        <v>821</v>
      </c>
      <c r="G50" s="23">
        <v>2467</v>
      </c>
      <c r="H50" s="23">
        <v>390</v>
      </c>
      <c r="I50" s="23">
        <v>2070</v>
      </c>
      <c r="J50" s="23">
        <v>1790</v>
      </c>
      <c r="K50" s="23">
        <v>17131</v>
      </c>
    </row>
    <row r="51" spans="1:11" ht="12.75" hidden="1">
      <c r="A51" s="91">
        <v>38687</v>
      </c>
      <c r="B51" s="23">
        <v>594</v>
      </c>
      <c r="C51" s="23">
        <v>700</v>
      </c>
      <c r="D51" s="23">
        <v>4316</v>
      </c>
      <c r="E51" s="23">
        <v>3563</v>
      </c>
      <c r="F51" s="23">
        <v>871</v>
      </c>
      <c r="G51" s="23">
        <v>2534</v>
      </c>
      <c r="H51" s="23">
        <v>402</v>
      </c>
      <c r="I51" s="23">
        <v>2041</v>
      </c>
      <c r="J51" s="23">
        <v>1826</v>
      </c>
      <c r="K51" s="23">
        <v>16847</v>
      </c>
    </row>
    <row r="52" spans="1:11" ht="12.75" hidden="1">
      <c r="A52" s="91">
        <v>38718</v>
      </c>
      <c r="B52" s="23">
        <v>626</v>
      </c>
      <c r="C52" s="23">
        <v>712</v>
      </c>
      <c r="D52" s="23">
        <v>4442</v>
      </c>
      <c r="E52" s="23">
        <v>3611</v>
      </c>
      <c r="F52" s="23">
        <v>904</v>
      </c>
      <c r="G52" s="23">
        <v>2635</v>
      </c>
      <c r="H52" s="23">
        <v>388</v>
      </c>
      <c r="I52" s="23">
        <v>2073</v>
      </c>
      <c r="J52" s="23">
        <v>1852</v>
      </c>
      <c r="K52" s="23">
        <v>17242</v>
      </c>
    </row>
    <row r="53" spans="1:11" ht="12.75" hidden="1">
      <c r="A53" s="91">
        <v>38749</v>
      </c>
      <c r="B53" s="23">
        <v>595</v>
      </c>
      <c r="C53" s="23">
        <v>721</v>
      </c>
      <c r="D53" s="23">
        <v>4129</v>
      </c>
      <c r="E53" s="23">
        <v>3410</v>
      </c>
      <c r="F53" s="23">
        <v>1023</v>
      </c>
      <c r="G53" s="23">
        <v>2343</v>
      </c>
      <c r="H53" s="23">
        <v>339</v>
      </c>
      <c r="I53" s="23">
        <v>1934</v>
      </c>
      <c r="J53" s="23">
        <v>1703</v>
      </c>
      <c r="K53" s="23">
        <v>16197</v>
      </c>
    </row>
    <row r="54" spans="1:11" ht="12.75" hidden="1">
      <c r="A54" s="91">
        <v>38777</v>
      </c>
      <c r="B54" s="23">
        <v>639</v>
      </c>
      <c r="C54" s="23">
        <v>740</v>
      </c>
      <c r="D54" s="23">
        <v>4690</v>
      </c>
      <c r="E54" s="23">
        <v>3747</v>
      </c>
      <c r="F54" s="23">
        <v>890</v>
      </c>
      <c r="G54" s="23">
        <v>2684</v>
      </c>
      <c r="H54" s="23">
        <v>394</v>
      </c>
      <c r="I54" s="23">
        <v>2019</v>
      </c>
      <c r="J54" s="23">
        <v>1879</v>
      </c>
      <c r="K54" s="23">
        <v>17682</v>
      </c>
    </row>
    <row r="55" spans="1:11" ht="12.75" hidden="1">
      <c r="A55" s="91">
        <v>38808</v>
      </c>
      <c r="B55" s="23">
        <v>591</v>
      </c>
      <c r="C55" s="23">
        <v>730</v>
      </c>
      <c r="D55" s="23">
        <v>4514</v>
      </c>
      <c r="E55" s="23">
        <v>3572</v>
      </c>
      <c r="F55" s="23">
        <v>874</v>
      </c>
      <c r="G55" s="23">
        <v>2550</v>
      </c>
      <c r="H55" s="23">
        <v>357</v>
      </c>
      <c r="I55" s="23">
        <v>1904</v>
      </c>
      <c r="J55" s="23">
        <v>1809</v>
      </c>
      <c r="K55" s="23">
        <v>16901</v>
      </c>
    </row>
    <row r="56" spans="1:11" ht="12.75" hidden="1">
      <c r="A56" s="91">
        <v>38838</v>
      </c>
      <c r="B56" s="23">
        <v>665</v>
      </c>
      <c r="C56" s="23">
        <v>809</v>
      </c>
      <c r="D56" s="23">
        <v>5525</v>
      </c>
      <c r="E56" s="23">
        <v>3826</v>
      </c>
      <c r="F56" s="23">
        <v>955</v>
      </c>
      <c r="G56" s="23">
        <v>2784</v>
      </c>
      <c r="H56" s="23">
        <v>374</v>
      </c>
      <c r="I56" s="23">
        <v>2082</v>
      </c>
      <c r="J56" s="23">
        <v>1906</v>
      </c>
      <c r="K56" s="23">
        <v>18925</v>
      </c>
    </row>
    <row r="57" spans="1:11" ht="12.75" hidden="1">
      <c r="A57" s="91">
        <v>38869</v>
      </c>
      <c r="B57" s="23">
        <v>670</v>
      </c>
      <c r="C57" s="23">
        <v>732</v>
      </c>
      <c r="D57" s="23">
        <v>5476</v>
      </c>
      <c r="E57" s="23">
        <v>3870</v>
      </c>
      <c r="F57" s="23">
        <v>964</v>
      </c>
      <c r="G57" s="23">
        <v>2648</v>
      </c>
      <c r="H57" s="23">
        <v>363</v>
      </c>
      <c r="I57" s="23">
        <v>2093</v>
      </c>
      <c r="J57" s="23">
        <v>1832</v>
      </c>
      <c r="K57" s="23">
        <v>18647</v>
      </c>
    </row>
    <row r="58" spans="1:11" ht="12.75" hidden="1">
      <c r="A58" s="91">
        <v>38899</v>
      </c>
      <c r="B58" s="23">
        <v>788</v>
      </c>
      <c r="C58" s="23">
        <v>810</v>
      </c>
      <c r="D58" s="23">
        <v>5707</v>
      </c>
      <c r="E58" s="23">
        <v>3657</v>
      </c>
      <c r="F58" s="23">
        <v>998</v>
      </c>
      <c r="G58" s="23">
        <v>2661</v>
      </c>
      <c r="H58" s="23">
        <v>399</v>
      </c>
      <c r="I58" s="23">
        <v>2151</v>
      </c>
      <c r="J58" s="23">
        <v>1946</v>
      </c>
      <c r="K58" s="23">
        <v>19116</v>
      </c>
    </row>
    <row r="59" spans="1:11" ht="12.75" hidden="1">
      <c r="A59" s="91">
        <v>38930</v>
      </c>
      <c r="B59" s="23">
        <v>780</v>
      </c>
      <c r="C59" s="23">
        <v>826</v>
      </c>
      <c r="D59" s="23">
        <v>5605</v>
      </c>
      <c r="E59" s="23">
        <v>3563</v>
      </c>
      <c r="F59" s="23">
        <v>1000</v>
      </c>
      <c r="G59" s="23">
        <v>2560</v>
      </c>
      <c r="H59" s="23">
        <v>391</v>
      </c>
      <c r="I59" s="23">
        <v>2103</v>
      </c>
      <c r="J59" s="23">
        <v>1939</v>
      </c>
      <c r="K59" s="23">
        <v>18767</v>
      </c>
    </row>
    <row r="60" spans="1:11" ht="12.75" hidden="1">
      <c r="A60" s="91">
        <v>38961</v>
      </c>
      <c r="B60" s="23">
        <v>753</v>
      </c>
      <c r="C60" s="23">
        <v>736</v>
      </c>
      <c r="D60" s="23">
        <v>4963</v>
      </c>
      <c r="E60" s="23">
        <v>3456</v>
      </c>
      <c r="F60" s="23">
        <v>993</v>
      </c>
      <c r="G60" s="23">
        <v>2487</v>
      </c>
      <c r="H60" s="23">
        <v>409</v>
      </c>
      <c r="I60" s="23">
        <v>1963</v>
      </c>
      <c r="J60" s="23">
        <v>1828</v>
      </c>
      <c r="K60" s="23">
        <v>17588</v>
      </c>
    </row>
    <row r="61" spans="1:11" ht="12.75" hidden="1">
      <c r="A61" s="91">
        <v>38991</v>
      </c>
      <c r="B61" s="23">
        <v>769</v>
      </c>
      <c r="C61" s="23">
        <v>786</v>
      </c>
      <c r="D61" s="23">
        <v>5045</v>
      </c>
      <c r="E61" s="23">
        <v>3590</v>
      </c>
      <c r="F61" s="23">
        <v>1037</v>
      </c>
      <c r="G61" s="23">
        <v>2644</v>
      </c>
      <c r="H61" s="23">
        <v>435</v>
      </c>
      <c r="I61" s="23">
        <v>2079</v>
      </c>
      <c r="J61" s="23">
        <v>1909</v>
      </c>
      <c r="K61" s="23">
        <v>18294</v>
      </c>
    </row>
    <row r="62" spans="1:11" ht="12.75" hidden="1">
      <c r="A62" s="91">
        <v>39022</v>
      </c>
      <c r="B62" s="23">
        <v>745</v>
      </c>
      <c r="C62" s="23">
        <v>762</v>
      </c>
      <c r="D62" s="23">
        <v>4965</v>
      </c>
      <c r="E62" s="23">
        <v>3443</v>
      </c>
      <c r="F62" s="23">
        <v>958</v>
      </c>
      <c r="G62" s="23">
        <v>2687</v>
      </c>
      <c r="H62" s="23">
        <v>439</v>
      </c>
      <c r="I62" s="23">
        <v>1982</v>
      </c>
      <c r="J62" s="23">
        <v>1867</v>
      </c>
      <c r="K62" s="23">
        <v>17848</v>
      </c>
    </row>
    <row r="63" spans="1:11" ht="12.75" hidden="1">
      <c r="A63" s="91">
        <v>39052</v>
      </c>
      <c r="B63" s="23">
        <v>640</v>
      </c>
      <c r="C63" s="23">
        <v>777</v>
      </c>
      <c r="D63" s="23">
        <v>4667</v>
      </c>
      <c r="E63" s="23">
        <v>3429</v>
      </c>
      <c r="F63" s="23">
        <v>924</v>
      </c>
      <c r="G63" s="23">
        <v>2705</v>
      </c>
      <c r="H63" s="23">
        <v>439</v>
      </c>
      <c r="I63" s="23">
        <v>2036</v>
      </c>
      <c r="J63" s="23">
        <v>1912</v>
      </c>
      <c r="K63" s="23">
        <v>17529</v>
      </c>
    </row>
    <row r="64" spans="1:11" ht="12.75" hidden="1">
      <c r="A64" s="91">
        <v>39083</v>
      </c>
      <c r="B64" s="23">
        <v>770</v>
      </c>
      <c r="C64" s="23">
        <v>780</v>
      </c>
      <c r="D64" s="23">
        <v>4809</v>
      </c>
      <c r="E64" s="23">
        <v>3541</v>
      </c>
      <c r="F64" s="23">
        <v>930</v>
      </c>
      <c r="G64" s="23">
        <v>2835</v>
      </c>
      <c r="H64" s="23">
        <v>456</v>
      </c>
      <c r="I64" s="23">
        <v>2168</v>
      </c>
      <c r="J64" s="23">
        <v>1955</v>
      </c>
      <c r="K64" s="23">
        <v>18244</v>
      </c>
    </row>
    <row r="65" spans="1:11" ht="12.75" hidden="1">
      <c r="A65" s="91">
        <v>39114</v>
      </c>
      <c r="B65" s="23">
        <v>746</v>
      </c>
      <c r="C65" s="23">
        <v>718</v>
      </c>
      <c r="D65" s="23">
        <v>4583</v>
      </c>
      <c r="E65" s="23">
        <v>3326</v>
      </c>
      <c r="F65" s="23">
        <v>878</v>
      </c>
      <c r="G65" s="23">
        <v>2561</v>
      </c>
      <c r="H65" s="23">
        <v>410</v>
      </c>
      <c r="I65" s="23">
        <v>2074</v>
      </c>
      <c r="J65" s="23">
        <v>1817</v>
      </c>
      <c r="K65" s="23">
        <v>17113</v>
      </c>
    </row>
    <row r="66" spans="1:11" ht="12.75" hidden="1">
      <c r="A66" s="91">
        <v>39142</v>
      </c>
      <c r="B66" s="23">
        <v>816</v>
      </c>
      <c r="C66" s="23">
        <v>793</v>
      </c>
      <c r="D66" s="23">
        <v>5070</v>
      </c>
      <c r="E66" s="23">
        <v>3650</v>
      </c>
      <c r="F66" s="23">
        <v>965</v>
      </c>
      <c r="G66" s="23">
        <v>2884</v>
      </c>
      <c r="H66" s="23">
        <v>467</v>
      </c>
      <c r="I66" s="23">
        <v>2299</v>
      </c>
      <c r="J66" s="23">
        <v>2018</v>
      </c>
      <c r="K66" s="23">
        <v>18962</v>
      </c>
    </row>
    <row r="67" spans="1:11" ht="12.75" hidden="1">
      <c r="A67" s="91">
        <v>39173</v>
      </c>
      <c r="B67" s="23">
        <v>854</v>
      </c>
      <c r="C67" s="23">
        <v>769</v>
      </c>
      <c r="D67" s="23">
        <v>4758</v>
      </c>
      <c r="E67" s="23">
        <v>3416</v>
      </c>
      <c r="F67" s="23">
        <v>915</v>
      </c>
      <c r="G67" s="23">
        <v>2665</v>
      </c>
      <c r="H67" s="23">
        <v>371</v>
      </c>
      <c r="I67" s="23">
        <v>2079</v>
      </c>
      <c r="J67" s="23">
        <v>1861</v>
      </c>
      <c r="K67" s="23">
        <v>17688</v>
      </c>
    </row>
    <row r="68" spans="1:11" ht="12.75" hidden="1">
      <c r="A68" s="91">
        <v>39203</v>
      </c>
      <c r="B68" s="23">
        <v>951</v>
      </c>
      <c r="C68" s="23">
        <v>825</v>
      </c>
      <c r="D68" s="23">
        <v>5563</v>
      </c>
      <c r="E68" s="23">
        <v>3702</v>
      </c>
      <c r="F68" s="23">
        <v>975</v>
      </c>
      <c r="G68" s="23">
        <v>2866</v>
      </c>
      <c r="H68" s="23">
        <v>401</v>
      </c>
      <c r="I68" s="23">
        <v>2279</v>
      </c>
      <c r="J68" s="23">
        <v>2012</v>
      </c>
      <c r="K68" s="23">
        <v>19574</v>
      </c>
    </row>
    <row r="69" spans="1:11" ht="12.75" hidden="1">
      <c r="A69" s="91">
        <v>39234</v>
      </c>
      <c r="B69" s="23">
        <v>828</v>
      </c>
      <c r="C69" s="23">
        <v>841</v>
      </c>
      <c r="D69" s="23">
        <v>5788</v>
      </c>
      <c r="E69" s="23">
        <v>3643</v>
      </c>
      <c r="F69" s="23">
        <v>957</v>
      </c>
      <c r="G69" s="23">
        <v>2814</v>
      </c>
      <c r="H69" s="23">
        <v>413</v>
      </c>
      <c r="I69" s="23">
        <v>2231</v>
      </c>
      <c r="J69" s="23">
        <v>1989</v>
      </c>
      <c r="K69" s="23">
        <v>19504</v>
      </c>
    </row>
    <row r="70" spans="1:11" ht="12.75" hidden="1">
      <c r="A70" s="91">
        <v>39264</v>
      </c>
      <c r="B70" s="23">
        <v>820</v>
      </c>
      <c r="C70" s="23">
        <v>884</v>
      </c>
      <c r="D70" s="23">
        <v>6013</v>
      </c>
      <c r="E70" s="23">
        <v>3805</v>
      </c>
      <c r="F70" s="23">
        <v>966</v>
      </c>
      <c r="G70" s="23">
        <v>2974</v>
      </c>
      <c r="H70" s="23">
        <v>442</v>
      </c>
      <c r="I70" s="23">
        <v>2257</v>
      </c>
      <c r="J70" s="23">
        <v>2007</v>
      </c>
      <c r="K70" s="23">
        <v>20168</v>
      </c>
    </row>
    <row r="71" spans="1:11" ht="12.75" hidden="1">
      <c r="A71" s="91">
        <v>39295</v>
      </c>
      <c r="B71" s="23">
        <v>825</v>
      </c>
      <c r="C71" s="23">
        <v>840</v>
      </c>
      <c r="D71" s="23">
        <v>5635</v>
      </c>
      <c r="E71" s="23">
        <v>3738</v>
      </c>
      <c r="F71" s="23">
        <v>961</v>
      </c>
      <c r="G71" s="23">
        <v>2918</v>
      </c>
      <c r="H71" s="23">
        <v>417</v>
      </c>
      <c r="I71" s="23">
        <v>2268</v>
      </c>
      <c r="J71" s="23">
        <v>2060</v>
      </c>
      <c r="K71" s="23">
        <v>19662</v>
      </c>
    </row>
    <row r="72" spans="1:11" ht="12.75" hidden="1">
      <c r="A72" s="91">
        <v>39326</v>
      </c>
      <c r="B72" s="23">
        <v>884</v>
      </c>
      <c r="C72" s="23">
        <v>790</v>
      </c>
      <c r="D72" s="23">
        <v>4930</v>
      </c>
      <c r="E72" s="23">
        <v>3581</v>
      </c>
      <c r="F72" s="23">
        <v>927</v>
      </c>
      <c r="G72" s="23">
        <v>2764</v>
      </c>
      <c r="H72" s="23">
        <v>401</v>
      </c>
      <c r="I72" s="23">
        <v>2254</v>
      </c>
      <c r="J72" s="23">
        <v>1904</v>
      </c>
      <c r="K72" s="23">
        <v>18435</v>
      </c>
    </row>
    <row r="73" spans="1:11" ht="12.75" hidden="1">
      <c r="A73" s="91">
        <v>39356</v>
      </c>
      <c r="B73" s="23">
        <v>812</v>
      </c>
      <c r="C73" s="23">
        <v>775</v>
      </c>
      <c r="D73" s="23">
        <v>5125</v>
      </c>
      <c r="E73" s="23">
        <v>3693</v>
      </c>
      <c r="F73" s="23">
        <v>944</v>
      </c>
      <c r="G73" s="23">
        <v>2878</v>
      </c>
      <c r="H73" s="23">
        <v>413</v>
      </c>
      <c r="I73" s="23">
        <v>2335</v>
      </c>
      <c r="J73" s="23">
        <v>1985</v>
      </c>
      <c r="K73" s="23">
        <v>18960</v>
      </c>
    </row>
    <row r="74" spans="1:11" ht="12.75" hidden="1">
      <c r="A74" s="91">
        <v>39387</v>
      </c>
      <c r="B74" s="23">
        <v>763</v>
      </c>
      <c r="C74" s="23">
        <v>801</v>
      </c>
      <c r="D74" s="23">
        <v>4963</v>
      </c>
      <c r="E74" s="23">
        <v>3574</v>
      </c>
      <c r="F74" s="23">
        <v>915</v>
      </c>
      <c r="G74" s="23">
        <v>2773</v>
      </c>
      <c r="H74" s="23">
        <v>419</v>
      </c>
      <c r="I74" s="23">
        <v>2285</v>
      </c>
      <c r="J74" s="23">
        <v>1907</v>
      </c>
      <c r="K74" s="23">
        <v>18400</v>
      </c>
    </row>
    <row r="75" spans="1:11" ht="12.75" hidden="1">
      <c r="A75" s="91">
        <v>39417</v>
      </c>
      <c r="B75" s="23">
        <v>696</v>
      </c>
      <c r="C75" s="23">
        <v>740</v>
      </c>
      <c r="D75" s="23">
        <v>4760</v>
      </c>
      <c r="E75" s="23">
        <v>3524</v>
      </c>
      <c r="F75" s="23">
        <v>937</v>
      </c>
      <c r="G75" s="23">
        <v>2770</v>
      </c>
      <c r="H75" s="23">
        <v>417</v>
      </c>
      <c r="I75" s="23">
        <v>1986</v>
      </c>
      <c r="J75" s="23">
        <v>1895</v>
      </c>
      <c r="K75" s="23">
        <v>17725</v>
      </c>
    </row>
    <row r="76" spans="1:11" ht="12.75" hidden="1">
      <c r="A76" s="91">
        <v>39448</v>
      </c>
      <c r="B76" s="23">
        <v>749</v>
      </c>
      <c r="C76" s="23">
        <v>749</v>
      </c>
      <c r="D76" s="23">
        <v>4861</v>
      </c>
      <c r="E76" s="23">
        <v>3552</v>
      </c>
      <c r="F76" s="23">
        <v>874</v>
      </c>
      <c r="G76" s="23">
        <v>2661</v>
      </c>
      <c r="H76" s="23">
        <v>396</v>
      </c>
      <c r="I76" s="23">
        <v>2207</v>
      </c>
      <c r="J76" s="23">
        <v>1928</v>
      </c>
      <c r="K76" s="23">
        <v>17977</v>
      </c>
    </row>
    <row r="77" spans="1:11" ht="12.75" hidden="1">
      <c r="A77" s="91">
        <v>39479</v>
      </c>
      <c r="B77" s="23">
        <v>758</v>
      </c>
      <c r="C77" s="23">
        <v>700</v>
      </c>
      <c r="D77" s="23">
        <v>4640</v>
      </c>
      <c r="E77" s="23">
        <v>3390</v>
      </c>
      <c r="F77" s="23">
        <v>898</v>
      </c>
      <c r="G77" s="23">
        <v>2600</v>
      </c>
      <c r="H77" s="23">
        <v>396</v>
      </c>
      <c r="I77" s="23">
        <v>2102</v>
      </c>
      <c r="J77" s="23">
        <v>1839</v>
      </c>
      <c r="K77" s="23">
        <v>17323</v>
      </c>
    </row>
    <row r="78" spans="1:11" ht="12.75" hidden="1">
      <c r="A78" s="91">
        <v>39508</v>
      </c>
      <c r="B78" s="23">
        <v>779</v>
      </c>
      <c r="C78" s="23">
        <v>749</v>
      </c>
      <c r="D78" s="23">
        <v>4945</v>
      </c>
      <c r="E78" s="23">
        <v>3363</v>
      </c>
      <c r="F78" s="23">
        <v>934</v>
      </c>
      <c r="G78" s="23">
        <v>2801</v>
      </c>
      <c r="H78" s="23">
        <v>393</v>
      </c>
      <c r="I78" s="23">
        <v>2217</v>
      </c>
      <c r="J78" s="23">
        <v>1937</v>
      </c>
      <c r="K78" s="23">
        <v>18118</v>
      </c>
    </row>
    <row r="79" spans="1:11" ht="12.75" hidden="1">
      <c r="A79" s="91">
        <v>39539</v>
      </c>
      <c r="B79" s="23">
        <v>753</v>
      </c>
      <c r="C79" s="23">
        <v>717</v>
      </c>
      <c r="D79" s="23">
        <v>4784</v>
      </c>
      <c r="E79" s="23">
        <v>3322</v>
      </c>
      <c r="F79" s="23">
        <v>934</v>
      </c>
      <c r="G79" s="23">
        <v>2796</v>
      </c>
      <c r="H79" s="23">
        <v>363</v>
      </c>
      <c r="I79" s="23">
        <v>2089</v>
      </c>
      <c r="J79" s="23">
        <v>1893</v>
      </c>
      <c r="K79" s="23">
        <v>17651</v>
      </c>
    </row>
    <row r="80" spans="1:11" ht="12.75" hidden="1">
      <c r="A80" s="91">
        <v>39569</v>
      </c>
      <c r="B80" s="23">
        <v>760</v>
      </c>
      <c r="C80" s="23">
        <v>796</v>
      </c>
      <c r="D80" s="23">
        <v>5414</v>
      </c>
      <c r="E80" s="23">
        <v>3417</v>
      </c>
      <c r="F80" s="23">
        <v>1015</v>
      </c>
      <c r="G80" s="23">
        <v>2990</v>
      </c>
      <c r="H80" s="23">
        <v>373</v>
      </c>
      <c r="I80" s="23">
        <v>2141</v>
      </c>
      <c r="J80" s="23">
        <v>1985</v>
      </c>
      <c r="K80" s="23">
        <v>18891</v>
      </c>
    </row>
    <row r="81" spans="1:11" ht="12.75" hidden="1">
      <c r="A81" s="91">
        <v>39600</v>
      </c>
      <c r="B81" s="23">
        <v>834</v>
      </c>
      <c r="C81" s="23">
        <v>800</v>
      </c>
      <c r="D81" s="23">
        <v>5523</v>
      </c>
      <c r="E81" s="23">
        <v>3333</v>
      </c>
      <c r="F81" s="23">
        <v>992</v>
      </c>
      <c r="G81" s="23">
        <v>2966</v>
      </c>
      <c r="H81" s="23">
        <v>374</v>
      </c>
      <c r="I81" s="23">
        <v>2142</v>
      </c>
      <c r="J81" s="23">
        <v>1987</v>
      </c>
      <c r="K81" s="23">
        <v>18951</v>
      </c>
    </row>
    <row r="82" spans="1:11" ht="12.75" hidden="1">
      <c r="A82" s="91">
        <v>39630</v>
      </c>
      <c r="B82" s="23">
        <v>864</v>
      </c>
      <c r="C82" s="23">
        <v>839</v>
      </c>
      <c r="D82" s="23">
        <v>5919</v>
      </c>
      <c r="E82" s="23">
        <v>3571</v>
      </c>
      <c r="F82" s="23">
        <v>1044</v>
      </c>
      <c r="G82" s="23">
        <v>3078</v>
      </c>
      <c r="H82" s="23">
        <v>410</v>
      </c>
      <c r="I82" s="23">
        <v>2234</v>
      </c>
      <c r="J82" s="23">
        <v>2065</v>
      </c>
      <c r="K82" s="23">
        <v>20024</v>
      </c>
    </row>
    <row r="83" spans="1:11" ht="12.75" hidden="1">
      <c r="A83" s="91">
        <v>39661</v>
      </c>
      <c r="B83" s="23">
        <v>845</v>
      </c>
      <c r="C83" s="23">
        <v>757</v>
      </c>
      <c r="D83" s="23">
        <v>5438</v>
      </c>
      <c r="E83" s="23">
        <v>3575</v>
      </c>
      <c r="F83" s="23">
        <v>1039</v>
      </c>
      <c r="G83" s="23">
        <v>2937</v>
      </c>
      <c r="H83" s="23">
        <v>406</v>
      </c>
      <c r="I83" s="23">
        <v>2180</v>
      </c>
      <c r="J83" s="23">
        <v>1999</v>
      </c>
      <c r="K83" s="23">
        <v>19176</v>
      </c>
    </row>
    <row r="84" spans="1:11" ht="12.75" hidden="1">
      <c r="A84" s="91">
        <v>39692</v>
      </c>
      <c r="B84" s="23">
        <v>829</v>
      </c>
      <c r="C84" s="23">
        <v>785</v>
      </c>
      <c r="D84" s="23">
        <v>5009</v>
      </c>
      <c r="E84" s="23">
        <v>3460</v>
      </c>
      <c r="F84" s="23">
        <v>1005</v>
      </c>
      <c r="G84" s="23">
        <v>2806</v>
      </c>
      <c r="H84" s="23">
        <v>419</v>
      </c>
      <c r="I84" s="23">
        <v>2093</v>
      </c>
      <c r="J84" s="23">
        <v>1975</v>
      </c>
      <c r="K84" s="23">
        <v>18381</v>
      </c>
    </row>
    <row r="85" spans="1:11" ht="12.75" hidden="1">
      <c r="A85" s="91">
        <v>39722</v>
      </c>
      <c r="B85" s="23">
        <v>838</v>
      </c>
      <c r="C85" s="23">
        <v>803</v>
      </c>
      <c r="D85" s="23">
        <v>4983</v>
      </c>
      <c r="E85" s="23">
        <v>3575</v>
      </c>
      <c r="F85" s="23">
        <v>1010</v>
      </c>
      <c r="G85" s="23">
        <v>2985</v>
      </c>
      <c r="H85" s="23">
        <v>442</v>
      </c>
      <c r="I85" s="23">
        <v>2192</v>
      </c>
      <c r="J85" s="23">
        <v>1952</v>
      </c>
      <c r="K85" s="23">
        <v>18780</v>
      </c>
    </row>
    <row r="86" spans="1:11" ht="12.75" hidden="1">
      <c r="A86" s="91">
        <v>39753</v>
      </c>
      <c r="B86" s="23">
        <v>750</v>
      </c>
      <c r="C86" s="23">
        <v>754</v>
      </c>
      <c r="D86" s="23">
        <v>4665</v>
      </c>
      <c r="E86" s="23">
        <v>3425</v>
      </c>
      <c r="F86" s="23">
        <v>828</v>
      </c>
      <c r="G86" s="23">
        <v>2594</v>
      </c>
      <c r="H86" s="23">
        <v>405</v>
      </c>
      <c r="I86" s="23">
        <v>2052</v>
      </c>
      <c r="J86" s="23">
        <v>1813</v>
      </c>
      <c r="K86" s="23">
        <v>17286</v>
      </c>
    </row>
    <row r="87" spans="1:11" ht="12.75" hidden="1">
      <c r="A87" s="91">
        <v>39783</v>
      </c>
      <c r="B87" s="23">
        <v>673</v>
      </c>
      <c r="C87" s="23">
        <v>737</v>
      </c>
      <c r="D87" s="23">
        <v>4292</v>
      </c>
      <c r="E87" s="23">
        <v>3258</v>
      </c>
      <c r="F87" s="23">
        <v>848</v>
      </c>
      <c r="G87" s="23">
        <v>2399</v>
      </c>
      <c r="H87" s="23">
        <v>391</v>
      </c>
      <c r="I87" s="23">
        <v>1845</v>
      </c>
      <c r="J87" s="23">
        <v>1872</v>
      </c>
      <c r="K87" s="23">
        <v>16315</v>
      </c>
    </row>
    <row r="88" spans="1:11" ht="12.75" hidden="1">
      <c r="A88" s="91">
        <v>39814</v>
      </c>
      <c r="B88" s="23">
        <v>733</v>
      </c>
      <c r="C88" s="23">
        <v>748</v>
      </c>
      <c r="D88" s="23">
        <v>4502</v>
      </c>
      <c r="E88" s="23">
        <v>3368</v>
      </c>
      <c r="F88" s="23">
        <v>849</v>
      </c>
      <c r="G88" s="23">
        <v>2265</v>
      </c>
      <c r="H88" s="23">
        <v>408</v>
      </c>
      <c r="I88" s="23">
        <v>1833</v>
      </c>
      <c r="J88" s="23">
        <v>1886</v>
      </c>
      <c r="K88" s="23">
        <v>16592</v>
      </c>
    </row>
    <row r="89" spans="1:11" ht="12.75" hidden="1">
      <c r="A89" s="91">
        <v>39845</v>
      </c>
      <c r="B89" s="23">
        <v>625</v>
      </c>
      <c r="C89" s="23">
        <v>661</v>
      </c>
      <c r="D89" s="23">
        <v>4272</v>
      </c>
      <c r="E89" s="23">
        <v>3196</v>
      </c>
      <c r="F89" s="23">
        <v>752</v>
      </c>
      <c r="G89" s="23">
        <v>2154</v>
      </c>
      <c r="H89" s="23">
        <v>367</v>
      </c>
      <c r="I89" s="23">
        <v>1721</v>
      </c>
      <c r="J89" s="23">
        <v>1779</v>
      </c>
      <c r="K89" s="23">
        <v>15527</v>
      </c>
    </row>
    <row r="90" spans="1:11" ht="12.75" hidden="1">
      <c r="A90" s="91">
        <v>39873</v>
      </c>
      <c r="B90" s="23">
        <v>691</v>
      </c>
      <c r="C90" s="23">
        <v>739</v>
      </c>
      <c r="D90" s="23">
        <v>4716</v>
      </c>
      <c r="E90" s="23">
        <v>3553</v>
      </c>
      <c r="F90" s="23">
        <v>875</v>
      </c>
      <c r="G90" s="23">
        <v>2442</v>
      </c>
      <c r="H90" s="23">
        <v>404</v>
      </c>
      <c r="I90" s="23">
        <v>1936</v>
      </c>
      <c r="J90" s="23">
        <v>1995</v>
      </c>
      <c r="K90" s="23">
        <v>17351</v>
      </c>
    </row>
    <row r="91" spans="1:11" ht="12.75" hidden="1">
      <c r="A91" s="91">
        <v>39904</v>
      </c>
      <c r="B91" s="23">
        <v>713</v>
      </c>
      <c r="C91" s="23">
        <v>673</v>
      </c>
      <c r="D91" s="23">
        <v>4499</v>
      </c>
      <c r="E91" s="23">
        <v>3410</v>
      </c>
      <c r="F91" s="23">
        <v>860</v>
      </c>
      <c r="G91" s="23">
        <v>2476</v>
      </c>
      <c r="H91" s="23">
        <v>350</v>
      </c>
      <c r="I91" s="23">
        <v>1852</v>
      </c>
      <c r="J91" s="23">
        <v>1812</v>
      </c>
      <c r="K91" s="23">
        <f>SUM(B91:J91)</f>
        <v>16645</v>
      </c>
    </row>
    <row r="92" ht="12.75" hidden="1"/>
    <row r="94" spans="1:11" ht="12.75">
      <c r="A94" s="78" t="s">
        <v>18</v>
      </c>
      <c r="B94" s="69">
        <f>AVERAGE(B4:B15)</f>
        <v>582.6666666666666</v>
      </c>
      <c r="C94" s="69">
        <f aca="true" t="shared" si="0" ref="C94:K94">AVERAGE(C4:C15)</f>
        <v>783.75</v>
      </c>
      <c r="D94" s="69">
        <f t="shared" si="0"/>
        <v>4333.916666666667</v>
      </c>
      <c r="E94" s="69">
        <f t="shared" si="0"/>
        <v>3135.75</v>
      </c>
      <c r="F94" s="69">
        <f t="shared" si="0"/>
        <v>714.25</v>
      </c>
      <c r="G94" s="69">
        <f t="shared" si="0"/>
        <v>2126.5</v>
      </c>
      <c r="H94" s="69">
        <f t="shared" si="0"/>
        <v>347.9166666666667</v>
      </c>
      <c r="I94" s="69">
        <f t="shared" si="0"/>
        <v>2216.75</v>
      </c>
      <c r="J94" s="69">
        <f t="shared" si="0"/>
        <v>1641.6666666666667</v>
      </c>
      <c r="K94" s="69">
        <f t="shared" si="0"/>
        <v>15883.166666666666</v>
      </c>
    </row>
    <row r="95" spans="1:11" ht="12.75">
      <c r="A95" s="78" t="s">
        <v>19</v>
      </c>
      <c r="B95" s="69">
        <f>AVERAGE(B16:B27)</f>
        <v>594.5833333333334</v>
      </c>
      <c r="C95" s="69">
        <f aca="true" t="shared" si="1" ref="C95:K95">AVERAGE(C16:C27)</f>
        <v>804</v>
      </c>
      <c r="D95" s="69">
        <f t="shared" si="1"/>
        <v>4377.5</v>
      </c>
      <c r="E95" s="69">
        <f t="shared" si="1"/>
        <v>3269.1666666666665</v>
      </c>
      <c r="F95" s="69">
        <f t="shared" si="1"/>
        <v>786.75</v>
      </c>
      <c r="G95" s="69">
        <f t="shared" si="1"/>
        <v>2106.4166666666665</v>
      </c>
      <c r="H95" s="69">
        <f t="shared" si="1"/>
        <v>366.6666666666667</v>
      </c>
      <c r="I95" s="69">
        <f t="shared" si="1"/>
        <v>2341.5</v>
      </c>
      <c r="J95" s="69">
        <f t="shared" si="1"/>
        <v>1715.5833333333333</v>
      </c>
      <c r="K95" s="69">
        <f t="shared" si="1"/>
        <v>16363.25</v>
      </c>
    </row>
    <row r="96" spans="1:11" ht="12.75">
      <c r="A96" s="78" t="s">
        <v>20</v>
      </c>
      <c r="B96" s="69">
        <f>AVERAGE(B28:B39)</f>
        <v>625.8333333333334</v>
      </c>
      <c r="C96" s="69">
        <f aca="true" t="shared" si="2" ref="C96:K96">AVERAGE(C28:C39)</f>
        <v>802.0833333333334</v>
      </c>
      <c r="D96" s="69">
        <f t="shared" si="2"/>
        <v>4580.833333333333</v>
      </c>
      <c r="E96" s="69">
        <f t="shared" si="2"/>
        <v>3522</v>
      </c>
      <c r="F96" s="69">
        <f t="shared" si="2"/>
        <v>815.9166666666666</v>
      </c>
      <c r="G96" s="69">
        <f t="shared" si="2"/>
        <v>2160.4166666666665</v>
      </c>
      <c r="H96" s="69">
        <f t="shared" si="2"/>
        <v>375.1666666666667</v>
      </c>
      <c r="I96" s="69">
        <f t="shared" si="2"/>
        <v>2348.9166666666665</v>
      </c>
      <c r="J96" s="69">
        <f t="shared" si="2"/>
        <v>1790.9166666666667</v>
      </c>
      <c r="K96" s="69">
        <f t="shared" si="2"/>
        <v>17022.25</v>
      </c>
    </row>
    <row r="97" spans="1:11" ht="12.75">
      <c r="A97" s="78" t="s">
        <v>21</v>
      </c>
      <c r="B97" s="69">
        <f>AVERAGE(B40:B51)</f>
        <v>642.75</v>
      </c>
      <c r="C97" s="69">
        <f aca="true" t="shared" si="3" ref="C97:K97">AVERAGE(C40:C51)</f>
        <v>748.3333333333334</v>
      </c>
      <c r="D97" s="69">
        <f t="shared" si="3"/>
        <v>4592.25</v>
      </c>
      <c r="E97" s="69">
        <f t="shared" si="3"/>
        <v>3587.4166666666665</v>
      </c>
      <c r="F97" s="69">
        <f t="shared" si="3"/>
        <v>856.75</v>
      </c>
      <c r="G97" s="69">
        <f t="shared" si="3"/>
        <v>2455.75</v>
      </c>
      <c r="H97" s="69">
        <f t="shared" si="3"/>
        <v>387.4166666666667</v>
      </c>
      <c r="I97" s="69">
        <f t="shared" si="3"/>
        <v>2072.0833333333335</v>
      </c>
      <c r="J97" s="69">
        <f t="shared" si="3"/>
        <v>1787.0833333333333</v>
      </c>
      <c r="K97" s="69">
        <f t="shared" si="3"/>
        <v>17129.833333333332</v>
      </c>
    </row>
    <row r="98" spans="1:11" ht="12.75">
      <c r="A98" s="78" t="s">
        <v>22</v>
      </c>
      <c r="B98" s="69">
        <f>AVERAGE(B52:B63)</f>
        <v>688.4166666666666</v>
      </c>
      <c r="C98" s="69">
        <f aca="true" t="shared" si="4" ref="C98:K98">AVERAGE(C52:C63)</f>
        <v>761.75</v>
      </c>
      <c r="D98" s="69">
        <f t="shared" si="4"/>
        <v>4977.333333333333</v>
      </c>
      <c r="E98" s="69">
        <f t="shared" si="4"/>
        <v>3597.8333333333335</v>
      </c>
      <c r="F98" s="69">
        <f t="shared" si="4"/>
        <v>960</v>
      </c>
      <c r="G98" s="69">
        <f t="shared" si="4"/>
        <v>2615.6666666666665</v>
      </c>
      <c r="H98" s="69">
        <f t="shared" si="4"/>
        <v>393.9166666666667</v>
      </c>
      <c r="I98" s="69">
        <f t="shared" si="4"/>
        <v>2034.9166666666667</v>
      </c>
      <c r="J98" s="69">
        <f t="shared" si="4"/>
        <v>1865.1666666666667</v>
      </c>
      <c r="K98" s="69">
        <f t="shared" si="4"/>
        <v>17894.666666666668</v>
      </c>
    </row>
    <row r="99" spans="1:11" ht="12.75">
      <c r="A99" s="78" t="s">
        <v>23</v>
      </c>
      <c r="B99" s="69">
        <f>AVERAGE(B64:B75)</f>
        <v>813.75</v>
      </c>
      <c r="C99" s="69">
        <f aca="true" t="shared" si="5" ref="C99:K99">AVERAGE(C64:C75)</f>
        <v>796.3333333333334</v>
      </c>
      <c r="D99" s="69">
        <f t="shared" si="5"/>
        <v>5166.416666666667</v>
      </c>
      <c r="E99" s="69">
        <f t="shared" si="5"/>
        <v>3599.4166666666665</v>
      </c>
      <c r="F99" s="69">
        <f t="shared" si="5"/>
        <v>939.1666666666666</v>
      </c>
      <c r="G99" s="69">
        <f t="shared" si="5"/>
        <v>2808.5</v>
      </c>
      <c r="H99" s="69">
        <f t="shared" si="5"/>
        <v>418.9166666666667</v>
      </c>
      <c r="I99" s="69">
        <f t="shared" si="5"/>
        <v>2209.5833333333335</v>
      </c>
      <c r="J99" s="69">
        <f t="shared" si="5"/>
        <v>1950.8333333333333</v>
      </c>
      <c r="K99" s="69">
        <f t="shared" si="5"/>
        <v>18702.916666666668</v>
      </c>
    </row>
    <row r="100" spans="1:11" ht="12.75">
      <c r="A100" s="78" t="s">
        <v>24</v>
      </c>
      <c r="B100" s="69">
        <f>AVERAGE(B76:B87)</f>
        <v>786</v>
      </c>
      <c r="C100" s="69">
        <f aca="true" t="shared" si="6" ref="C100:K100">AVERAGE(C76:C87)</f>
        <v>765.5</v>
      </c>
      <c r="D100" s="69">
        <f t="shared" si="6"/>
        <v>5039.416666666667</v>
      </c>
      <c r="E100" s="69">
        <f t="shared" si="6"/>
        <v>3436.75</v>
      </c>
      <c r="F100" s="69">
        <f t="shared" si="6"/>
        <v>951.75</v>
      </c>
      <c r="G100" s="69">
        <f t="shared" si="6"/>
        <v>2801.0833333333335</v>
      </c>
      <c r="H100" s="69">
        <f t="shared" si="6"/>
        <v>397.3333333333333</v>
      </c>
      <c r="I100" s="69">
        <f t="shared" si="6"/>
        <v>2124.5</v>
      </c>
      <c r="J100" s="69">
        <f t="shared" si="6"/>
        <v>1937.0833333333333</v>
      </c>
      <c r="K100" s="69">
        <f t="shared" si="6"/>
        <v>18239.416666666668</v>
      </c>
    </row>
    <row r="101" spans="1:11" ht="12.75">
      <c r="A101" s="78" t="s">
        <v>25</v>
      </c>
      <c r="B101" s="69">
        <f>AVERAGE(B88:B92)</f>
        <v>690.5</v>
      </c>
      <c r="C101" s="69">
        <f aca="true" t="shared" si="7" ref="C101:K101">AVERAGE(C88:C92)</f>
        <v>705.25</v>
      </c>
      <c r="D101" s="69">
        <f t="shared" si="7"/>
        <v>4497.25</v>
      </c>
      <c r="E101" s="69">
        <f t="shared" si="7"/>
        <v>3381.75</v>
      </c>
      <c r="F101" s="69">
        <f t="shared" si="7"/>
        <v>834</v>
      </c>
      <c r="G101" s="69">
        <f t="shared" si="7"/>
        <v>2334.25</v>
      </c>
      <c r="H101" s="69">
        <f t="shared" si="7"/>
        <v>382.25</v>
      </c>
      <c r="I101" s="69">
        <f t="shared" si="7"/>
        <v>1835.5</v>
      </c>
      <c r="J101" s="69">
        <f t="shared" si="7"/>
        <v>1868</v>
      </c>
      <c r="K101" s="69">
        <f t="shared" si="7"/>
        <v>16528.75</v>
      </c>
    </row>
    <row r="102" spans="1:2" ht="12.75">
      <c r="A102" s="78"/>
      <c r="B102" s="69"/>
    </row>
    <row r="103" spans="1:11" ht="12.75">
      <c r="A103" s="78" t="s">
        <v>227</v>
      </c>
      <c r="B103" s="93">
        <f>(B95-B94)/B94*100</f>
        <v>2.0451945080091667</v>
      </c>
      <c r="C103" s="93">
        <f aca="true" t="shared" si="8" ref="C103:K103">(C95-C94)/C94*100</f>
        <v>2.583732057416268</v>
      </c>
      <c r="D103" s="93">
        <f t="shared" si="8"/>
        <v>1.005633856980784</v>
      </c>
      <c r="E103" s="93">
        <f t="shared" si="8"/>
        <v>4.254697175051152</v>
      </c>
      <c r="F103" s="93">
        <f t="shared" si="8"/>
        <v>10.15050752537627</v>
      </c>
      <c r="G103" s="93">
        <f t="shared" si="8"/>
        <v>-0.9444313817697383</v>
      </c>
      <c r="H103" s="93">
        <f t="shared" si="8"/>
        <v>5.389221556886227</v>
      </c>
      <c r="I103" s="93">
        <f t="shared" si="8"/>
        <v>5.62760798466223</v>
      </c>
      <c r="J103" s="93">
        <f t="shared" si="8"/>
        <v>4.50253807106598</v>
      </c>
      <c r="K103" s="93">
        <f t="shared" si="8"/>
        <v>3.0225920523825054</v>
      </c>
    </row>
    <row r="104" spans="1:11" ht="12.75">
      <c r="A104" s="78" t="s">
        <v>228</v>
      </c>
      <c r="B104" s="93">
        <f aca="true" t="shared" si="9" ref="B104:K109">(B96-B95)/B95*100</f>
        <v>5.255781359495445</v>
      </c>
      <c r="C104" s="93">
        <f t="shared" si="9"/>
        <v>-0.23839137645107322</v>
      </c>
      <c r="D104" s="93">
        <f t="shared" si="9"/>
        <v>4.64496478202931</v>
      </c>
      <c r="E104" s="93">
        <f t="shared" si="9"/>
        <v>7.733877134845786</v>
      </c>
      <c r="F104" s="93">
        <f t="shared" si="9"/>
        <v>3.707234403135256</v>
      </c>
      <c r="G104" s="93">
        <f t="shared" si="9"/>
        <v>2.5635953633738184</v>
      </c>
      <c r="H104" s="93">
        <f t="shared" si="9"/>
        <v>2.3181818181818183</v>
      </c>
      <c r="I104" s="93">
        <f t="shared" si="9"/>
        <v>0.31674852302654344</v>
      </c>
      <c r="J104" s="93">
        <f t="shared" si="9"/>
        <v>4.391120610093758</v>
      </c>
      <c r="K104" s="93">
        <f t="shared" si="9"/>
        <v>4.027317311658748</v>
      </c>
    </row>
    <row r="105" spans="1:11" ht="12.75">
      <c r="A105" s="78" t="s">
        <v>229</v>
      </c>
      <c r="B105" s="93">
        <f t="shared" si="9"/>
        <v>2.703062583222364</v>
      </c>
      <c r="C105" s="93">
        <f t="shared" si="9"/>
        <v>-6.701298701298701</v>
      </c>
      <c r="D105" s="93">
        <f t="shared" si="9"/>
        <v>0.24922685100964825</v>
      </c>
      <c r="E105" s="93">
        <f t="shared" si="9"/>
        <v>1.8573727049025133</v>
      </c>
      <c r="F105" s="93">
        <f t="shared" si="9"/>
        <v>5.004596057603926</v>
      </c>
      <c r="G105" s="93">
        <f t="shared" si="9"/>
        <v>13.67020250723241</v>
      </c>
      <c r="H105" s="93">
        <f t="shared" si="9"/>
        <v>3.2652154597956464</v>
      </c>
      <c r="I105" s="93">
        <f t="shared" si="9"/>
        <v>-11.785574910419685</v>
      </c>
      <c r="J105" s="93">
        <f t="shared" si="9"/>
        <v>-0.21404308780420558</v>
      </c>
      <c r="K105" s="93">
        <f t="shared" si="9"/>
        <v>0.632015939921762</v>
      </c>
    </row>
    <row r="106" spans="1:11" ht="12.75">
      <c r="A106" s="78" t="s">
        <v>230</v>
      </c>
      <c r="B106" s="93">
        <f t="shared" si="9"/>
        <v>7.104887851678978</v>
      </c>
      <c r="C106" s="93">
        <f t="shared" si="9"/>
        <v>1.7928730512249393</v>
      </c>
      <c r="D106" s="93">
        <f t="shared" si="9"/>
        <v>8.385504563848507</v>
      </c>
      <c r="E106" s="93">
        <f t="shared" si="9"/>
        <v>0.29036679133081755</v>
      </c>
      <c r="F106" s="93">
        <f t="shared" si="9"/>
        <v>12.051356871899621</v>
      </c>
      <c r="G106" s="93">
        <f t="shared" si="9"/>
        <v>6.511927788523527</v>
      </c>
      <c r="H106" s="93">
        <f t="shared" si="9"/>
        <v>1.6777801677780166</v>
      </c>
      <c r="I106" s="93">
        <f t="shared" si="9"/>
        <v>-1.7936859038809607</v>
      </c>
      <c r="J106" s="93">
        <f t="shared" si="9"/>
        <v>4.36931685707625</v>
      </c>
      <c r="K106" s="93">
        <f t="shared" si="9"/>
        <v>4.4649198766285085</v>
      </c>
    </row>
    <row r="107" spans="1:11" ht="12.75">
      <c r="A107" s="78" t="s">
        <v>231</v>
      </c>
      <c r="B107" s="93">
        <f t="shared" si="9"/>
        <v>18.206028325868544</v>
      </c>
      <c r="C107" s="93">
        <f t="shared" si="9"/>
        <v>4.5399846843890215</v>
      </c>
      <c r="D107" s="93">
        <f t="shared" si="9"/>
        <v>3.798888293597655</v>
      </c>
      <c r="E107" s="93">
        <f t="shared" si="9"/>
        <v>0.044007967758364665</v>
      </c>
      <c r="F107" s="93">
        <f t="shared" si="9"/>
        <v>-2.170138888888893</v>
      </c>
      <c r="G107" s="93">
        <f t="shared" si="9"/>
        <v>7.372244169746406</v>
      </c>
      <c r="H107" s="93">
        <f t="shared" si="9"/>
        <v>6.346519991537973</v>
      </c>
      <c r="I107" s="93">
        <f t="shared" si="9"/>
        <v>8.583480076989233</v>
      </c>
      <c r="J107" s="93">
        <f t="shared" si="9"/>
        <v>4.59297649897238</v>
      </c>
      <c r="K107" s="93">
        <f t="shared" si="9"/>
        <v>4.516708889054467</v>
      </c>
    </row>
    <row r="108" spans="1:11" ht="12.75">
      <c r="A108" s="78" t="s">
        <v>232</v>
      </c>
      <c r="B108" s="93">
        <f t="shared" si="9"/>
        <v>-3.410138248847926</v>
      </c>
      <c r="C108" s="93">
        <f t="shared" si="9"/>
        <v>-3.8719129342821312</v>
      </c>
      <c r="D108" s="93">
        <f t="shared" si="9"/>
        <v>-2.4581834604900235</v>
      </c>
      <c r="E108" s="93">
        <f t="shared" si="9"/>
        <v>-4.519250804528507</v>
      </c>
      <c r="F108" s="93">
        <f t="shared" si="9"/>
        <v>1.3398402839396668</v>
      </c>
      <c r="G108" s="93">
        <f t="shared" si="9"/>
        <v>-0.2640792831285923</v>
      </c>
      <c r="H108" s="93">
        <f t="shared" si="9"/>
        <v>-5.152178237517415</v>
      </c>
      <c r="I108" s="93">
        <f t="shared" si="9"/>
        <v>-3.85065057514615</v>
      </c>
      <c r="J108" s="93">
        <f t="shared" si="9"/>
        <v>-0.7048269970098249</v>
      </c>
      <c r="K108" s="93">
        <f t="shared" si="9"/>
        <v>-2.478223093546015</v>
      </c>
    </row>
    <row r="109" spans="1:11" ht="12.75">
      <c r="A109" s="78" t="s">
        <v>233</v>
      </c>
      <c r="B109" s="93">
        <f t="shared" si="9"/>
        <v>-12.150127226463106</v>
      </c>
      <c r="C109" s="93">
        <f t="shared" si="9"/>
        <v>-7.870672762900065</v>
      </c>
      <c r="D109" s="93">
        <f t="shared" si="9"/>
        <v>-10.758520331387567</v>
      </c>
      <c r="E109" s="93">
        <f t="shared" si="9"/>
        <v>-1.6003491670910017</v>
      </c>
      <c r="F109" s="93">
        <f t="shared" si="9"/>
        <v>-12.371946414499606</v>
      </c>
      <c r="G109" s="93">
        <f t="shared" si="9"/>
        <v>-16.66617082676346</v>
      </c>
      <c r="H109" s="93">
        <f t="shared" si="9"/>
        <v>-3.796140939597311</v>
      </c>
      <c r="I109" s="93">
        <f t="shared" si="9"/>
        <v>-13.60320075311838</v>
      </c>
      <c r="J109" s="93">
        <f t="shared" si="9"/>
        <v>-3.566358356635832</v>
      </c>
      <c r="K109" s="93">
        <f t="shared" si="9"/>
        <v>-9.378954919062659</v>
      </c>
    </row>
  </sheetData>
  <mergeCells count="1">
    <mergeCell ref="B1:K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37"/>
  <sheetViews>
    <sheetView workbookViewId="0" topLeftCell="A1">
      <pane xSplit="1" ySplit="202" topLeftCell="B203" activePane="bottomRight" state="frozen"/>
      <selection pane="topLeft" activeCell="A1" sqref="A1"/>
      <selection pane="topRight" activeCell="B1" sqref="B1"/>
      <selection pane="bottomLeft" activeCell="A203" sqref="A203"/>
      <selection pane="bottomRight" activeCell="A1" sqref="A1:A4"/>
    </sheetView>
  </sheetViews>
  <sheetFormatPr defaultColWidth="9.140625" defaultRowHeight="12.75"/>
  <cols>
    <col min="1" max="1" width="25.28125" style="30" customWidth="1"/>
    <col min="2" max="2" width="9.140625" style="30" bestFit="1" customWidth="1"/>
    <col min="3" max="3" width="14.28125" style="30" customWidth="1"/>
    <col min="4" max="4" width="13.7109375" style="30" customWidth="1"/>
    <col min="5" max="5" width="9.140625" style="30" bestFit="1" customWidth="1"/>
    <col min="6" max="6" width="13.140625" style="30" customWidth="1"/>
    <col min="7" max="7" width="15.8515625" style="30" customWidth="1"/>
    <col min="8" max="8" width="13.421875" style="30" customWidth="1"/>
    <col min="9" max="9" width="13.28125" style="30" customWidth="1"/>
    <col min="10" max="10" width="15.7109375" style="30" customWidth="1"/>
    <col min="11" max="11" width="14.57421875" style="30" customWidth="1"/>
    <col min="12" max="12" width="15.28125" style="30" customWidth="1"/>
    <col min="13" max="16384" width="9.140625" style="30" customWidth="1"/>
  </cols>
  <sheetData>
    <row r="1" spans="1:12" ht="32.25" customHeight="1" thickBot="1">
      <c r="A1" s="245" t="s">
        <v>78</v>
      </c>
      <c r="B1" s="243" t="s">
        <v>77</v>
      </c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ht="36.75" customHeight="1">
      <c r="A2" s="246"/>
      <c r="B2" s="248" t="s">
        <v>69</v>
      </c>
      <c r="C2" s="248"/>
      <c r="D2" s="248"/>
      <c r="E2" s="248" t="s">
        <v>70</v>
      </c>
      <c r="F2" s="248"/>
      <c r="G2" s="248"/>
      <c r="H2" s="248" t="s">
        <v>75</v>
      </c>
      <c r="I2" s="248"/>
      <c r="J2" s="248"/>
      <c r="K2" s="248" t="s">
        <v>76</v>
      </c>
      <c r="L2" s="248"/>
    </row>
    <row r="3" spans="1:12" ht="29.25" customHeight="1">
      <c r="A3" s="246"/>
      <c r="B3" s="33"/>
      <c r="C3" s="33"/>
      <c r="D3" s="33" t="s">
        <v>71</v>
      </c>
      <c r="E3" s="34"/>
      <c r="F3" s="34"/>
      <c r="G3" s="34" t="s">
        <v>71</v>
      </c>
      <c r="H3" s="35"/>
      <c r="I3" s="35"/>
      <c r="J3" s="35" t="s">
        <v>71</v>
      </c>
      <c r="K3" s="36"/>
      <c r="L3" s="36" t="s">
        <v>71</v>
      </c>
    </row>
    <row r="4" spans="1:12" ht="33" customHeight="1" thickBot="1">
      <c r="A4" s="247"/>
      <c r="B4" s="33" t="s">
        <v>72</v>
      </c>
      <c r="C4" s="33" t="s">
        <v>73</v>
      </c>
      <c r="D4" s="33" t="s">
        <v>74</v>
      </c>
      <c r="E4" s="34" t="s">
        <v>72</v>
      </c>
      <c r="F4" s="34" t="s">
        <v>73</v>
      </c>
      <c r="G4" s="34" t="s">
        <v>74</v>
      </c>
      <c r="H4" s="35" t="s">
        <v>72</v>
      </c>
      <c r="I4" s="35" t="s">
        <v>73</v>
      </c>
      <c r="J4" s="35" t="s">
        <v>74</v>
      </c>
      <c r="K4" s="36" t="s">
        <v>73</v>
      </c>
      <c r="L4" s="36" t="s">
        <v>74</v>
      </c>
    </row>
    <row r="5" spans="1:12" ht="21.75" customHeight="1" hidden="1">
      <c r="A5" s="31">
        <v>33970</v>
      </c>
      <c r="B5" s="32">
        <v>52</v>
      </c>
      <c r="C5" s="32">
        <v>3180</v>
      </c>
      <c r="D5" s="32">
        <v>2777</v>
      </c>
      <c r="E5" s="32">
        <v>260</v>
      </c>
      <c r="F5" s="32">
        <v>41741</v>
      </c>
      <c r="G5" s="32">
        <v>33916</v>
      </c>
      <c r="H5" s="32">
        <v>95</v>
      </c>
      <c r="I5" s="32">
        <v>10803</v>
      </c>
      <c r="J5" s="32">
        <v>10392</v>
      </c>
      <c r="K5" s="32">
        <v>0</v>
      </c>
      <c r="L5" s="32">
        <v>0</v>
      </c>
    </row>
    <row r="6" spans="1:12" ht="15" hidden="1">
      <c r="A6" s="31">
        <v>34001</v>
      </c>
      <c r="B6" s="32">
        <v>185</v>
      </c>
      <c r="C6" s="32">
        <v>10479</v>
      </c>
      <c r="D6" s="32">
        <v>7056</v>
      </c>
      <c r="E6" s="32">
        <v>295</v>
      </c>
      <c r="F6" s="32">
        <v>47507</v>
      </c>
      <c r="G6" s="32">
        <v>40251</v>
      </c>
      <c r="H6" s="32">
        <v>253</v>
      </c>
      <c r="I6" s="32">
        <v>28838</v>
      </c>
      <c r="J6" s="32">
        <v>28835</v>
      </c>
      <c r="K6" s="32">
        <v>1545</v>
      </c>
      <c r="L6" s="32">
        <v>1400</v>
      </c>
    </row>
    <row r="7" spans="1:12" ht="15" hidden="1">
      <c r="A7" s="31">
        <v>34029</v>
      </c>
      <c r="B7" s="32">
        <v>189</v>
      </c>
      <c r="C7" s="32">
        <v>10954</v>
      </c>
      <c r="D7" s="32">
        <v>8630</v>
      </c>
      <c r="E7" s="32">
        <v>316</v>
      </c>
      <c r="F7" s="32">
        <v>48762</v>
      </c>
      <c r="G7" s="32">
        <v>40321</v>
      </c>
      <c r="H7" s="32">
        <v>204</v>
      </c>
      <c r="I7" s="32">
        <v>22256</v>
      </c>
      <c r="J7" s="32">
        <v>26358</v>
      </c>
      <c r="K7" s="32">
        <v>2942</v>
      </c>
      <c r="L7" s="32">
        <v>1500</v>
      </c>
    </row>
    <row r="8" spans="1:12" ht="15" hidden="1">
      <c r="A8" s="31">
        <v>34060</v>
      </c>
      <c r="B8" s="32">
        <v>126</v>
      </c>
      <c r="C8" s="32">
        <v>7515</v>
      </c>
      <c r="D8" s="32">
        <v>6502</v>
      </c>
      <c r="E8" s="32">
        <v>287</v>
      </c>
      <c r="F8" s="32">
        <v>44510</v>
      </c>
      <c r="G8" s="32">
        <v>36846</v>
      </c>
      <c r="H8" s="32">
        <v>243</v>
      </c>
      <c r="I8" s="32">
        <v>24936</v>
      </c>
      <c r="J8" s="32">
        <v>26630</v>
      </c>
      <c r="K8" s="32">
        <v>1372</v>
      </c>
      <c r="L8" s="32">
        <v>1300</v>
      </c>
    </row>
    <row r="9" spans="1:12" ht="15" hidden="1">
      <c r="A9" s="31">
        <v>34090</v>
      </c>
      <c r="B9" s="32">
        <v>84</v>
      </c>
      <c r="C9" s="32">
        <v>5167</v>
      </c>
      <c r="D9" s="32">
        <v>4660</v>
      </c>
      <c r="E9" s="32">
        <v>330</v>
      </c>
      <c r="F9" s="32">
        <v>49595</v>
      </c>
      <c r="G9" s="32">
        <v>42195</v>
      </c>
      <c r="H9" s="32">
        <v>158</v>
      </c>
      <c r="I9" s="32">
        <v>18218</v>
      </c>
      <c r="J9" s="32">
        <v>18220</v>
      </c>
      <c r="K9" s="32">
        <v>0</v>
      </c>
      <c r="L9" s="32">
        <v>0</v>
      </c>
    </row>
    <row r="10" spans="1:12" ht="15" hidden="1">
      <c r="A10" s="31">
        <v>34121</v>
      </c>
      <c r="B10" s="32">
        <v>176</v>
      </c>
      <c r="C10" s="32">
        <v>9920</v>
      </c>
      <c r="D10" s="32">
        <v>8600</v>
      </c>
      <c r="E10" s="32">
        <v>354</v>
      </c>
      <c r="F10" s="32">
        <v>56757</v>
      </c>
      <c r="G10" s="32">
        <v>51805</v>
      </c>
      <c r="H10" s="32">
        <v>551</v>
      </c>
      <c r="I10" s="32">
        <v>66453</v>
      </c>
      <c r="J10" s="32">
        <v>67476</v>
      </c>
      <c r="K10" s="32">
        <v>0</v>
      </c>
      <c r="L10" s="32">
        <v>0</v>
      </c>
    </row>
    <row r="11" spans="1:12" ht="15" hidden="1">
      <c r="A11" s="31">
        <v>34151</v>
      </c>
      <c r="B11" s="32">
        <v>120</v>
      </c>
      <c r="C11" s="32">
        <v>6771</v>
      </c>
      <c r="D11" s="32">
        <v>6184</v>
      </c>
      <c r="E11" s="32">
        <v>321</v>
      </c>
      <c r="F11" s="32">
        <v>52525</v>
      </c>
      <c r="G11" s="32">
        <v>46789</v>
      </c>
      <c r="H11" s="32">
        <v>579</v>
      </c>
      <c r="I11" s="32">
        <v>47397</v>
      </c>
      <c r="J11" s="32">
        <v>50651</v>
      </c>
      <c r="K11" s="32">
        <v>1275</v>
      </c>
      <c r="L11" s="32">
        <v>810</v>
      </c>
    </row>
    <row r="12" spans="1:12" ht="15" hidden="1">
      <c r="A12" s="31">
        <v>34182</v>
      </c>
      <c r="B12" s="32">
        <v>145</v>
      </c>
      <c r="C12" s="32">
        <v>8159</v>
      </c>
      <c r="D12" s="32">
        <v>7485</v>
      </c>
      <c r="E12" s="32">
        <v>379</v>
      </c>
      <c r="F12" s="32">
        <v>60509</v>
      </c>
      <c r="G12" s="32">
        <v>52084</v>
      </c>
      <c r="H12" s="32">
        <v>557</v>
      </c>
      <c r="I12" s="32">
        <v>59667</v>
      </c>
      <c r="J12" s="32">
        <v>58404</v>
      </c>
      <c r="K12" s="32">
        <v>1781</v>
      </c>
      <c r="L12" s="32">
        <v>3200</v>
      </c>
    </row>
    <row r="13" spans="1:12" ht="15" hidden="1">
      <c r="A13" s="31">
        <v>34213</v>
      </c>
      <c r="B13" s="32">
        <v>143</v>
      </c>
      <c r="C13" s="32">
        <v>8369</v>
      </c>
      <c r="D13" s="32">
        <v>7551</v>
      </c>
      <c r="E13" s="32">
        <v>312</v>
      </c>
      <c r="F13" s="32">
        <v>48426</v>
      </c>
      <c r="G13" s="32">
        <v>40715</v>
      </c>
      <c r="H13" s="32">
        <v>429</v>
      </c>
      <c r="I13" s="32">
        <v>44343</v>
      </c>
      <c r="J13" s="32">
        <v>49002</v>
      </c>
      <c r="K13" s="32">
        <v>0</v>
      </c>
      <c r="L13" s="32">
        <v>0</v>
      </c>
    </row>
    <row r="14" spans="1:12" ht="15" hidden="1">
      <c r="A14" s="31">
        <v>34243</v>
      </c>
      <c r="B14" s="32">
        <v>155</v>
      </c>
      <c r="C14" s="32">
        <v>9589</v>
      </c>
      <c r="D14" s="32">
        <v>8468</v>
      </c>
      <c r="E14" s="32">
        <v>264</v>
      </c>
      <c r="F14" s="32">
        <v>43288</v>
      </c>
      <c r="G14" s="32">
        <v>37502</v>
      </c>
      <c r="H14" s="32">
        <v>497</v>
      </c>
      <c r="I14" s="32">
        <v>51001</v>
      </c>
      <c r="J14" s="32">
        <v>53993</v>
      </c>
      <c r="K14" s="32">
        <v>0</v>
      </c>
      <c r="L14" s="32">
        <v>0</v>
      </c>
    </row>
    <row r="15" spans="1:12" ht="15" hidden="1">
      <c r="A15" s="31">
        <v>34274</v>
      </c>
      <c r="B15" s="32">
        <v>182</v>
      </c>
      <c r="C15" s="32">
        <v>11015</v>
      </c>
      <c r="D15" s="32">
        <v>8868</v>
      </c>
      <c r="E15" s="32">
        <v>367</v>
      </c>
      <c r="F15" s="32">
        <v>59770</v>
      </c>
      <c r="G15" s="32">
        <v>50421</v>
      </c>
      <c r="H15" s="32">
        <v>331</v>
      </c>
      <c r="I15" s="32">
        <v>39117</v>
      </c>
      <c r="J15" s="32">
        <v>40597</v>
      </c>
      <c r="K15" s="32">
        <v>73</v>
      </c>
      <c r="L15" s="32">
        <v>62</v>
      </c>
    </row>
    <row r="16" spans="1:12" ht="15" hidden="1">
      <c r="A16" s="31">
        <v>34304</v>
      </c>
      <c r="B16" s="32">
        <v>150</v>
      </c>
      <c r="C16" s="32">
        <v>9236</v>
      </c>
      <c r="D16" s="32">
        <v>7251</v>
      </c>
      <c r="E16" s="32">
        <v>237</v>
      </c>
      <c r="F16" s="32">
        <v>36418</v>
      </c>
      <c r="G16" s="32">
        <v>32025</v>
      </c>
      <c r="H16" s="32">
        <v>249</v>
      </c>
      <c r="I16" s="32">
        <v>21987</v>
      </c>
      <c r="J16" s="32">
        <v>20264</v>
      </c>
      <c r="K16" s="32">
        <v>0</v>
      </c>
      <c r="L16" s="32">
        <v>0</v>
      </c>
    </row>
    <row r="17" spans="1:12" ht="15" hidden="1">
      <c r="A17" s="31">
        <v>34335</v>
      </c>
      <c r="B17" s="32">
        <v>174</v>
      </c>
      <c r="C17" s="32">
        <v>11107</v>
      </c>
      <c r="D17" s="32">
        <v>8272</v>
      </c>
      <c r="E17" s="32">
        <v>232</v>
      </c>
      <c r="F17" s="32">
        <v>37928</v>
      </c>
      <c r="G17" s="32">
        <v>31544</v>
      </c>
      <c r="H17" s="32">
        <v>114</v>
      </c>
      <c r="I17" s="32">
        <v>11378</v>
      </c>
      <c r="J17" s="32">
        <v>12968</v>
      </c>
      <c r="K17" s="32">
        <v>0</v>
      </c>
      <c r="L17" s="32">
        <v>0</v>
      </c>
    </row>
    <row r="18" spans="1:12" ht="15" hidden="1">
      <c r="A18" s="31">
        <v>34366</v>
      </c>
      <c r="B18" s="32">
        <v>59</v>
      </c>
      <c r="C18" s="32">
        <v>3853</v>
      </c>
      <c r="D18" s="32">
        <v>3527</v>
      </c>
      <c r="E18" s="32">
        <v>289</v>
      </c>
      <c r="F18" s="32">
        <v>46501</v>
      </c>
      <c r="G18" s="32">
        <v>39323</v>
      </c>
      <c r="H18" s="32">
        <v>429</v>
      </c>
      <c r="I18" s="32">
        <v>41854</v>
      </c>
      <c r="J18" s="32">
        <v>38681</v>
      </c>
      <c r="K18" s="32">
        <v>8961</v>
      </c>
      <c r="L18" s="32">
        <v>13730</v>
      </c>
    </row>
    <row r="19" spans="1:12" ht="15" hidden="1">
      <c r="A19" s="31">
        <v>34394</v>
      </c>
      <c r="B19" s="32">
        <v>118</v>
      </c>
      <c r="C19" s="32">
        <v>7079</v>
      </c>
      <c r="D19" s="32">
        <v>5980</v>
      </c>
      <c r="E19" s="32">
        <v>264</v>
      </c>
      <c r="F19" s="32">
        <v>50808</v>
      </c>
      <c r="G19" s="32">
        <v>44623</v>
      </c>
      <c r="H19" s="32">
        <v>400</v>
      </c>
      <c r="I19" s="32">
        <v>36150</v>
      </c>
      <c r="J19" s="32">
        <v>37615</v>
      </c>
      <c r="K19" s="32">
        <v>0</v>
      </c>
      <c r="L19" s="32">
        <v>0</v>
      </c>
    </row>
    <row r="20" spans="1:12" ht="15" hidden="1">
      <c r="A20" s="31">
        <v>34425</v>
      </c>
      <c r="B20" s="32">
        <v>194</v>
      </c>
      <c r="C20" s="32">
        <v>11711</v>
      </c>
      <c r="D20" s="32">
        <v>9332</v>
      </c>
      <c r="E20" s="32">
        <v>179</v>
      </c>
      <c r="F20" s="32">
        <v>28932</v>
      </c>
      <c r="G20" s="32">
        <v>25721</v>
      </c>
      <c r="H20" s="32">
        <v>320</v>
      </c>
      <c r="I20" s="32">
        <v>29971</v>
      </c>
      <c r="J20" s="32">
        <v>32768</v>
      </c>
      <c r="K20" s="32">
        <v>181</v>
      </c>
      <c r="L20" s="32">
        <v>185</v>
      </c>
    </row>
    <row r="21" spans="1:12" ht="15" hidden="1">
      <c r="A21" s="31">
        <v>34455</v>
      </c>
      <c r="B21" s="32">
        <v>167</v>
      </c>
      <c r="C21" s="32">
        <v>9554</v>
      </c>
      <c r="D21" s="32">
        <v>7968</v>
      </c>
      <c r="E21" s="32">
        <v>251</v>
      </c>
      <c r="F21" s="32">
        <v>39149</v>
      </c>
      <c r="G21" s="32">
        <v>36296</v>
      </c>
      <c r="H21" s="32">
        <v>234</v>
      </c>
      <c r="I21" s="32">
        <v>21737</v>
      </c>
      <c r="J21" s="32">
        <v>24169</v>
      </c>
      <c r="K21" s="32">
        <v>142</v>
      </c>
      <c r="L21" s="32">
        <v>248</v>
      </c>
    </row>
    <row r="22" spans="1:12" ht="15" hidden="1">
      <c r="A22" s="31">
        <v>34486</v>
      </c>
      <c r="B22" s="32">
        <v>251</v>
      </c>
      <c r="C22" s="32">
        <v>12558</v>
      </c>
      <c r="D22" s="32">
        <v>14219</v>
      </c>
      <c r="E22" s="32">
        <v>257</v>
      </c>
      <c r="F22" s="32">
        <v>47378</v>
      </c>
      <c r="G22" s="32">
        <v>47286</v>
      </c>
      <c r="H22" s="32">
        <v>339</v>
      </c>
      <c r="I22" s="32">
        <v>35320</v>
      </c>
      <c r="J22" s="32">
        <v>41747</v>
      </c>
      <c r="K22" s="32">
        <v>1526</v>
      </c>
      <c r="L22" s="32">
        <v>4000</v>
      </c>
    </row>
    <row r="23" spans="1:12" ht="15" hidden="1">
      <c r="A23" s="31">
        <v>34516</v>
      </c>
      <c r="B23" s="32">
        <v>135</v>
      </c>
      <c r="C23" s="32">
        <v>8218</v>
      </c>
      <c r="D23" s="32">
        <v>7020</v>
      </c>
      <c r="E23" s="32">
        <v>241</v>
      </c>
      <c r="F23" s="32">
        <v>43932</v>
      </c>
      <c r="G23" s="32">
        <v>42151</v>
      </c>
      <c r="H23" s="32">
        <v>271</v>
      </c>
      <c r="I23" s="32">
        <v>26828</v>
      </c>
      <c r="J23" s="32">
        <v>30392</v>
      </c>
      <c r="K23" s="32">
        <v>0</v>
      </c>
      <c r="L23" s="32">
        <v>0</v>
      </c>
    </row>
    <row r="24" spans="1:12" ht="15" hidden="1">
      <c r="A24" s="31">
        <v>34547</v>
      </c>
      <c r="B24" s="32">
        <v>126</v>
      </c>
      <c r="C24" s="32">
        <v>7695</v>
      </c>
      <c r="D24" s="32">
        <v>7347</v>
      </c>
      <c r="E24" s="32">
        <v>322</v>
      </c>
      <c r="F24" s="32">
        <v>55068</v>
      </c>
      <c r="G24" s="32">
        <v>53657</v>
      </c>
      <c r="H24" s="32">
        <v>656</v>
      </c>
      <c r="I24" s="32">
        <v>53105</v>
      </c>
      <c r="J24" s="32">
        <v>50824</v>
      </c>
      <c r="K24" s="32">
        <v>0</v>
      </c>
      <c r="L24" s="32">
        <v>0</v>
      </c>
    </row>
    <row r="25" spans="1:12" ht="15" hidden="1">
      <c r="A25" s="31">
        <v>34578</v>
      </c>
      <c r="B25" s="32">
        <v>118</v>
      </c>
      <c r="C25" s="32">
        <v>7041</v>
      </c>
      <c r="D25" s="32">
        <v>6801</v>
      </c>
      <c r="E25" s="32">
        <v>358</v>
      </c>
      <c r="F25" s="32">
        <v>59053</v>
      </c>
      <c r="G25" s="32">
        <v>59394</v>
      </c>
      <c r="H25" s="32">
        <v>454</v>
      </c>
      <c r="I25" s="32">
        <v>37244</v>
      </c>
      <c r="J25" s="32">
        <v>39804</v>
      </c>
      <c r="K25" s="32">
        <v>0</v>
      </c>
      <c r="L25" s="32">
        <v>0</v>
      </c>
    </row>
    <row r="26" spans="1:12" ht="15" hidden="1">
      <c r="A26" s="31">
        <v>34608</v>
      </c>
      <c r="B26" s="32">
        <v>154</v>
      </c>
      <c r="C26" s="32">
        <v>9369</v>
      </c>
      <c r="D26" s="32">
        <v>9050</v>
      </c>
      <c r="E26" s="32">
        <v>304</v>
      </c>
      <c r="F26" s="32">
        <v>49861</v>
      </c>
      <c r="G26" s="32">
        <v>52118</v>
      </c>
      <c r="H26" s="32">
        <v>281</v>
      </c>
      <c r="I26" s="32">
        <v>25760</v>
      </c>
      <c r="J26" s="32">
        <v>27278</v>
      </c>
      <c r="K26" s="32">
        <v>0</v>
      </c>
      <c r="L26" s="32">
        <v>0</v>
      </c>
    </row>
    <row r="27" spans="1:12" ht="15" hidden="1">
      <c r="A27" s="31">
        <v>34639</v>
      </c>
      <c r="B27" s="32">
        <v>137</v>
      </c>
      <c r="C27" s="32">
        <v>8953</v>
      </c>
      <c r="D27" s="32">
        <v>9278</v>
      </c>
      <c r="E27" s="32">
        <v>320</v>
      </c>
      <c r="F27" s="32">
        <v>53473</v>
      </c>
      <c r="G27" s="32">
        <v>53909</v>
      </c>
      <c r="H27" s="32">
        <v>233</v>
      </c>
      <c r="I27" s="32">
        <v>21989</v>
      </c>
      <c r="J27" s="32">
        <v>25514</v>
      </c>
      <c r="K27" s="32">
        <v>910</v>
      </c>
      <c r="L27" s="32">
        <v>1500</v>
      </c>
    </row>
    <row r="28" spans="1:12" ht="15" hidden="1">
      <c r="A28" s="31">
        <v>34669</v>
      </c>
      <c r="B28" s="32">
        <v>101</v>
      </c>
      <c r="C28" s="32">
        <v>6035</v>
      </c>
      <c r="D28" s="32">
        <v>6041</v>
      </c>
      <c r="E28" s="32">
        <v>261</v>
      </c>
      <c r="F28" s="32">
        <v>39965</v>
      </c>
      <c r="G28" s="32">
        <v>40603</v>
      </c>
      <c r="H28" s="32">
        <v>248</v>
      </c>
      <c r="I28" s="32">
        <v>27427</v>
      </c>
      <c r="J28" s="32">
        <v>25556</v>
      </c>
      <c r="K28" s="32">
        <v>0</v>
      </c>
      <c r="L28" s="32">
        <v>0</v>
      </c>
    </row>
    <row r="29" spans="1:12" ht="15" hidden="1">
      <c r="A29" s="31">
        <v>34700</v>
      </c>
      <c r="B29" s="32">
        <v>85</v>
      </c>
      <c r="C29" s="32">
        <v>5168</v>
      </c>
      <c r="D29" s="32">
        <v>5376</v>
      </c>
      <c r="E29" s="32">
        <v>326</v>
      </c>
      <c r="F29" s="32">
        <v>56823</v>
      </c>
      <c r="G29" s="32">
        <v>56810</v>
      </c>
      <c r="H29" s="32">
        <v>440</v>
      </c>
      <c r="I29" s="32">
        <v>41898</v>
      </c>
      <c r="J29" s="32">
        <v>48953</v>
      </c>
      <c r="K29" s="32">
        <v>0</v>
      </c>
      <c r="L29" s="32">
        <v>0</v>
      </c>
    </row>
    <row r="30" spans="1:12" ht="15" hidden="1">
      <c r="A30" s="31">
        <v>34731</v>
      </c>
      <c r="B30" s="32">
        <v>109</v>
      </c>
      <c r="C30" s="32">
        <v>6520</v>
      </c>
      <c r="D30" s="32">
        <v>6658</v>
      </c>
      <c r="E30" s="32">
        <v>326</v>
      </c>
      <c r="F30" s="32">
        <v>51498</v>
      </c>
      <c r="G30" s="32">
        <v>52297</v>
      </c>
      <c r="H30" s="32">
        <v>389</v>
      </c>
      <c r="I30" s="32">
        <v>51654</v>
      </c>
      <c r="J30" s="32">
        <v>58270</v>
      </c>
      <c r="K30" s="32">
        <v>3996</v>
      </c>
      <c r="L30" s="32">
        <v>3500</v>
      </c>
    </row>
    <row r="31" spans="1:12" ht="15" hidden="1">
      <c r="A31" s="31">
        <v>34759</v>
      </c>
      <c r="B31" s="32">
        <v>211</v>
      </c>
      <c r="C31" s="32">
        <v>11693</v>
      </c>
      <c r="D31" s="32">
        <v>12083</v>
      </c>
      <c r="E31" s="32">
        <v>362</v>
      </c>
      <c r="F31" s="32">
        <v>55749</v>
      </c>
      <c r="G31" s="32">
        <v>57318</v>
      </c>
      <c r="H31" s="32">
        <v>496</v>
      </c>
      <c r="I31" s="32">
        <v>39706</v>
      </c>
      <c r="J31" s="32">
        <v>36741</v>
      </c>
      <c r="K31" s="32">
        <v>0</v>
      </c>
      <c r="L31" s="32">
        <v>0</v>
      </c>
    </row>
    <row r="32" spans="1:12" ht="15" hidden="1">
      <c r="A32" s="31">
        <v>34790</v>
      </c>
      <c r="B32" s="32">
        <v>113</v>
      </c>
      <c r="C32" s="32">
        <v>6576</v>
      </c>
      <c r="D32" s="32">
        <v>6731</v>
      </c>
      <c r="E32" s="32">
        <v>280</v>
      </c>
      <c r="F32" s="32">
        <v>49399</v>
      </c>
      <c r="G32" s="32">
        <v>54326</v>
      </c>
      <c r="H32" s="32">
        <v>432</v>
      </c>
      <c r="I32" s="32">
        <v>46238</v>
      </c>
      <c r="J32" s="32">
        <v>58241</v>
      </c>
      <c r="K32" s="32">
        <v>0</v>
      </c>
      <c r="L32" s="32">
        <v>0</v>
      </c>
    </row>
    <row r="33" spans="1:12" ht="15" hidden="1">
      <c r="A33" s="31">
        <v>34820</v>
      </c>
      <c r="B33" s="32">
        <v>207</v>
      </c>
      <c r="C33" s="32">
        <v>12652</v>
      </c>
      <c r="D33" s="32">
        <v>12899</v>
      </c>
      <c r="E33" s="32">
        <v>250</v>
      </c>
      <c r="F33" s="32">
        <v>50015</v>
      </c>
      <c r="G33" s="32">
        <v>54842</v>
      </c>
      <c r="H33" s="32">
        <v>549</v>
      </c>
      <c r="I33" s="32">
        <v>55353</v>
      </c>
      <c r="J33" s="32">
        <v>63384</v>
      </c>
      <c r="K33" s="32">
        <v>0</v>
      </c>
      <c r="L33" s="32">
        <v>0</v>
      </c>
    </row>
    <row r="34" spans="1:12" ht="15" hidden="1">
      <c r="A34" s="31">
        <v>34851</v>
      </c>
      <c r="B34" s="32">
        <v>164</v>
      </c>
      <c r="C34" s="32">
        <v>9971</v>
      </c>
      <c r="D34" s="32">
        <v>9962</v>
      </c>
      <c r="E34" s="32">
        <v>341</v>
      </c>
      <c r="F34" s="32">
        <v>52959</v>
      </c>
      <c r="G34" s="32">
        <v>53840</v>
      </c>
      <c r="H34" s="32">
        <v>699</v>
      </c>
      <c r="I34" s="32">
        <v>59869</v>
      </c>
      <c r="J34" s="32">
        <v>73947</v>
      </c>
      <c r="K34" s="32">
        <v>0</v>
      </c>
      <c r="L34" s="32">
        <v>0</v>
      </c>
    </row>
    <row r="35" spans="1:12" ht="15" hidden="1">
      <c r="A35" s="31">
        <v>34881</v>
      </c>
      <c r="B35" s="32">
        <v>106</v>
      </c>
      <c r="C35" s="32">
        <v>5896</v>
      </c>
      <c r="D35" s="32">
        <v>5817</v>
      </c>
      <c r="E35" s="32">
        <v>385</v>
      </c>
      <c r="F35" s="32">
        <v>63044</v>
      </c>
      <c r="G35" s="32">
        <v>61711</v>
      </c>
      <c r="H35" s="32">
        <v>194</v>
      </c>
      <c r="I35" s="32">
        <v>26949</v>
      </c>
      <c r="J35" s="32">
        <v>25399</v>
      </c>
      <c r="K35" s="32">
        <v>0</v>
      </c>
      <c r="L35" s="32">
        <v>0</v>
      </c>
    </row>
    <row r="36" spans="1:12" ht="15" hidden="1">
      <c r="A36" s="31">
        <v>34912</v>
      </c>
      <c r="B36" s="32">
        <v>174</v>
      </c>
      <c r="C36" s="32">
        <v>10055</v>
      </c>
      <c r="D36" s="32">
        <v>10337</v>
      </c>
      <c r="E36" s="32">
        <v>407</v>
      </c>
      <c r="F36" s="32">
        <v>69002</v>
      </c>
      <c r="G36" s="32">
        <v>69861</v>
      </c>
      <c r="H36" s="32">
        <v>367</v>
      </c>
      <c r="I36" s="32">
        <v>36897</v>
      </c>
      <c r="J36" s="32">
        <v>43357</v>
      </c>
      <c r="K36" s="32">
        <v>0</v>
      </c>
      <c r="L36" s="32">
        <v>0</v>
      </c>
    </row>
    <row r="37" spans="1:12" ht="15" hidden="1">
      <c r="A37" s="31">
        <v>34943</v>
      </c>
      <c r="B37" s="32">
        <v>176</v>
      </c>
      <c r="C37" s="32">
        <v>10872</v>
      </c>
      <c r="D37" s="32">
        <v>12150</v>
      </c>
      <c r="E37" s="32">
        <v>321</v>
      </c>
      <c r="F37" s="32">
        <v>50031</v>
      </c>
      <c r="G37" s="32">
        <v>50520</v>
      </c>
      <c r="H37" s="32">
        <v>316</v>
      </c>
      <c r="I37" s="32">
        <v>38025</v>
      </c>
      <c r="J37" s="32">
        <v>47053</v>
      </c>
      <c r="K37" s="32">
        <v>0</v>
      </c>
      <c r="L37" s="32">
        <v>0</v>
      </c>
    </row>
    <row r="38" spans="1:12" ht="15" hidden="1">
      <c r="A38" s="31">
        <v>34973</v>
      </c>
      <c r="B38" s="32">
        <v>178</v>
      </c>
      <c r="C38" s="32">
        <v>10124</v>
      </c>
      <c r="D38" s="32">
        <v>10348</v>
      </c>
      <c r="E38" s="32">
        <v>309</v>
      </c>
      <c r="F38" s="32">
        <v>52698</v>
      </c>
      <c r="G38" s="32">
        <v>53797</v>
      </c>
      <c r="H38" s="32">
        <v>148</v>
      </c>
      <c r="I38" s="32">
        <v>15673</v>
      </c>
      <c r="J38" s="32">
        <v>16367</v>
      </c>
      <c r="K38" s="32">
        <v>0</v>
      </c>
      <c r="L38" s="32">
        <v>0</v>
      </c>
    </row>
    <row r="39" spans="1:12" ht="15" hidden="1">
      <c r="A39" s="31">
        <v>35004</v>
      </c>
      <c r="B39" s="32">
        <v>242</v>
      </c>
      <c r="C39" s="32">
        <v>13694</v>
      </c>
      <c r="D39" s="32">
        <v>14866</v>
      </c>
      <c r="E39" s="32">
        <v>322</v>
      </c>
      <c r="F39" s="32">
        <v>49574</v>
      </c>
      <c r="G39" s="32">
        <v>48564</v>
      </c>
      <c r="H39" s="32">
        <v>439</v>
      </c>
      <c r="I39" s="32">
        <v>59566</v>
      </c>
      <c r="J39" s="32">
        <v>68406</v>
      </c>
      <c r="K39" s="32">
        <v>2773</v>
      </c>
      <c r="L39" s="32">
        <v>3900</v>
      </c>
    </row>
    <row r="40" spans="1:12" ht="15" hidden="1">
      <c r="A40" s="31">
        <v>35034</v>
      </c>
      <c r="B40" s="32">
        <v>129</v>
      </c>
      <c r="C40" s="32">
        <v>7613</v>
      </c>
      <c r="D40" s="32">
        <v>7759</v>
      </c>
      <c r="E40" s="32">
        <v>299</v>
      </c>
      <c r="F40" s="32">
        <v>45332</v>
      </c>
      <c r="G40" s="32">
        <v>44435</v>
      </c>
      <c r="H40" s="32">
        <v>85</v>
      </c>
      <c r="I40" s="32">
        <v>10909</v>
      </c>
      <c r="J40" s="32">
        <v>11686</v>
      </c>
      <c r="K40" s="32">
        <v>0</v>
      </c>
      <c r="L40" s="32">
        <v>0</v>
      </c>
    </row>
    <row r="41" spans="1:12" ht="15" hidden="1">
      <c r="A41" s="31">
        <v>35065</v>
      </c>
      <c r="B41" s="32">
        <v>208</v>
      </c>
      <c r="C41" s="32">
        <v>12237</v>
      </c>
      <c r="D41" s="32">
        <v>12047</v>
      </c>
      <c r="E41" s="32">
        <v>218</v>
      </c>
      <c r="F41" s="32">
        <v>36767</v>
      </c>
      <c r="G41" s="32">
        <v>34369</v>
      </c>
      <c r="H41" s="32">
        <v>455</v>
      </c>
      <c r="I41" s="32">
        <v>46813</v>
      </c>
      <c r="J41" s="32">
        <v>56139</v>
      </c>
      <c r="K41" s="32">
        <v>59</v>
      </c>
      <c r="L41" s="32">
        <v>60</v>
      </c>
    </row>
    <row r="42" spans="1:12" ht="15" hidden="1">
      <c r="A42" s="31">
        <v>35096</v>
      </c>
      <c r="B42" s="32">
        <v>216</v>
      </c>
      <c r="C42" s="32">
        <v>12137</v>
      </c>
      <c r="D42" s="32">
        <v>12213</v>
      </c>
      <c r="E42" s="32">
        <v>242</v>
      </c>
      <c r="F42" s="32">
        <v>41197</v>
      </c>
      <c r="G42" s="32">
        <v>41087</v>
      </c>
      <c r="H42" s="32">
        <v>261</v>
      </c>
      <c r="I42" s="32">
        <v>26753</v>
      </c>
      <c r="J42" s="32">
        <v>32256</v>
      </c>
      <c r="K42" s="32">
        <v>0</v>
      </c>
      <c r="L42" s="32">
        <v>0</v>
      </c>
    </row>
    <row r="43" spans="1:12" ht="15" hidden="1">
      <c r="A43" s="31">
        <v>35125</v>
      </c>
      <c r="B43" s="32">
        <v>221</v>
      </c>
      <c r="C43" s="32">
        <v>11898</v>
      </c>
      <c r="D43" s="32">
        <v>12964</v>
      </c>
      <c r="E43" s="32">
        <v>230</v>
      </c>
      <c r="F43" s="32">
        <v>37304</v>
      </c>
      <c r="G43" s="32">
        <v>35714</v>
      </c>
      <c r="H43" s="32">
        <v>147</v>
      </c>
      <c r="I43" s="32">
        <v>14717</v>
      </c>
      <c r="J43" s="32">
        <v>19284</v>
      </c>
      <c r="K43" s="32">
        <v>0</v>
      </c>
      <c r="L43" s="32">
        <v>0</v>
      </c>
    </row>
    <row r="44" spans="1:12" ht="15" hidden="1">
      <c r="A44" s="31">
        <v>35156</v>
      </c>
      <c r="B44" s="32">
        <v>166</v>
      </c>
      <c r="C44" s="32">
        <v>9716</v>
      </c>
      <c r="D44" s="32">
        <v>10706</v>
      </c>
      <c r="E44" s="32">
        <v>235</v>
      </c>
      <c r="F44" s="32">
        <v>39471</v>
      </c>
      <c r="G44" s="32">
        <v>37962</v>
      </c>
      <c r="H44" s="32">
        <v>260</v>
      </c>
      <c r="I44" s="32">
        <v>30204</v>
      </c>
      <c r="J44" s="32">
        <v>32848</v>
      </c>
      <c r="K44" s="32">
        <v>0</v>
      </c>
      <c r="L44" s="32">
        <v>0</v>
      </c>
    </row>
    <row r="45" spans="1:12" ht="15" hidden="1">
      <c r="A45" s="31">
        <v>35186</v>
      </c>
      <c r="B45" s="32">
        <v>162</v>
      </c>
      <c r="C45" s="32">
        <v>9725</v>
      </c>
      <c r="D45" s="32">
        <v>9917</v>
      </c>
      <c r="E45" s="32">
        <v>269</v>
      </c>
      <c r="F45" s="32">
        <v>47829</v>
      </c>
      <c r="G45" s="32">
        <v>49571</v>
      </c>
      <c r="H45" s="32">
        <v>172</v>
      </c>
      <c r="I45" s="32">
        <v>19997</v>
      </c>
      <c r="J45" s="32">
        <v>24070</v>
      </c>
      <c r="K45" s="32">
        <v>0</v>
      </c>
      <c r="L45" s="32">
        <v>0</v>
      </c>
    </row>
    <row r="46" spans="1:12" ht="15" hidden="1">
      <c r="A46" s="31">
        <v>35217</v>
      </c>
      <c r="B46" s="32">
        <v>273</v>
      </c>
      <c r="C46" s="32">
        <v>15440</v>
      </c>
      <c r="D46" s="32">
        <v>16665</v>
      </c>
      <c r="E46" s="32">
        <v>270</v>
      </c>
      <c r="F46" s="32">
        <v>45577</v>
      </c>
      <c r="G46" s="32">
        <v>45662</v>
      </c>
      <c r="H46" s="32">
        <v>209</v>
      </c>
      <c r="I46" s="32">
        <v>22456</v>
      </c>
      <c r="J46" s="32">
        <v>28201</v>
      </c>
      <c r="K46" s="32">
        <v>29458</v>
      </c>
      <c r="L46" s="32">
        <v>214000</v>
      </c>
    </row>
    <row r="47" spans="1:12" ht="15" hidden="1">
      <c r="A47" s="31">
        <v>35247</v>
      </c>
      <c r="B47" s="32">
        <v>230</v>
      </c>
      <c r="C47" s="32">
        <v>13096</v>
      </c>
      <c r="D47" s="32">
        <v>14873</v>
      </c>
      <c r="E47" s="32">
        <v>281</v>
      </c>
      <c r="F47" s="32">
        <v>51336</v>
      </c>
      <c r="G47" s="32">
        <v>55839</v>
      </c>
      <c r="H47" s="32">
        <v>245</v>
      </c>
      <c r="I47" s="32">
        <v>27404</v>
      </c>
      <c r="J47" s="32">
        <v>36791</v>
      </c>
      <c r="K47" s="32">
        <v>0</v>
      </c>
      <c r="L47" s="32">
        <v>0</v>
      </c>
    </row>
    <row r="48" spans="1:12" ht="15" hidden="1">
      <c r="A48" s="31">
        <v>35278</v>
      </c>
      <c r="B48" s="32">
        <v>296</v>
      </c>
      <c r="C48" s="32">
        <v>16847</v>
      </c>
      <c r="D48" s="32">
        <v>18491</v>
      </c>
      <c r="E48" s="32">
        <v>261</v>
      </c>
      <c r="F48" s="32">
        <v>42480</v>
      </c>
      <c r="G48" s="32">
        <v>43083</v>
      </c>
      <c r="H48" s="32">
        <v>277</v>
      </c>
      <c r="I48" s="32">
        <v>28406</v>
      </c>
      <c r="J48" s="32">
        <v>33340</v>
      </c>
      <c r="K48" s="32">
        <v>0</v>
      </c>
      <c r="L48" s="32">
        <v>0</v>
      </c>
    </row>
    <row r="49" spans="1:12" ht="15" hidden="1">
      <c r="A49" s="31">
        <v>35309</v>
      </c>
      <c r="B49" s="32">
        <v>234</v>
      </c>
      <c r="C49" s="32">
        <v>12680</v>
      </c>
      <c r="D49" s="32">
        <v>13359</v>
      </c>
      <c r="E49" s="32">
        <v>245</v>
      </c>
      <c r="F49" s="32">
        <v>42049</v>
      </c>
      <c r="G49" s="32">
        <v>45688</v>
      </c>
      <c r="H49" s="32">
        <v>203</v>
      </c>
      <c r="I49" s="32">
        <v>19397</v>
      </c>
      <c r="J49" s="32">
        <v>25937</v>
      </c>
      <c r="K49" s="32">
        <v>0</v>
      </c>
      <c r="L49" s="32">
        <v>0</v>
      </c>
    </row>
    <row r="50" spans="1:12" ht="15" hidden="1">
      <c r="A50" s="31">
        <v>35339</v>
      </c>
      <c r="B50" s="32">
        <v>200</v>
      </c>
      <c r="C50" s="32">
        <v>11188</v>
      </c>
      <c r="D50" s="32">
        <v>12053</v>
      </c>
      <c r="E50" s="32">
        <v>332</v>
      </c>
      <c r="F50" s="32">
        <v>52212</v>
      </c>
      <c r="G50" s="32">
        <v>54103</v>
      </c>
      <c r="H50" s="32">
        <v>265</v>
      </c>
      <c r="I50" s="32">
        <v>37432</v>
      </c>
      <c r="J50" s="32">
        <v>47989</v>
      </c>
      <c r="K50" s="32">
        <v>734</v>
      </c>
      <c r="L50" s="32">
        <v>500</v>
      </c>
    </row>
    <row r="51" spans="1:12" ht="15" hidden="1">
      <c r="A51" s="31">
        <v>35370</v>
      </c>
      <c r="B51" s="32">
        <v>216</v>
      </c>
      <c r="C51" s="32">
        <v>12130</v>
      </c>
      <c r="D51" s="32">
        <v>13952</v>
      </c>
      <c r="E51" s="32">
        <v>212</v>
      </c>
      <c r="F51" s="32">
        <v>36351</v>
      </c>
      <c r="G51" s="32">
        <v>37790</v>
      </c>
      <c r="H51" s="32">
        <v>401</v>
      </c>
      <c r="I51" s="32">
        <v>30623</v>
      </c>
      <c r="J51" s="32">
        <v>36834</v>
      </c>
      <c r="K51" s="32">
        <v>930</v>
      </c>
      <c r="L51" s="32">
        <v>1023</v>
      </c>
    </row>
    <row r="52" spans="1:12" ht="15" hidden="1">
      <c r="A52" s="31">
        <v>35400</v>
      </c>
      <c r="B52" s="32">
        <v>194</v>
      </c>
      <c r="C52" s="32">
        <v>10939</v>
      </c>
      <c r="D52" s="32">
        <v>11472</v>
      </c>
      <c r="E52" s="32">
        <v>193</v>
      </c>
      <c r="F52" s="32">
        <v>33528</v>
      </c>
      <c r="G52" s="32">
        <v>34921</v>
      </c>
      <c r="H52" s="32">
        <v>195</v>
      </c>
      <c r="I52" s="32">
        <v>20786</v>
      </c>
      <c r="J52" s="32">
        <v>33363</v>
      </c>
      <c r="K52" s="32">
        <v>1249</v>
      </c>
      <c r="L52" s="32">
        <v>2500</v>
      </c>
    </row>
    <row r="53" spans="1:12" ht="15" hidden="1">
      <c r="A53" s="31">
        <v>35431</v>
      </c>
      <c r="B53" s="32">
        <v>167</v>
      </c>
      <c r="C53" s="32">
        <v>9366</v>
      </c>
      <c r="D53" s="32">
        <v>9971</v>
      </c>
      <c r="E53" s="32">
        <v>192</v>
      </c>
      <c r="F53" s="32">
        <v>30637</v>
      </c>
      <c r="G53" s="32">
        <v>32414</v>
      </c>
      <c r="H53" s="32">
        <v>131</v>
      </c>
      <c r="I53" s="32">
        <v>13232</v>
      </c>
      <c r="J53" s="32">
        <v>15862</v>
      </c>
      <c r="K53" s="32">
        <v>0</v>
      </c>
      <c r="L53" s="32">
        <v>0</v>
      </c>
    </row>
    <row r="54" spans="1:12" ht="15" hidden="1">
      <c r="A54" s="31">
        <v>35462</v>
      </c>
      <c r="B54" s="32">
        <v>181</v>
      </c>
      <c r="C54" s="32">
        <v>9739</v>
      </c>
      <c r="D54" s="32">
        <v>10726</v>
      </c>
      <c r="E54" s="32">
        <v>175</v>
      </c>
      <c r="F54" s="32">
        <v>27678</v>
      </c>
      <c r="G54" s="32">
        <v>28499</v>
      </c>
      <c r="H54" s="32">
        <v>232</v>
      </c>
      <c r="I54" s="32">
        <v>36889</v>
      </c>
      <c r="J54" s="32">
        <v>59505</v>
      </c>
      <c r="K54" s="32">
        <v>360</v>
      </c>
      <c r="L54" s="32">
        <v>420</v>
      </c>
    </row>
    <row r="55" spans="1:12" ht="15" hidden="1">
      <c r="A55" s="31">
        <v>35490</v>
      </c>
      <c r="B55" s="32">
        <v>164</v>
      </c>
      <c r="C55" s="32">
        <v>9604</v>
      </c>
      <c r="D55" s="32">
        <v>11389</v>
      </c>
      <c r="E55" s="32">
        <v>179</v>
      </c>
      <c r="F55" s="32">
        <v>30332</v>
      </c>
      <c r="G55" s="32">
        <v>37043</v>
      </c>
      <c r="H55" s="32">
        <v>143</v>
      </c>
      <c r="I55" s="32">
        <v>22922</v>
      </c>
      <c r="J55" s="32">
        <v>34070</v>
      </c>
      <c r="K55" s="32">
        <v>1482</v>
      </c>
      <c r="L55" s="32">
        <v>2000</v>
      </c>
    </row>
    <row r="56" spans="1:12" ht="15" hidden="1">
      <c r="A56" s="31">
        <v>35521</v>
      </c>
      <c r="B56" s="32">
        <v>149</v>
      </c>
      <c r="C56" s="32">
        <v>8856</v>
      </c>
      <c r="D56" s="32">
        <v>10014</v>
      </c>
      <c r="E56" s="32">
        <v>197</v>
      </c>
      <c r="F56" s="32">
        <v>35850</v>
      </c>
      <c r="G56" s="32">
        <v>44233</v>
      </c>
      <c r="H56" s="32">
        <v>622</v>
      </c>
      <c r="I56" s="32">
        <v>29084</v>
      </c>
      <c r="J56" s="32">
        <v>35177</v>
      </c>
      <c r="K56" s="32">
        <v>10319</v>
      </c>
      <c r="L56" s="32">
        <v>31000</v>
      </c>
    </row>
    <row r="57" spans="1:12" ht="15" hidden="1">
      <c r="A57" s="31">
        <v>35551</v>
      </c>
      <c r="B57" s="32">
        <v>197</v>
      </c>
      <c r="C57" s="32">
        <v>10621</v>
      </c>
      <c r="D57" s="32">
        <v>11138</v>
      </c>
      <c r="E57" s="32">
        <v>162</v>
      </c>
      <c r="F57" s="32">
        <v>27820</v>
      </c>
      <c r="G57" s="32">
        <v>34918</v>
      </c>
      <c r="H57" s="32">
        <v>333</v>
      </c>
      <c r="I57" s="32">
        <v>38409</v>
      </c>
      <c r="J57" s="32">
        <v>56869</v>
      </c>
      <c r="K57" s="32">
        <v>3111</v>
      </c>
      <c r="L57" s="32">
        <v>6200</v>
      </c>
    </row>
    <row r="58" spans="1:12" ht="15" hidden="1">
      <c r="A58" s="31">
        <v>35582</v>
      </c>
      <c r="B58" s="32">
        <v>272</v>
      </c>
      <c r="C58" s="32">
        <v>15257</v>
      </c>
      <c r="D58" s="32">
        <v>18816</v>
      </c>
      <c r="E58" s="32">
        <v>220</v>
      </c>
      <c r="F58" s="32">
        <v>39421</v>
      </c>
      <c r="G58" s="32">
        <v>49547</v>
      </c>
      <c r="H58" s="32">
        <v>147</v>
      </c>
      <c r="I58" s="32">
        <v>21227</v>
      </c>
      <c r="J58" s="32">
        <v>27558</v>
      </c>
      <c r="K58" s="32">
        <v>2459</v>
      </c>
      <c r="L58" s="32">
        <v>5336</v>
      </c>
    </row>
    <row r="59" spans="1:12" ht="15" hidden="1">
      <c r="A59" s="31">
        <v>35612</v>
      </c>
      <c r="B59" s="32">
        <v>205</v>
      </c>
      <c r="C59" s="32">
        <v>11010</v>
      </c>
      <c r="D59" s="32">
        <v>12668</v>
      </c>
      <c r="E59" s="32">
        <v>191</v>
      </c>
      <c r="F59" s="32">
        <v>31122</v>
      </c>
      <c r="G59" s="32">
        <v>36334</v>
      </c>
      <c r="H59" s="32">
        <v>440</v>
      </c>
      <c r="I59" s="32">
        <v>56033</v>
      </c>
      <c r="J59" s="32">
        <v>78485</v>
      </c>
      <c r="K59" s="32">
        <v>501</v>
      </c>
      <c r="L59" s="32">
        <v>600</v>
      </c>
    </row>
    <row r="60" spans="1:12" ht="15" hidden="1">
      <c r="A60" s="31">
        <v>35643</v>
      </c>
      <c r="B60" s="32">
        <v>175</v>
      </c>
      <c r="C60" s="32">
        <v>9471</v>
      </c>
      <c r="D60" s="32">
        <v>10291</v>
      </c>
      <c r="E60" s="32">
        <v>236</v>
      </c>
      <c r="F60" s="32">
        <v>42056</v>
      </c>
      <c r="G60" s="32">
        <v>47890</v>
      </c>
      <c r="H60" s="32">
        <v>214</v>
      </c>
      <c r="I60" s="32">
        <v>21173</v>
      </c>
      <c r="J60" s="32">
        <v>32065</v>
      </c>
      <c r="K60" s="32">
        <v>6130</v>
      </c>
      <c r="L60" s="32">
        <v>12400</v>
      </c>
    </row>
    <row r="61" spans="1:12" ht="15" hidden="1">
      <c r="A61" s="31">
        <v>35674</v>
      </c>
      <c r="B61" s="32">
        <v>192</v>
      </c>
      <c r="C61" s="32">
        <v>10825</v>
      </c>
      <c r="D61" s="32">
        <v>11683</v>
      </c>
      <c r="E61" s="32">
        <v>199</v>
      </c>
      <c r="F61" s="32">
        <v>33721</v>
      </c>
      <c r="G61" s="32">
        <v>40840</v>
      </c>
      <c r="H61" s="32">
        <v>206</v>
      </c>
      <c r="I61" s="32">
        <v>34045</v>
      </c>
      <c r="J61" s="32">
        <v>49424</v>
      </c>
      <c r="K61" s="32">
        <v>0</v>
      </c>
      <c r="L61" s="32">
        <v>0</v>
      </c>
    </row>
    <row r="62" spans="1:12" ht="15" hidden="1">
      <c r="A62" s="31">
        <v>35704</v>
      </c>
      <c r="B62" s="32">
        <v>214</v>
      </c>
      <c r="C62" s="32">
        <v>11632</v>
      </c>
      <c r="D62" s="32">
        <v>13793</v>
      </c>
      <c r="E62" s="32">
        <v>255</v>
      </c>
      <c r="F62" s="32">
        <v>43951</v>
      </c>
      <c r="G62" s="32">
        <v>53979</v>
      </c>
      <c r="H62" s="32">
        <v>234</v>
      </c>
      <c r="I62" s="32">
        <v>23597</v>
      </c>
      <c r="J62" s="32">
        <v>30125</v>
      </c>
      <c r="K62" s="32">
        <v>121</v>
      </c>
      <c r="L62" s="32">
        <v>80</v>
      </c>
    </row>
    <row r="63" spans="1:12" ht="15" hidden="1">
      <c r="A63" s="31">
        <v>35735</v>
      </c>
      <c r="B63" s="32">
        <v>184</v>
      </c>
      <c r="C63" s="32">
        <v>8727</v>
      </c>
      <c r="D63" s="32">
        <v>10258</v>
      </c>
      <c r="E63" s="32">
        <v>220</v>
      </c>
      <c r="F63" s="32">
        <v>36548</v>
      </c>
      <c r="G63" s="32">
        <v>43565</v>
      </c>
      <c r="H63" s="32">
        <v>163</v>
      </c>
      <c r="I63" s="32">
        <v>13109</v>
      </c>
      <c r="J63" s="32">
        <v>17636</v>
      </c>
      <c r="K63" s="32">
        <v>256</v>
      </c>
      <c r="L63" s="32">
        <v>322</v>
      </c>
    </row>
    <row r="64" spans="1:12" ht="15" hidden="1">
      <c r="A64" s="31">
        <v>35765</v>
      </c>
      <c r="B64" s="32">
        <v>167</v>
      </c>
      <c r="C64" s="32">
        <v>7523</v>
      </c>
      <c r="D64" s="32">
        <v>8557</v>
      </c>
      <c r="E64" s="32">
        <v>177</v>
      </c>
      <c r="F64" s="32">
        <v>26558</v>
      </c>
      <c r="G64" s="32">
        <v>31288</v>
      </c>
      <c r="H64" s="32">
        <v>66</v>
      </c>
      <c r="I64" s="32">
        <v>5327</v>
      </c>
      <c r="J64" s="32">
        <v>7147</v>
      </c>
      <c r="K64" s="32">
        <v>0</v>
      </c>
      <c r="L64" s="32">
        <v>0</v>
      </c>
    </row>
    <row r="65" spans="1:12" ht="15" hidden="1">
      <c r="A65" s="31">
        <v>35796</v>
      </c>
      <c r="B65" s="32">
        <v>153</v>
      </c>
      <c r="C65" s="32">
        <v>6993</v>
      </c>
      <c r="D65" s="32">
        <v>7231</v>
      </c>
      <c r="E65" s="32">
        <v>154</v>
      </c>
      <c r="F65" s="32">
        <v>28475</v>
      </c>
      <c r="G65" s="32">
        <v>32661</v>
      </c>
      <c r="H65" s="32">
        <v>97</v>
      </c>
      <c r="I65" s="32">
        <v>9591</v>
      </c>
      <c r="J65" s="32">
        <v>13148</v>
      </c>
      <c r="K65" s="32">
        <v>0</v>
      </c>
      <c r="L65" s="32">
        <v>0</v>
      </c>
    </row>
    <row r="66" spans="1:12" ht="15" hidden="1">
      <c r="A66" s="31">
        <v>35827</v>
      </c>
      <c r="B66" s="32">
        <v>229</v>
      </c>
      <c r="C66" s="32">
        <v>10580</v>
      </c>
      <c r="D66" s="32">
        <v>11432</v>
      </c>
      <c r="E66" s="32">
        <v>167</v>
      </c>
      <c r="F66" s="32">
        <v>30952</v>
      </c>
      <c r="G66" s="32">
        <v>39097</v>
      </c>
      <c r="H66" s="32">
        <v>162</v>
      </c>
      <c r="I66" s="32">
        <v>15557</v>
      </c>
      <c r="J66" s="32">
        <v>21480</v>
      </c>
      <c r="K66" s="32">
        <v>390</v>
      </c>
      <c r="L66" s="32">
        <v>590</v>
      </c>
    </row>
    <row r="67" spans="1:12" ht="15" hidden="1">
      <c r="A67" s="31">
        <v>35855</v>
      </c>
      <c r="B67" s="32">
        <v>479</v>
      </c>
      <c r="C67" s="32">
        <v>21485</v>
      </c>
      <c r="D67" s="32">
        <v>19686</v>
      </c>
      <c r="E67" s="32">
        <v>216</v>
      </c>
      <c r="F67" s="32">
        <v>45023</v>
      </c>
      <c r="G67" s="32">
        <v>50643</v>
      </c>
      <c r="H67" s="32">
        <v>119</v>
      </c>
      <c r="I67" s="32">
        <v>15556</v>
      </c>
      <c r="J67" s="32">
        <v>22600</v>
      </c>
      <c r="K67" s="32">
        <v>5392</v>
      </c>
      <c r="L67" s="32">
        <v>14327</v>
      </c>
    </row>
    <row r="68" spans="1:12" ht="15" hidden="1">
      <c r="A68" s="31">
        <v>35886</v>
      </c>
      <c r="B68" s="32">
        <v>242</v>
      </c>
      <c r="C68" s="32">
        <v>12131</v>
      </c>
      <c r="D68" s="32">
        <v>11559</v>
      </c>
      <c r="E68" s="32">
        <v>146</v>
      </c>
      <c r="F68" s="32">
        <v>26831</v>
      </c>
      <c r="G68" s="32">
        <v>34012</v>
      </c>
      <c r="H68" s="32">
        <v>113</v>
      </c>
      <c r="I68" s="32">
        <v>19564</v>
      </c>
      <c r="J68" s="32">
        <v>21695</v>
      </c>
      <c r="K68" s="32">
        <v>0</v>
      </c>
      <c r="L68" s="32">
        <v>0</v>
      </c>
    </row>
    <row r="69" spans="1:12" ht="15" hidden="1">
      <c r="A69" s="31">
        <v>35916</v>
      </c>
      <c r="B69" s="32">
        <v>210</v>
      </c>
      <c r="C69" s="32">
        <v>11278</v>
      </c>
      <c r="D69" s="32">
        <v>9905</v>
      </c>
      <c r="E69" s="32">
        <v>187</v>
      </c>
      <c r="F69" s="32">
        <v>35624</v>
      </c>
      <c r="G69" s="32">
        <v>44103</v>
      </c>
      <c r="H69" s="32">
        <v>264</v>
      </c>
      <c r="I69" s="32">
        <v>26905</v>
      </c>
      <c r="J69" s="32">
        <v>42167</v>
      </c>
      <c r="K69" s="32">
        <v>3392</v>
      </c>
      <c r="L69" s="32">
        <v>5705</v>
      </c>
    </row>
    <row r="70" spans="1:12" ht="15" hidden="1">
      <c r="A70" s="31">
        <v>35947</v>
      </c>
      <c r="B70" s="32">
        <v>175</v>
      </c>
      <c r="C70" s="32">
        <v>9792</v>
      </c>
      <c r="D70" s="32">
        <v>10819</v>
      </c>
      <c r="E70" s="32">
        <v>231</v>
      </c>
      <c r="F70" s="32">
        <v>43496</v>
      </c>
      <c r="G70" s="32">
        <v>50870</v>
      </c>
      <c r="H70" s="32">
        <v>249</v>
      </c>
      <c r="I70" s="32">
        <v>20018</v>
      </c>
      <c r="J70" s="32">
        <v>34559</v>
      </c>
      <c r="K70" s="32">
        <v>0</v>
      </c>
      <c r="L70" s="32">
        <v>0</v>
      </c>
    </row>
    <row r="71" spans="1:12" ht="15" hidden="1">
      <c r="A71" s="31">
        <v>35977</v>
      </c>
      <c r="B71" s="32">
        <v>174</v>
      </c>
      <c r="C71" s="32">
        <v>8501</v>
      </c>
      <c r="D71" s="32">
        <v>9654</v>
      </c>
      <c r="E71" s="32">
        <v>245</v>
      </c>
      <c r="F71" s="32">
        <v>43414</v>
      </c>
      <c r="G71" s="32">
        <v>54044</v>
      </c>
      <c r="H71" s="32">
        <v>100</v>
      </c>
      <c r="I71" s="32">
        <v>20575</v>
      </c>
      <c r="J71" s="32">
        <v>34177</v>
      </c>
      <c r="K71" s="32">
        <v>1439</v>
      </c>
      <c r="L71" s="32">
        <v>2000</v>
      </c>
    </row>
    <row r="72" spans="1:12" ht="15" hidden="1">
      <c r="A72" s="31">
        <v>36008</v>
      </c>
      <c r="B72" s="32">
        <v>183</v>
      </c>
      <c r="C72" s="32">
        <v>9085</v>
      </c>
      <c r="D72" s="32">
        <v>9935</v>
      </c>
      <c r="E72" s="32">
        <v>207</v>
      </c>
      <c r="F72" s="32">
        <v>38419</v>
      </c>
      <c r="G72" s="32">
        <v>50449</v>
      </c>
      <c r="H72" s="32">
        <v>61</v>
      </c>
      <c r="I72" s="32">
        <v>8137</v>
      </c>
      <c r="J72" s="32">
        <v>11990</v>
      </c>
      <c r="K72" s="32">
        <v>394</v>
      </c>
      <c r="L72" s="32">
        <v>793</v>
      </c>
    </row>
    <row r="73" spans="1:12" ht="15" hidden="1">
      <c r="A73" s="31">
        <v>36039</v>
      </c>
      <c r="B73" s="32">
        <v>217</v>
      </c>
      <c r="C73" s="32">
        <v>10431</v>
      </c>
      <c r="D73" s="32">
        <v>11010</v>
      </c>
      <c r="E73" s="32">
        <v>165</v>
      </c>
      <c r="F73" s="32">
        <v>29999</v>
      </c>
      <c r="G73" s="32">
        <v>36956</v>
      </c>
      <c r="H73" s="32">
        <v>101</v>
      </c>
      <c r="I73" s="32">
        <v>9501</v>
      </c>
      <c r="J73" s="32">
        <v>11210</v>
      </c>
      <c r="K73" s="32">
        <v>0</v>
      </c>
      <c r="L73" s="32">
        <v>0</v>
      </c>
    </row>
    <row r="74" spans="1:12" ht="15" hidden="1">
      <c r="A74" s="31">
        <v>36069</v>
      </c>
      <c r="B74" s="32">
        <v>130</v>
      </c>
      <c r="C74" s="32">
        <v>7717</v>
      </c>
      <c r="D74" s="32">
        <v>7664</v>
      </c>
      <c r="E74" s="32">
        <v>186</v>
      </c>
      <c r="F74" s="32">
        <v>36051</v>
      </c>
      <c r="G74" s="32">
        <v>44602</v>
      </c>
      <c r="H74" s="32">
        <v>169</v>
      </c>
      <c r="I74" s="32">
        <v>15000</v>
      </c>
      <c r="J74" s="32">
        <v>19418</v>
      </c>
      <c r="K74" s="32">
        <v>1782</v>
      </c>
      <c r="L74" s="32">
        <v>4394</v>
      </c>
    </row>
    <row r="75" spans="1:12" ht="15" hidden="1">
      <c r="A75" s="31">
        <v>36100</v>
      </c>
      <c r="B75" s="32">
        <v>353</v>
      </c>
      <c r="C75" s="32">
        <v>15693</v>
      </c>
      <c r="D75" s="32">
        <v>14698</v>
      </c>
      <c r="E75" s="32">
        <v>178</v>
      </c>
      <c r="F75" s="32">
        <v>34513</v>
      </c>
      <c r="G75" s="32">
        <v>32695</v>
      </c>
      <c r="H75" s="32">
        <v>125</v>
      </c>
      <c r="I75" s="32">
        <v>10525</v>
      </c>
      <c r="J75" s="32">
        <v>14628</v>
      </c>
      <c r="K75" s="32">
        <v>753</v>
      </c>
      <c r="L75" s="32">
        <v>350</v>
      </c>
    </row>
    <row r="76" spans="1:12" ht="15" hidden="1">
      <c r="A76" s="31">
        <v>36130</v>
      </c>
      <c r="B76" s="32">
        <v>101</v>
      </c>
      <c r="C76" s="32">
        <v>5982</v>
      </c>
      <c r="D76" s="32">
        <v>6652</v>
      </c>
      <c r="E76" s="32">
        <v>172</v>
      </c>
      <c r="F76" s="32">
        <v>31248</v>
      </c>
      <c r="G76" s="32">
        <v>37305</v>
      </c>
      <c r="H76" s="32">
        <v>50</v>
      </c>
      <c r="I76" s="32">
        <v>6545</v>
      </c>
      <c r="J76" s="32">
        <v>11043</v>
      </c>
      <c r="K76" s="32">
        <v>349</v>
      </c>
      <c r="L76" s="32">
        <v>419</v>
      </c>
    </row>
    <row r="77" spans="1:12" ht="15" hidden="1">
      <c r="A77" s="31">
        <v>36161</v>
      </c>
      <c r="B77" s="32">
        <v>104</v>
      </c>
      <c r="C77" s="32">
        <v>5261</v>
      </c>
      <c r="D77" s="32">
        <v>5189</v>
      </c>
      <c r="E77" s="32">
        <v>127</v>
      </c>
      <c r="F77" s="32">
        <v>22073</v>
      </c>
      <c r="G77" s="32">
        <v>27422</v>
      </c>
      <c r="H77" s="32">
        <v>47</v>
      </c>
      <c r="I77" s="32">
        <v>6661</v>
      </c>
      <c r="J77" s="32">
        <v>7898</v>
      </c>
      <c r="K77" s="32">
        <v>0</v>
      </c>
      <c r="L77" s="32">
        <v>0</v>
      </c>
    </row>
    <row r="78" spans="1:12" ht="15" hidden="1">
      <c r="A78" s="31">
        <v>36192</v>
      </c>
      <c r="B78" s="32">
        <v>616</v>
      </c>
      <c r="C78" s="32">
        <v>26472</v>
      </c>
      <c r="D78" s="32">
        <v>22654</v>
      </c>
      <c r="E78" s="32">
        <v>149</v>
      </c>
      <c r="F78" s="32">
        <v>28082</v>
      </c>
      <c r="G78" s="32">
        <v>36010</v>
      </c>
      <c r="H78" s="32">
        <v>28</v>
      </c>
      <c r="I78" s="32">
        <v>3855</v>
      </c>
      <c r="J78" s="32">
        <v>5835</v>
      </c>
      <c r="K78" s="32">
        <v>1784</v>
      </c>
      <c r="L78" s="32">
        <v>3490</v>
      </c>
    </row>
    <row r="79" spans="1:12" ht="15" hidden="1">
      <c r="A79" s="31">
        <v>36220</v>
      </c>
      <c r="B79" s="32">
        <v>581</v>
      </c>
      <c r="C79" s="32">
        <v>18564</v>
      </c>
      <c r="D79" s="32">
        <v>18447</v>
      </c>
      <c r="E79" s="32">
        <v>162</v>
      </c>
      <c r="F79" s="32">
        <v>31511</v>
      </c>
      <c r="G79" s="32">
        <v>42061</v>
      </c>
      <c r="H79" s="32">
        <v>85</v>
      </c>
      <c r="I79" s="32">
        <v>13079</v>
      </c>
      <c r="J79" s="32">
        <v>17786</v>
      </c>
      <c r="K79" s="32">
        <v>0</v>
      </c>
      <c r="L79" s="32">
        <v>0</v>
      </c>
    </row>
    <row r="80" spans="1:12" ht="15" hidden="1">
      <c r="A80" s="31">
        <v>36251</v>
      </c>
      <c r="B80" s="32">
        <v>212</v>
      </c>
      <c r="C80" s="32">
        <v>8627</v>
      </c>
      <c r="D80" s="32">
        <v>8753</v>
      </c>
      <c r="E80" s="32">
        <v>152</v>
      </c>
      <c r="F80" s="32">
        <v>28897</v>
      </c>
      <c r="G80" s="32">
        <v>37552</v>
      </c>
      <c r="H80" s="32">
        <v>119</v>
      </c>
      <c r="I80" s="32">
        <v>15869</v>
      </c>
      <c r="J80" s="32">
        <v>20347</v>
      </c>
      <c r="K80" s="32">
        <v>3575</v>
      </c>
      <c r="L80" s="32">
        <v>2929</v>
      </c>
    </row>
    <row r="81" spans="1:12" ht="15" hidden="1">
      <c r="A81" s="31">
        <v>36281</v>
      </c>
      <c r="B81" s="32">
        <v>217</v>
      </c>
      <c r="C81" s="32">
        <v>8724</v>
      </c>
      <c r="D81" s="32">
        <v>8978</v>
      </c>
      <c r="E81" s="32">
        <v>142</v>
      </c>
      <c r="F81" s="32">
        <v>27029</v>
      </c>
      <c r="G81" s="32">
        <v>36577</v>
      </c>
      <c r="H81" s="32">
        <v>56</v>
      </c>
      <c r="I81" s="32">
        <v>10150</v>
      </c>
      <c r="J81" s="32">
        <v>16315</v>
      </c>
      <c r="K81" s="32">
        <v>310</v>
      </c>
      <c r="L81" s="32">
        <v>650</v>
      </c>
    </row>
    <row r="82" spans="1:12" ht="15" hidden="1">
      <c r="A82" s="31">
        <v>36312</v>
      </c>
      <c r="B82" s="32">
        <v>403</v>
      </c>
      <c r="C82" s="32">
        <v>15237</v>
      </c>
      <c r="D82" s="32">
        <v>17725</v>
      </c>
      <c r="E82" s="32">
        <v>122</v>
      </c>
      <c r="F82" s="32">
        <v>23630</v>
      </c>
      <c r="G82" s="32">
        <v>32428</v>
      </c>
      <c r="H82" s="32">
        <v>22</v>
      </c>
      <c r="I82" s="32">
        <v>3532</v>
      </c>
      <c r="J82" s="32">
        <v>5455</v>
      </c>
      <c r="K82" s="32">
        <v>0</v>
      </c>
      <c r="L82" s="32">
        <v>0</v>
      </c>
    </row>
    <row r="83" spans="1:12" ht="15" hidden="1">
      <c r="A83" s="31">
        <v>36342</v>
      </c>
      <c r="B83" s="32">
        <v>285</v>
      </c>
      <c r="C83" s="32">
        <v>9612</v>
      </c>
      <c r="D83" s="32">
        <v>8710</v>
      </c>
      <c r="E83" s="32">
        <v>198</v>
      </c>
      <c r="F83" s="32">
        <v>37633</v>
      </c>
      <c r="G83" s="32">
        <v>54992</v>
      </c>
      <c r="H83" s="32">
        <v>16</v>
      </c>
      <c r="I83" s="32">
        <v>3562</v>
      </c>
      <c r="J83" s="32">
        <v>7449</v>
      </c>
      <c r="K83" s="32">
        <v>0</v>
      </c>
      <c r="L83" s="32">
        <v>0</v>
      </c>
    </row>
    <row r="84" spans="1:12" ht="15" hidden="1">
      <c r="A84" s="31">
        <v>36373</v>
      </c>
      <c r="B84" s="32">
        <v>183</v>
      </c>
      <c r="C84" s="32">
        <v>8745</v>
      </c>
      <c r="D84" s="32">
        <v>10349</v>
      </c>
      <c r="E84" s="32">
        <v>138</v>
      </c>
      <c r="F84" s="32">
        <v>30403</v>
      </c>
      <c r="G84" s="32">
        <v>43011</v>
      </c>
      <c r="H84" s="32">
        <v>46</v>
      </c>
      <c r="I84" s="32">
        <v>5064</v>
      </c>
      <c r="J84" s="32">
        <v>8300</v>
      </c>
      <c r="K84" s="32">
        <v>552</v>
      </c>
      <c r="L84" s="32">
        <v>900</v>
      </c>
    </row>
    <row r="85" spans="1:12" ht="15" hidden="1">
      <c r="A85" s="31">
        <v>36404</v>
      </c>
      <c r="B85" s="32">
        <v>332</v>
      </c>
      <c r="C85" s="32">
        <v>14152</v>
      </c>
      <c r="D85" s="32">
        <v>14821</v>
      </c>
      <c r="E85" s="32">
        <v>145</v>
      </c>
      <c r="F85" s="32">
        <v>28004</v>
      </c>
      <c r="G85" s="32">
        <v>36772</v>
      </c>
      <c r="H85" s="32">
        <v>57</v>
      </c>
      <c r="I85" s="32">
        <v>6928</v>
      </c>
      <c r="J85" s="32">
        <v>11192</v>
      </c>
      <c r="K85" s="32">
        <v>598</v>
      </c>
      <c r="L85" s="32">
        <v>1700</v>
      </c>
    </row>
    <row r="86" spans="1:12" ht="15" hidden="1">
      <c r="A86" s="31">
        <v>36434</v>
      </c>
      <c r="B86" s="32">
        <v>1149</v>
      </c>
      <c r="C86" s="32">
        <v>36282</v>
      </c>
      <c r="D86" s="32">
        <v>25269</v>
      </c>
      <c r="E86" s="32">
        <v>152</v>
      </c>
      <c r="F86" s="32">
        <v>30318</v>
      </c>
      <c r="G86" s="32">
        <v>43064</v>
      </c>
      <c r="H86" s="32">
        <v>120</v>
      </c>
      <c r="I86" s="32">
        <v>14464</v>
      </c>
      <c r="J86" s="32">
        <v>24935</v>
      </c>
      <c r="K86" s="32">
        <v>0</v>
      </c>
      <c r="L86" s="32">
        <v>0</v>
      </c>
    </row>
    <row r="87" spans="1:12" ht="15" hidden="1">
      <c r="A87" s="31">
        <v>36465</v>
      </c>
      <c r="B87" s="32">
        <v>128</v>
      </c>
      <c r="C87" s="32">
        <v>6261</v>
      </c>
      <c r="D87" s="32">
        <v>6719</v>
      </c>
      <c r="E87" s="32">
        <v>158</v>
      </c>
      <c r="F87" s="32">
        <v>28033</v>
      </c>
      <c r="G87" s="32">
        <v>36913</v>
      </c>
      <c r="H87" s="32">
        <v>54</v>
      </c>
      <c r="I87" s="32">
        <v>8874</v>
      </c>
      <c r="J87" s="32">
        <v>14299</v>
      </c>
      <c r="K87" s="32">
        <v>0</v>
      </c>
      <c r="L87" s="32">
        <v>0</v>
      </c>
    </row>
    <row r="88" spans="1:12" ht="15" hidden="1">
      <c r="A88" s="31">
        <v>36495</v>
      </c>
      <c r="B88" s="32">
        <v>76</v>
      </c>
      <c r="C88" s="32">
        <v>4095</v>
      </c>
      <c r="D88" s="32">
        <v>4944</v>
      </c>
      <c r="E88" s="32">
        <v>113</v>
      </c>
      <c r="F88" s="32">
        <v>24638</v>
      </c>
      <c r="G88" s="32">
        <v>36282</v>
      </c>
      <c r="H88" s="32">
        <v>76</v>
      </c>
      <c r="I88" s="32">
        <v>5774</v>
      </c>
      <c r="J88" s="32">
        <v>9741</v>
      </c>
      <c r="K88" s="32">
        <v>0</v>
      </c>
      <c r="L88" s="32">
        <v>0</v>
      </c>
    </row>
    <row r="89" spans="1:12" ht="15" hidden="1">
      <c r="A89" s="31">
        <v>36526</v>
      </c>
      <c r="B89" s="32">
        <v>109</v>
      </c>
      <c r="C89" s="32">
        <v>5036</v>
      </c>
      <c r="D89" s="32">
        <v>6173</v>
      </c>
      <c r="E89" s="32">
        <v>136</v>
      </c>
      <c r="F89" s="32">
        <v>26927</v>
      </c>
      <c r="G89" s="32">
        <v>38230</v>
      </c>
      <c r="H89" s="32">
        <v>31</v>
      </c>
      <c r="I89" s="32">
        <v>3733</v>
      </c>
      <c r="J89" s="32">
        <v>5981</v>
      </c>
      <c r="K89" s="32">
        <v>0</v>
      </c>
      <c r="L89" s="32">
        <v>0</v>
      </c>
    </row>
    <row r="90" spans="1:12" ht="15" hidden="1">
      <c r="A90" s="31">
        <v>36557</v>
      </c>
      <c r="B90" s="32">
        <v>130</v>
      </c>
      <c r="C90" s="32">
        <v>7558</v>
      </c>
      <c r="D90" s="32">
        <v>9048</v>
      </c>
      <c r="E90" s="32">
        <v>103</v>
      </c>
      <c r="F90" s="32">
        <v>21268</v>
      </c>
      <c r="G90" s="32">
        <v>29585</v>
      </c>
      <c r="H90" s="32">
        <v>35</v>
      </c>
      <c r="I90" s="32">
        <v>6141</v>
      </c>
      <c r="J90" s="32">
        <v>10889</v>
      </c>
      <c r="K90" s="32">
        <v>0</v>
      </c>
      <c r="L90" s="32">
        <v>0</v>
      </c>
    </row>
    <row r="91" spans="1:12" ht="15" hidden="1">
      <c r="A91" s="31">
        <v>36586</v>
      </c>
      <c r="B91" s="32">
        <v>160</v>
      </c>
      <c r="C91" s="32">
        <v>8571</v>
      </c>
      <c r="D91" s="32">
        <v>9880</v>
      </c>
      <c r="E91" s="32">
        <v>172</v>
      </c>
      <c r="F91" s="32">
        <v>34201</v>
      </c>
      <c r="G91" s="32">
        <v>46066</v>
      </c>
      <c r="H91" s="32">
        <v>56</v>
      </c>
      <c r="I91" s="32">
        <v>11398</v>
      </c>
      <c r="J91" s="32">
        <v>18775</v>
      </c>
      <c r="K91" s="32">
        <v>1825</v>
      </c>
      <c r="L91" s="32">
        <v>3500</v>
      </c>
    </row>
    <row r="92" spans="1:12" ht="15" hidden="1">
      <c r="A92" s="31">
        <v>36617</v>
      </c>
      <c r="B92" s="32">
        <v>138</v>
      </c>
      <c r="C92" s="32">
        <v>6457</v>
      </c>
      <c r="D92" s="32">
        <v>6795</v>
      </c>
      <c r="E92" s="32">
        <v>147</v>
      </c>
      <c r="F92" s="32">
        <v>27659</v>
      </c>
      <c r="G92" s="32">
        <v>39809</v>
      </c>
      <c r="H92" s="32">
        <v>49</v>
      </c>
      <c r="I92" s="32">
        <v>6250</v>
      </c>
      <c r="J92" s="32">
        <v>10092</v>
      </c>
      <c r="K92" s="32">
        <v>0</v>
      </c>
      <c r="L92" s="32">
        <v>0</v>
      </c>
    </row>
    <row r="93" spans="1:12" ht="15" hidden="1">
      <c r="A93" s="31">
        <v>36647</v>
      </c>
      <c r="B93" s="32">
        <v>161</v>
      </c>
      <c r="C93" s="32">
        <v>6991</v>
      </c>
      <c r="D93" s="32">
        <v>7107</v>
      </c>
      <c r="E93" s="32">
        <v>183</v>
      </c>
      <c r="F93" s="32">
        <v>37747</v>
      </c>
      <c r="G93" s="32">
        <v>54011</v>
      </c>
      <c r="H93" s="32">
        <v>59</v>
      </c>
      <c r="I93" s="32">
        <v>10339</v>
      </c>
      <c r="J93" s="32">
        <v>16357</v>
      </c>
      <c r="K93" s="32">
        <v>2044</v>
      </c>
      <c r="L93" s="32">
        <v>6285</v>
      </c>
    </row>
    <row r="94" spans="1:12" ht="15" hidden="1">
      <c r="A94" s="31">
        <v>36678</v>
      </c>
      <c r="B94" s="32">
        <v>159</v>
      </c>
      <c r="C94" s="32">
        <v>7276</v>
      </c>
      <c r="D94" s="32">
        <v>7638</v>
      </c>
      <c r="E94" s="32">
        <v>158</v>
      </c>
      <c r="F94" s="32">
        <v>33110</v>
      </c>
      <c r="G94" s="32">
        <v>50802</v>
      </c>
      <c r="H94" s="32">
        <v>65</v>
      </c>
      <c r="I94" s="32">
        <v>11740</v>
      </c>
      <c r="J94" s="32">
        <v>16457</v>
      </c>
      <c r="K94" s="32">
        <v>0</v>
      </c>
      <c r="L94" s="32">
        <v>0</v>
      </c>
    </row>
    <row r="95" spans="1:12" ht="15" hidden="1">
      <c r="A95" s="31">
        <v>36708</v>
      </c>
      <c r="B95" s="32">
        <v>235</v>
      </c>
      <c r="C95" s="32">
        <v>10608</v>
      </c>
      <c r="D95" s="32">
        <v>10607</v>
      </c>
      <c r="E95" s="32">
        <v>190</v>
      </c>
      <c r="F95" s="32">
        <v>37243</v>
      </c>
      <c r="G95" s="32">
        <v>52190</v>
      </c>
      <c r="H95" s="32">
        <v>138</v>
      </c>
      <c r="I95" s="32">
        <v>19324</v>
      </c>
      <c r="J95" s="32">
        <v>34479</v>
      </c>
      <c r="K95" s="32">
        <v>0</v>
      </c>
      <c r="L95" s="32">
        <v>0</v>
      </c>
    </row>
    <row r="96" spans="1:12" ht="15" hidden="1">
      <c r="A96" s="31">
        <v>36739</v>
      </c>
      <c r="B96" s="32">
        <v>171</v>
      </c>
      <c r="C96" s="32">
        <v>8436</v>
      </c>
      <c r="D96" s="32">
        <v>9722</v>
      </c>
      <c r="E96" s="32">
        <v>143</v>
      </c>
      <c r="F96" s="32">
        <v>34327</v>
      </c>
      <c r="G96" s="32">
        <v>53242</v>
      </c>
      <c r="H96" s="32">
        <v>153</v>
      </c>
      <c r="I96" s="32">
        <v>17549</v>
      </c>
      <c r="J96" s="32">
        <v>28637</v>
      </c>
      <c r="K96" s="32">
        <v>0</v>
      </c>
      <c r="L96" s="32">
        <v>0</v>
      </c>
    </row>
    <row r="97" spans="1:12" ht="15" hidden="1">
      <c r="A97" s="31">
        <v>36770</v>
      </c>
      <c r="B97" s="32">
        <v>499</v>
      </c>
      <c r="C97" s="32">
        <v>18763</v>
      </c>
      <c r="D97" s="32">
        <v>18597</v>
      </c>
      <c r="E97" s="32">
        <v>213</v>
      </c>
      <c r="F97" s="32">
        <v>45323</v>
      </c>
      <c r="G97" s="32">
        <v>71955</v>
      </c>
      <c r="H97" s="32">
        <v>71</v>
      </c>
      <c r="I97" s="32">
        <v>10779</v>
      </c>
      <c r="J97" s="32">
        <v>16664</v>
      </c>
      <c r="K97" s="32">
        <v>0</v>
      </c>
      <c r="L97" s="32">
        <v>0</v>
      </c>
    </row>
    <row r="98" spans="1:12" ht="15" hidden="1">
      <c r="A98" s="31">
        <v>36800</v>
      </c>
      <c r="B98" s="32">
        <v>315</v>
      </c>
      <c r="C98" s="32">
        <v>12505</v>
      </c>
      <c r="D98" s="32">
        <v>11263</v>
      </c>
      <c r="E98" s="32">
        <v>189</v>
      </c>
      <c r="F98" s="32">
        <v>36773</v>
      </c>
      <c r="G98" s="32">
        <v>50304</v>
      </c>
      <c r="H98" s="32">
        <v>39</v>
      </c>
      <c r="I98" s="32">
        <v>7362</v>
      </c>
      <c r="J98" s="32">
        <v>12674</v>
      </c>
      <c r="K98" s="32">
        <v>158</v>
      </c>
      <c r="L98" s="32">
        <v>240</v>
      </c>
    </row>
    <row r="99" spans="1:12" ht="15" hidden="1">
      <c r="A99" s="31">
        <v>36831</v>
      </c>
      <c r="B99" s="32">
        <v>174</v>
      </c>
      <c r="C99" s="32">
        <v>8599</v>
      </c>
      <c r="D99" s="32">
        <v>8705</v>
      </c>
      <c r="E99" s="32">
        <v>165</v>
      </c>
      <c r="F99" s="32">
        <v>36340</v>
      </c>
      <c r="G99" s="32">
        <v>57749</v>
      </c>
      <c r="H99" s="32">
        <v>56</v>
      </c>
      <c r="I99" s="32">
        <v>6848</v>
      </c>
      <c r="J99" s="32">
        <v>10746</v>
      </c>
      <c r="K99" s="32">
        <v>8056</v>
      </c>
      <c r="L99" s="32">
        <v>14500</v>
      </c>
    </row>
    <row r="100" spans="1:12" ht="15" hidden="1">
      <c r="A100" s="31">
        <v>36861</v>
      </c>
      <c r="B100" s="32">
        <v>64</v>
      </c>
      <c r="C100" s="32">
        <v>2960</v>
      </c>
      <c r="D100" s="32">
        <v>3190</v>
      </c>
      <c r="E100" s="32">
        <v>117</v>
      </c>
      <c r="F100" s="32">
        <v>25147</v>
      </c>
      <c r="G100" s="32">
        <v>38769</v>
      </c>
      <c r="H100" s="32">
        <v>32</v>
      </c>
      <c r="I100" s="32">
        <v>5501</v>
      </c>
      <c r="J100" s="32">
        <v>9373</v>
      </c>
      <c r="K100" s="32">
        <v>329</v>
      </c>
      <c r="L100" s="32">
        <v>330</v>
      </c>
    </row>
    <row r="101" spans="1:12" ht="15" hidden="1">
      <c r="A101" s="31">
        <v>36892</v>
      </c>
      <c r="B101" s="32">
        <v>148</v>
      </c>
      <c r="C101" s="32">
        <v>7786</v>
      </c>
      <c r="D101" s="32">
        <v>7737</v>
      </c>
      <c r="E101" s="32">
        <v>130</v>
      </c>
      <c r="F101" s="32">
        <v>27593</v>
      </c>
      <c r="G101" s="32">
        <v>43072</v>
      </c>
      <c r="H101" s="32">
        <v>49</v>
      </c>
      <c r="I101" s="32">
        <v>8191</v>
      </c>
      <c r="J101" s="32">
        <v>13202</v>
      </c>
      <c r="K101" s="32">
        <v>0</v>
      </c>
      <c r="L101" s="32">
        <v>0</v>
      </c>
    </row>
    <row r="102" spans="1:12" ht="15" hidden="1">
      <c r="A102" s="31">
        <v>36923</v>
      </c>
      <c r="B102" s="32">
        <v>305</v>
      </c>
      <c r="C102" s="32">
        <v>12859</v>
      </c>
      <c r="D102" s="32">
        <v>11286</v>
      </c>
      <c r="E102" s="32">
        <v>116</v>
      </c>
      <c r="F102" s="32">
        <v>29595</v>
      </c>
      <c r="G102" s="32">
        <v>40173</v>
      </c>
      <c r="H102" s="32">
        <v>97</v>
      </c>
      <c r="I102" s="32">
        <v>9535</v>
      </c>
      <c r="J102" s="32">
        <v>19629</v>
      </c>
      <c r="K102" s="32">
        <v>0</v>
      </c>
      <c r="L102" s="32">
        <v>0</v>
      </c>
    </row>
    <row r="103" spans="1:12" ht="15" hidden="1">
      <c r="A103" s="31">
        <v>36951</v>
      </c>
      <c r="B103" s="32">
        <v>378</v>
      </c>
      <c r="C103" s="32">
        <v>19485</v>
      </c>
      <c r="D103" s="32">
        <v>15648</v>
      </c>
      <c r="E103" s="32">
        <v>166</v>
      </c>
      <c r="F103" s="32">
        <v>34224</v>
      </c>
      <c r="G103" s="32">
        <v>51840</v>
      </c>
      <c r="H103" s="32">
        <v>117</v>
      </c>
      <c r="I103" s="32">
        <v>15783</v>
      </c>
      <c r="J103" s="32">
        <v>27404</v>
      </c>
      <c r="K103" s="32">
        <v>0</v>
      </c>
      <c r="L103" s="32">
        <v>0</v>
      </c>
    </row>
    <row r="104" spans="1:12" ht="15" hidden="1">
      <c r="A104" s="31">
        <v>36982</v>
      </c>
      <c r="B104" s="32">
        <v>291</v>
      </c>
      <c r="C104" s="32">
        <v>9892</v>
      </c>
      <c r="D104" s="32">
        <v>8824</v>
      </c>
      <c r="E104" s="32">
        <v>87</v>
      </c>
      <c r="F104" s="32">
        <v>20632</v>
      </c>
      <c r="G104" s="32">
        <v>28753</v>
      </c>
      <c r="H104" s="32">
        <v>53</v>
      </c>
      <c r="I104" s="32">
        <v>8220</v>
      </c>
      <c r="J104" s="32">
        <v>13016</v>
      </c>
      <c r="K104" s="32">
        <v>0</v>
      </c>
      <c r="L104" s="32">
        <v>0</v>
      </c>
    </row>
    <row r="105" spans="1:12" ht="15" hidden="1">
      <c r="A105" s="31">
        <v>37012</v>
      </c>
      <c r="B105" s="32">
        <v>237</v>
      </c>
      <c r="C105" s="32">
        <v>8537</v>
      </c>
      <c r="D105" s="32">
        <v>8555</v>
      </c>
      <c r="E105" s="32">
        <v>152</v>
      </c>
      <c r="F105" s="32">
        <v>31331</v>
      </c>
      <c r="G105" s="32">
        <v>44546</v>
      </c>
      <c r="H105" s="32">
        <v>39</v>
      </c>
      <c r="I105" s="32">
        <v>6520</v>
      </c>
      <c r="J105" s="32">
        <v>12627</v>
      </c>
      <c r="K105" s="32">
        <v>138</v>
      </c>
      <c r="L105" s="32">
        <v>330</v>
      </c>
    </row>
    <row r="106" spans="1:12" ht="15" hidden="1">
      <c r="A106" s="31">
        <v>37043</v>
      </c>
      <c r="B106" s="32">
        <v>136</v>
      </c>
      <c r="C106" s="32">
        <v>6888</v>
      </c>
      <c r="D106" s="32">
        <v>8025</v>
      </c>
      <c r="E106" s="32">
        <v>130</v>
      </c>
      <c r="F106" s="32">
        <v>28203</v>
      </c>
      <c r="G106" s="32">
        <v>41594</v>
      </c>
      <c r="H106" s="32">
        <v>109</v>
      </c>
      <c r="I106" s="32">
        <v>15811</v>
      </c>
      <c r="J106" s="32">
        <v>18184</v>
      </c>
      <c r="K106" s="32">
        <v>0</v>
      </c>
      <c r="L106" s="32">
        <v>0</v>
      </c>
    </row>
    <row r="107" spans="1:12" ht="15" hidden="1">
      <c r="A107" s="31">
        <v>37073</v>
      </c>
      <c r="B107" s="32">
        <v>119</v>
      </c>
      <c r="C107" s="32">
        <v>6043</v>
      </c>
      <c r="D107" s="32">
        <v>7058</v>
      </c>
      <c r="E107" s="32">
        <v>159</v>
      </c>
      <c r="F107" s="32">
        <v>35796</v>
      </c>
      <c r="G107" s="32">
        <v>51589</v>
      </c>
      <c r="H107" s="32">
        <v>86</v>
      </c>
      <c r="I107" s="32">
        <v>12060</v>
      </c>
      <c r="J107" s="32">
        <v>19794</v>
      </c>
      <c r="K107" s="32">
        <v>1135</v>
      </c>
      <c r="L107" s="32">
        <v>901</v>
      </c>
    </row>
    <row r="108" spans="1:12" ht="15" hidden="1">
      <c r="A108" s="31">
        <v>37104</v>
      </c>
      <c r="B108" s="32">
        <v>107</v>
      </c>
      <c r="C108" s="32">
        <v>5294</v>
      </c>
      <c r="D108" s="32">
        <v>6213</v>
      </c>
      <c r="E108" s="32">
        <v>169</v>
      </c>
      <c r="F108" s="32">
        <v>35077</v>
      </c>
      <c r="G108" s="32">
        <v>54705</v>
      </c>
      <c r="H108" s="32">
        <v>88</v>
      </c>
      <c r="I108" s="32">
        <v>11584</v>
      </c>
      <c r="J108" s="32">
        <v>21125</v>
      </c>
      <c r="K108" s="32">
        <v>1104</v>
      </c>
      <c r="L108" s="32">
        <v>1200</v>
      </c>
    </row>
    <row r="109" spans="1:12" ht="15" hidden="1">
      <c r="A109" s="31">
        <v>37135</v>
      </c>
      <c r="B109" s="32">
        <v>194</v>
      </c>
      <c r="C109" s="32">
        <v>6854</v>
      </c>
      <c r="D109" s="32">
        <v>6933</v>
      </c>
      <c r="E109" s="32">
        <v>148</v>
      </c>
      <c r="F109" s="32">
        <v>28687</v>
      </c>
      <c r="G109" s="32">
        <v>40945</v>
      </c>
      <c r="H109" s="32">
        <v>88</v>
      </c>
      <c r="I109" s="32">
        <v>12341</v>
      </c>
      <c r="J109" s="32">
        <v>20063</v>
      </c>
      <c r="K109" s="32">
        <v>17825</v>
      </c>
      <c r="L109" s="32">
        <v>80000</v>
      </c>
    </row>
    <row r="110" spans="1:12" ht="15" hidden="1">
      <c r="A110" s="31">
        <v>37165</v>
      </c>
      <c r="B110" s="32">
        <v>172</v>
      </c>
      <c r="C110" s="32">
        <v>6763</v>
      </c>
      <c r="D110" s="32">
        <v>7797</v>
      </c>
      <c r="E110" s="32">
        <v>160</v>
      </c>
      <c r="F110" s="32">
        <v>31583</v>
      </c>
      <c r="G110" s="32">
        <v>47102</v>
      </c>
      <c r="H110" s="32">
        <v>62</v>
      </c>
      <c r="I110" s="32">
        <v>6034</v>
      </c>
      <c r="J110" s="32">
        <v>9647</v>
      </c>
      <c r="K110" s="32">
        <v>0</v>
      </c>
      <c r="L110" s="32">
        <v>0</v>
      </c>
    </row>
    <row r="111" spans="1:12" ht="15" hidden="1">
      <c r="A111" s="31">
        <v>37196</v>
      </c>
      <c r="B111" s="32">
        <v>160</v>
      </c>
      <c r="C111" s="32">
        <v>7250</v>
      </c>
      <c r="D111" s="32">
        <v>8688</v>
      </c>
      <c r="E111" s="32">
        <v>155</v>
      </c>
      <c r="F111" s="32">
        <v>30812</v>
      </c>
      <c r="G111" s="32">
        <v>44380</v>
      </c>
      <c r="H111" s="32">
        <v>50</v>
      </c>
      <c r="I111" s="32">
        <v>9929</v>
      </c>
      <c r="J111" s="32">
        <v>20524</v>
      </c>
      <c r="K111" s="32">
        <v>0</v>
      </c>
      <c r="L111" s="32">
        <v>0</v>
      </c>
    </row>
    <row r="112" spans="1:12" ht="15" hidden="1">
      <c r="A112" s="31">
        <v>37226</v>
      </c>
      <c r="B112" s="32">
        <v>57</v>
      </c>
      <c r="C112" s="32">
        <v>2740</v>
      </c>
      <c r="D112" s="32">
        <v>3511</v>
      </c>
      <c r="E112" s="32">
        <v>113</v>
      </c>
      <c r="F112" s="32">
        <v>23322</v>
      </c>
      <c r="G112" s="32">
        <v>38443</v>
      </c>
      <c r="H112" s="32">
        <v>30</v>
      </c>
      <c r="I112" s="32">
        <v>5227</v>
      </c>
      <c r="J112" s="32">
        <v>8988</v>
      </c>
      <c r="K112" s="32">
        <v>98</v>
      </c>
      <c r="L112" s="32">
        <v>127</v>
      </c>
    </row>
    <row r="113" spans="1:12" ht="15" hidden="1">
      <c r="A113" s="31">
        <v>37257</v>
      </c>
      <c r="B113" s="32">
        <v>152</v>
      </c>
      <c r="C113" s="32">
        <v>5693</v>
      </c>
      <c r="D113" s="32">
        <v>5874</v>
      </c>
      <c r="E113" s="32">
        <v>122</v>
      </c>
      <c r="F113" s="32">
        <v>26884</v>
      </c>
      <c r="G113" s="32">
        <v>42929</v>
      </c>
      <c r="H113" s="32">
        <v>176</v>
      </c>
      <c r="I113" s="32">
        <v>26596</v>
      </c>
      <c r="J113" s="32">
        <v>34038</v>
      </c>
      <c r="K113" s="32">
        <v>556</v>
      </c>
      <c r="L113" s="32">
        <v>1000</v>
      </c>
    </row>
    <row r="114" spans="1:12" ht="15" hidden="1">
      <c r="A114" s="31">
        <v>37288</v>
      </c>
      <c r="B114" s="32">
        <v>107</v>
      </c>
      <c r="C114" s="32">
        <v>5824</v>
      </c>
      <c r="D114" s="32">
        <v>7363</v>
      </c>
      <c r="E114" s="32">
        <v>130</v>
      </c>
      <c r="F114" s="32">
        <v>28082</v>
      </c>
      <c r="G114" s="32">
        <v>44419</v>
      </c>
      <c r="H114" s="32">
        <v>38</v>
      </c>
      <c r="I114" s="32">
        <v>5352</v>
      </c>
      <c r="J114" s="32">
        <v>10258</v>
      </c>
      <c r="K114" s="32">
        <v>29597</v>
      </c>
      <c r="L114" s="32">
        <v>30821</v>
      </c>
    </row>
    <row r="115" spans="1:12" ht="15" hidden="1">
      <c r="A115" s="31">
        <v>37316</v>
      </c>
      <c r="B115" s="32">
        <v>250</v>
      </c>
      <c r="C115" s="32">
        <v>9923</v>
      </c>
      <c r="D115" s="32">
        <v>9464</v>
      </c>
      <c r="E115" s="32">
        <v>122</v>
      </c>
      <c r="F115" s="32">
        <v>24642</v>
      </c>
      <c r="G115" s="32">
        <v>33469</v>
      </c>
      <c r="H115" s="32">
        <v>72</v>
      </c>
      <c r="I115" s="32">
        <v>11803</v>
      </c>
      <c r="J115" s="32">
        <v>28551</v>
      </c>
      <c r="K115" s="32">
        <v>0</v>
      </c>
      <c r="L115" s="32">
        <v>0</v>
      </c>
    </row>
    <row r="116" spans="1:12" ht="15" hidden="1">
      <c r="A116" s="31">
        <v>37347</v>
      </c>
      <c r="B116" s="32">
        <v>229</v>
      </c>
      <c r="C116" s="32">
        <v>9125</v>
      </c>
      <c r="D116" s="32">
        <v>9160</v>
      </c>
      <c r="E116" s="32">
        <v>160</v>
      </c>
      <c r="F116" s="32">
        <v>40223</v>
      </c>
      <c r="G116" s="32">
        <v>58838</v>
      </c>
      <c r="H116" s="32">
        <v>65</v>
      </c>
      <c r="I116" s="32">
        <v>8125</v>
      </c>
      <c r="J116" s="32">
        <v>13938</v>
      </c>
      <c r="K116" s="32">
        <v>0</v>
      </c>
      <c r="L116" s="32">
        <v>0</v>
      </c>
    </row>
    <row r="117" spans="1:12" ht="15" hidden="1">
      <c r="A117" s="31">
        <v>37377</v>
      </c>
      <c r="B117" s="32">
        <v>171</v>
      </c>
      <c r="C117" s="32">
        <v>6949</v>
      </c>
      <c r="D117" s="32">
        <v>6565</v>
      </c>
      <c r="E117" s="32">
        <v>175</v>
      </c>
      <c r="F117" s="32">
        <v>34519</v>
      </c>
      <c r="G117" s="32">
        <v>51364</v>
      </c>
      <c r="H117" s="32">
        <v>35</v>
      </c>
      <c r="I117" s="32">
        <v>5594</v>
      </c>
      <c r="J117" s="32">
        <v>8452</v>
      </c>
      <c r="K117" s="32">
        <v>1226</v>
      </c>
      <c r="L117" s="32">
        <v>1594</v>
      </c>
    </row>
    <row r="118" spans="1:12" ht="15" hidden="1">
      <c r="A118" s="31">
        <v>37408</v>
      </c>
      <c r="B118" s="32">
        <v>371</v>
      </c>
      <c r="C118" s="32">
        <v>13058</v>
      </c>
      <c r="D118" s="32">
        <v>9662</v>
      </c>
      <c r="E118" s="32">
        <v>157</v>
      </c>
      <c r="F118" s="32">
        <v>40044</v>
      </c>
      <c r="G118" s="32">
        <v>69339</v>
      </c>
      <c r="H118" s="32">
        <v>29</v>
      </c>
      <c r="I118" s="32">
        <v>5103</v>
      </c>
      <c r="J118" s="32">
        <v>9443</v>
      </c>
      <c r="K118" s="32">
        <v>461</v>
      </c>
      <c r="L118" s="32">
        <v>600</v>
      </c>
    </row>
    <row r="119" spans="1:12" ht="15" hidden="1">
      <c r="A119" s="31">
        <v>37438</v>
      </c>
      <c r="B119" s="32">
        <v>165</v>
      </c>
      <c r="C119" s="32">
        <v>7043</v>
      </c>
      <c r="D119" s="32">
        <v>6872</v>
      </c>
      <c r="E119" s="32">
        <v>158</v>
      </c>
      <c r="F119" s="32">
        <v>34638</v>
      </c>
      <c r="G119" s="32">
        <v>56167</v>
      </c>
      <c r="H119" s="32">
        <v>85</v>
      </c>
      <c r="I119" s="32">
        <v>16252</v>
      </c>
      <c r="J119" s="32">
        <v>27688</v>
      </c>
      <c r="K119" s="32">
        <v>0</v>
      </c>
      <c r="L119" s="32">
        <v>0</v>
      </c>
    </row>
    <row r="120" spans="1:12" ht="15" hidden="1">
      <c r="A120" s="31">
        <v>37469</v>
      </c>
      <c r="B120" s="32">
        <v>252</v>
      </c>
      <c r="C120" s="32">
        <v>10022</v>
      </c>
      <c r="D120" s="32">
        <v>9283</v>
      </c>
      <c r="E120" s="32">
        <v>183</v>
      </c>
      <c r="F120" s="32">
        <v>42148</v>
      </c>
      <c r="G120" s="32">
        <v>66874</v>
      </c>
      <c r="H120" s="32">
        <v>81</v>
      </c>
      <c r="I120" s="32">
        <v>18975</v>
      </c>
      <c r="J120" s="32">
        <v>33611</v>
      </c>
      <c r="K120" s="32">
        <v>0</v>
      </c>
      <c r="L120" s="32">
        <v>0</v>
      </c>
    </row>
    <row r="121" spans="1:12" ht="15" hidden="1">
      <c r="A121" s="31">
        <v>37500</v>
      </c>
      <c r="B121" s="32">
        <v>148</v>
      </c>
      <c r="C121" s="32">
        <v>7394</v>
      </c>
      <c r="D121" s="32">
        <v>8434</v>
      </c>
      <c r="E121" s="32">
        <v>176</v>
      </c>
      <c r="F121" s="32">
        <v>41787</v>
      </c>
      <c r="G121" s="32">
        <v>66777</v>
      </c>
      <c r="H121" s="32">
        <v>114</v>
      </c>
      <c r="I121" s="32">
        <v>20627</v>
      </c>
      <c r="J121" s="32">
        <v>38564</v>
      </c>
      <c r="K121" s="32">
        <v>330</v>
      </c>
      <c r="L121" s="32">
        <v>420</v>
      </c>
    </row>
    <row r="122" spans="1:12" ht="15" hidden="1">
      <c r="A122" s="31">
        <v>37530</v>
      </c>
      <c r="B122" s="32">
        <v>193</v>
      </c>
      <c r="C122" s="32">
        <v>8503</v>
      </c>
      <c r="D122" s="32">
        <v>8632</v>
      </c>
      <c r="E122" s="32">
        <v>238</v>
      </c>
      <c r="F122" s="32">
        <v>55990</v>
      </c>
      <c r="G122" s="32">
        <v>94104</v>
      </c>
      <c r="H122" s="32">
        <v>216</v>
      </c>
      <c r="I122" s="32">
        <v>33706</v>
      </c>
      <c r="J122" s="32">
        <v>64741</v>
      </c>
      <c r="K122" s="32">
        <v>38156</v>
      </c>
      <c r="L122" s="32">
        <v>465010</v>
      </c>
    </row>
    <row r="123" spans="1:12" ht="15" hidden="1">
      <c r="A123" s="31">
        <v>37561</v>
      </c>
      <c r="B123" s="32">
        <v>147</v>
      </c>
      <c r="C123" s="32">
        <v>6811</v>
      </c>
      <c r="D123" s="32">
        <v>7420</v>
      </c>
      <c r="E123" s="32">
        <v>174</v>
      </c>
      <c r="F123" s="32">
        <v>38866</v>
      </c>
      <c r="G123" s="32">
        <v>71648</v>
      </c>
      <c r="H123" s="32">
        <v>107</v>
      </c>
      <c r="I123" s="32">
        <v>23080</v>
      </c>
      <c r="J123" s="32">
        <v>40907</v>
      </c>
      <c r="K123" s="32">
        <v>226</v>
      </c>
      <c r="L123" s="32">
        <v>285</v>
      </c>
    </row>
    <row r="124" spans="1:12" ht="15" hidden="1">
      <c r="A124" s="31">
        <v>37591</v>
      </c>
      <c r="B124" s="32">
        <v>112</v>
      </c>
      <c r="C124" s="32">
        <v>5093</v>
      </c>
      <c r="D124" s="32">
        <v>5917</v>
      </c>
      <c r="E124" s="32">
        <v>135</v>
      </c>
      <c r="F124" s="32">
        <v>30502</v>
      </c>
      <c r="G124" s="32">
        <v>52576</v>
      </c>
      <c r="H124" s="32">
        <v>78</v>
      </c>
      <c r="I124" s="32">
        <v>10735</v>
      </c>
      <c r="J124" s="32">
        <v>18474</v>
      </c>
      <c r="K124" s="32">
        <v>0</v>
      </c>
      <c r="L124" s="32">
        <v>0</v>
      </c>
    </row>
    <row r="125" spans="1:12" ht="15" hidden="1">
      <c r="A125" s="31">
        <v>37622</v>
      </c>
      <c r="B125" s="32">
        <v>1468</v>
      </c>
      <c r="C125" s="32">
        <v>45605</v>
      </c>
      <c r="D125" s="32">
        <v>29965</v>
      </c>
      <c r="E125" s="32">
        <v>134</v>
      </c>
      <c r="F125" s="32">
        <v>33461</v>
      </c>
      <c r="G125" s="32">
        <v>55676</v>
      </c>
      <c r="H125" s="32">
        <v>52</v>
      </c>
      <c r="I125" s="32">
        <v>8352</v>
      </c>
      <c r="J125" s="32">
        <v>19589</v>
      </c>
      <c r="K125" s="32">
        <v>0</v>
      </c>
      <c r="L125" s="32">
        <v>0</v>
      </c>
    </row>
    <row r="126" spans="1:12" ht="15" hidden="1">
      <c r="A126" s="31">
        <v>37653</v>
      </c>
      <c r="B126" s="32">
        <v>503</v>
      </c>
      <c r="C126" s="32">
        <v>19195</v>
      </c>
      <c r="D126" s="32">
        <v>12500</v>
      </c>
      <c r="E126" s="32">
        <v>156</v>
      </c>
      <c r="F126" s="32">
        <v>37309</v>
      </c>
      <c r="G126" s="32">
        <v>62203</v>
      </c>
      <c r="H126" s="32">
        <v>140</v>
      </c>
      <c r="I126" s="32">
        <v>30911</v>
      </c>
      <c r="J126" s="32">
        <v>103125</v>
      </c>
      <c r="K126" s="32">
        <v>10350</v>
      </c>
      <c r="L126" s="32">
        <v>28000</v>
      </c>
    </row>
    <row r="127" spans="1:12" ht="15" hidden="1">
      <c r="A127" s="31">
        <v>37681</v>
      </c>
      <c r="B127" s="32">
        <v>249</v>
      </c>
      <c r="C127" s="32">
        <v>10186</v>
      </c>
      <c r="D127" s="32">
        <v>8666</v>
      </c>
      <c r="E127" s="32">
        <v>189</v>
      </c>
      <c r="F127" s="32">
        <v>45459</v>
      </c>
      <c r="G127" s="32">
        <v>81441</v>
      </c>
      <c r="H127" s="32">
        <v>130</v>
      </c>
      <c r="I127" s="32">
        <v>30130</v>
      </c>
      <c r="J127" s="32">
        <v>92539</v>
      </c>
      <c r="K127" s="32">
        <v>2619</v>
      </c>
      <c r="L127" s="32">
        <v>5800</v>
      </c>
    </row>
    <row r="128" spans="1:12" ht="15" hidden="1">
      <c r="A128" s="31">
        <v>37712</v>
      </c>
      <c r="B128" s="32">
        <v>609</v>
      </c>
      <c r="C128" s="32">
        <v>21667</v>
      </c>
      <c r="D128" s="32">
        <v>16122</v>
      </c>
      <c r="E128" s="32">
        <v>151</v>
      </c>
      <c r="F128" s="32">
        <v>36568</v>
      </c>
      <c r="G128" s="32">
        <v>68938</v>
      </c>
      <c r="H128" s="32">
        <v>156</v>
      </c>
      <c r="I128" s="32">
        <v>24988</v>
      </c>
      <c r="J128" s="32">
        <v>46242</v>
      </c>
      <c r="K128" s="32">
        <v>474</v>
      </c>
      <c r="L128" s="32">
        <v>720</v>
      </c>
    </row>
    <row r="129" spans="1:12" ht="15" hidden="1">
      <c r="A129" s="31">
        <v>37742</v>
      </c>
      <c r="B129" s="32">
        <v>2594</v>
      </c>
      <c r="C129" s="32">
        <v>90339</v>
      </c>
      <c r="D129" s="32">
        <v>44814</v>
      </c>
      <c r="E129" s="32">
        <v>204</v>
      </c>
      <c r="F129" s="32">
        <v>49018</v>
      </c>
      <c r="G129" s="32">
        <v>85907</v>
      </c>
      <c r="H129" s="32">
        <v>94</v>
      </c>
      <c r="I129" s="32">
        <v>18036</v>
      </c>
      <c r="J129" s="32">
        <v>37804</v>
      </c>
      <c r="K129" s="32">
        <v>1115</v>
      </c>
      <c r="L129" s="32">
        <v>2788</v>
      </c>
    </row>
    <row r="130" spans="1:12" ht="15" hidden="1">
      <c r="A130" s="31">
        <v>37773</v>
      </c>
      <c r="B130" s="32">
        <v>345</v>
      </c>
      <c r="C130" s="32">
        <v>13546</v>
      </c>
      <c r="D130" s="32">
        <v>9642</v>
      </c>
      <c r="E130" s="32">
        <v>203</v>
      </c>
      <c r="F130" s="32">
        <v>49371</v>
      </c>
      <c r="G130" s="32">
        <v>104492</v>
      </c>
      <c r="H130" s="32">
        <v>259</v>
      </c>
      <c r="I130" s="32">
        <v>36033</v>
      </c>
      <c r="J130" s="32">
        <v>83977</v>
      </c>
      <c r="K130" s="32">
        <v>1228</v>
      </c>
      <c r="L130" s="32">
        <v>1645</v>
      </c>
    </row>
    <row r="131" spans="1:12" ht="15" hidden="1">
      <c r="A131" s="31">
        <v>37803</v>
      </c>
      <c r="B131" s="32">
        <v>2651</v>
      </c>
      <c r="C131" s="32">
        <v>91768</v>
      </c>
      <c r="D131" s="32">
        <v>45113</v>
      </c>
      <c r="E131" s="32">
        <v>207</v>
      </c>
      <c r="F131" s="32">
        <v>48606</v>
      </c>
      <c r="G131" s="32">
        <v>97744</v>
      </c>
      <c r="H131" s="32">
        <v>124</v>
      </c>
      <c r="I131" s="32">
        <v>27800</v>
      </c>
      <c r="J131" s="32">
        <v>67253</v>
      </c>
      <c r="K131" s="32">
        <v>423</v>
      </c>
      <c r="L131" s="32">
        <v>600</v>
      </c>
    </row>
    <row r="132" spans="1:12" ht="15" hidden="1">
      <c r="A132" s="31">
        <v>37834</v>
      </c>
      <c r="B132" s="32">
        <v>141</v>
      </c>
      <c r="C132" s="32">
        <v>6340</v>
      </c>
      <c r="D132" s="32">
        <v>6570</v>
      </c>
      <c r="E132" s="32">
        <v>208</v>
      </c>
      <c r="F132" s="32">
        <v>48120</v>
      </c>
      <c r="G132" s="32">
        <v>89384</v>
      </c>
      <c r="H132" s="32">
        <v>494</v>
      </c>
      <c r="I132" s="32">
        <v>46718</v>
      </c>
      <c r="J132" s="32">
        <v>104477</v>
      </c>
      <c r="K132" s="32">
        <v>586</v>
      </c>
      <c r="L132" s="32">
        <v>614</v>
      </c>
    </row>
    <row r="133" spans="1:12" ht="15" hidden="1">
      <c r="A133" s="31">
        <v>37865</v>
      </c>
      <c r="B133" s="32">
        <v>794</v>
      </c>
      <c r="C133" s="32">
        <v>26284</v>
      </c>
      <c r="D133" s="32">
        <v>19443</v>
      </c>
      <c r="E133" s="32">
        <v>200</v>
      </c>
      <c r="F133" s="32">
        <v>43534</v>
      </c>
      <c r="G133" s="32">
        <v>79119</v>
      </c>
      <c r="H133" s="32">
        <v>130</v>
      </c>
      <c r="I133" s="32">
        <v>36357</v>
      </c>
      <c r="J133" s="32">
        <v>68854</v>
      </c>
      <c r="K133" s="32">
        <v>800</v>
      </c>
      <c r="L133" s="32">
        <v>1600</v>
      </c>
    </row>
    <row r="134" spans="1:12" ht="15" hidden="1">
      <c r="A134" s="31">
        <v>37895</v>
      </c>
      <c r="B134" s="32">
        <v>777</v>
      </c>
      <c r="C134" s="32">
        <v>25528</v>
      </c>
      <c r="D134" s="32">
        <v>18731</v>
      </c>
      <c r="E134" s="32">
        <v>213</v>
      </c>
      <c r="F134" s="32">
        <v>50697</v>
      </c>
      <c r="G134" s="32">
        <v>93742</v>
      </c>
      <c r="H134" s="32">
        <v>131</v>
      </c>
      <c r="I134" s="32">
        <v>21083</v>
      </c>
      <c r="J134" s="32">
        <v>47402</v>
      </c>
      <c r="K134" s="32">
        <v>250</v>
      </c>
      <c r="L134" s="32">
        <v>375</v>
      </c>
    </row>
    <row r="135" spans="1:12" ht="15" hidden="1">
      <c r="A135" s="31">
        <v>37926</v>
      </c>
      <c r="B135" s="32">
        <v>56</v>
      </c>
      <c r="C135" s="32">
        <v>3342</v>
      </c>
      <c r="D135" s="32">
        <v>4111</v>
      </c>
      <c r="E135" s="32">
        <v>201</v>
      </c>
      <c r="F135" s="32">
        <v>44679</v>
      </c>
      <c r="G135" s="32">
        <v>82552</v>
      </c>
      <c r="H135" s="32">
        <v>292</v>
      </c>
      <c r="I135" s="32">
        <v>45552</v>
      </c>
      <c r="J135" s="32">
        <v>99393</v>
      </c>
      <c r="K135" s="32">
        <v>4907</v>
      </c>
      <c r="L135" s="32">
        <v>13700</v>
      </c>
    </row>
    <row r="136" spans="1:12" ht="15" hidden="1">
      <c r="A136" s="31">
        <v>37956</v>
      </c>
      <c r="B136" s="32">
        <v>68</v>
      </c>
      <c r="C136" s="32">
        <v>3856</v>
      </c>
      <c r="D136" s="32">
        <v>4982</v>
      </c>
      <c r="E136" s="32">
        <v>189</v>
      </c>
      <c r="F136" s="32">
        <v>40637</v>
      </c>
      <c r="G136" s="32">
        <v>69874</v>
      </c>
      <c r="H136" s="32">
        <v>141</v>
      </c>
      <c r="I136" s="32">
        <v>23887</v>
      </c>
      <c r="J136" s="32">
        <v>47773</v>
      </c>
      <c r="K136" s="32">
        <v>3734</v>
      </c>
      <c r="L136" s="32">
        <v>13956</v>
      </c>
    </row>
    <row r="137" spans="1:12" ht="15" hidden="1">
      <c r="A137" s="31">
        <v>37987</v>
      </c>
      <c r="B137" s="32">
        <v>92</v>
      </c>
      <c r="C137" s="32">
        <v>4335</v>
      </c>
      <c r="D137" s="32">
        <v>5046</v>
      </c>
      <c r="E137" s="32">
        <v>196</v>
      </c>
      <c r="F137" s="32">
        <v>43448</v>
      </c>
      <c r="G137" s="32">
        <v>86239</v>
      </c>
      <c r="H137" s="32">
        <v>66</v>
      </c>
      <c r="I137" s="32">
        <v>10924</v>
      </c>
      <c r="J137" s="32">
        <v>27010</v>
      </c>
      <c r="K137" s="32">
        <v>85</v>
      </c>
      <c r="L137" s="32">
        <v>90</v>
      </c>
    </row>
    <row r="138" spans="1:12" ht="15" hidden="1">
      <c r="A138" s="31">
        <v>38018</v>
      </c>
      <c r="B138" s="32">
        <v>763</v>
      </c>
      <c r="C138" s="32">
        <v>24834</v>
      </c>
      <c r="D138" s="32">
        <v>18928</v>
      </c>
      <c r="E138" s="32">
        <v>204</v>
      </c>
      <c r="F138" s="32">
        <v>48691</v>
      </c>
      <c r="G138" s="32">
        <v>88592</v>
      </c>
      <c r="H138" s="32">
        <v>115</v>
      </c>
      <c r="I138" s="32">
        <v>23973</v>
      </c>
      <c r="J138" s="32">
        <v>56732</v>
      </c>
      <c r="K138" s="32">
        <v>48351</v>
      </c>
      <c r="L138" s="32">
        <v>752360</v>
      </c>
    </row>
    <row r="139" spans="1:12" ht="15" hidden="1">
      <c r="A139" s="31">
        <v>38047</v>
      </c>
      <c r="B139" s="32">
        <v>291</v>
      </c>
      <c r="C139" s="32">
        <v>11123</v>
      </c>
      <c r="D139" s="32">
        <v>11776</v>
      </c>
      <c r="E139" s="32">
        <v>249</v>
      </c>
      <c r="F139" s="32">
        <v>51335</v>
      </c>
      <c r="G139" s="32">
        <v>97780</v>
      </c>
      <c r="H139" s="32">
        <v>135</v>
      </c>
      <c r="I139" s="32">
        <v>39842</v>
      </c>
      <c r="J139" s="32">
        <v>79259</v>
      </c>
      <c r="K139" s="32">
        <v>0</v>
      </c>
      <c r="L139" s="32">
        <v>0</v>
      </c>
    </row>
    <row r="140" spans="1:12" ht="15" hidden="1">
      <c r="A140" s="31">
        <v>38078</v>
      </c>
      <c r="B140" s="32">
        <v>472</v>
      </c>
      <c r="C140" s="32">
        <v>15443</v>
      </c>
      <c r="D140" s="32">
        <v>12499</v>
      </c>
      <c r="E140" s="32">
        <v>229</v>
      </c>
      <c r="F140" s="32">
        <v>42287</v>
      </c>
      <c r="G140" s="32">
        <v>90002</v>
      </c>
      <c r="H140" s="32">
        <v>79</v>
      </c>
      <c r="I140" s="32">
        <v>17456</v>
      </c>
      <c r="J140" s="32">
        <v>48444</v>
      </c>
      <c r="K140" s="32">
        <v>565</v>
      </c>
      <c r="L140" s="32">
        <v>1101</v>
      </c>
    </row>
    <row r="141" spans="1:12" ht="15" hidden="1">
      <c r="A141" s="31">
        <v>38108</v>
      </c>
      <c r="B141" s="32">
        <v>438</v>
      </c>
      <c r="C141" s="32">
        <v>15704</v>
      </c>
      <c r="D141" s="32">
        <v>15021</v>
      </c>
      <c r="E141" s="32">
        <v>226</v>
      </c>
      <c r="F141" s="32">
        <v>58649</v>
      </c>
      <c r="G141" s="32">
        <v>121368</v>
      </c>
      <c r="H141" s="32">
        <v>186</v>
      </c>
      <c r="I141" s="32">
        <v>37034</v>
      </c>
      <c r="J141" s="32">
        <v>91432</v>
      </c>
      <c r="K141" s="32">
        <v>9764</v>
      </c>
      <c r="L141" s="32">
        <v>27361</v>
      </c>
    </row>
    <row r="142" spans="1:12" ht="15" hidden="1">
      <c r="A142" s="31">
        <v>38139</v>
      </c>
      <c r="B142" s="32">
        <v>417</v>
      </c>
      <c r="C142" s="32">
        <v>15594</v>
      </c>
      <c r="D142" s="32">
        <v>15380</v>
      </c>
      <c r="E142" s="32">
        <v>231</v>
      </c>
      <c r="F142" s="32">
        <v>54514</v>
      </c>
      <c r="G142" s="32">
        <v>108328</v>
      </c>
      <c r="H142" s="32">
        <v>361</v>
      </c>
      <c r="I142" s="32">
        <v>58281</v>
      </c>
      <c r="J142" s="32">
        <v>118857</v>
      </c>
      <c r="K142" s="32">
        <v>2963</v>
      </c>
      <c r="L142" s="32">
        <v>4536</v>
      </c>
    </row>
    <row r="143" spans="1:12" ht="15" hidden="1">
      <c r="A143" s="31">
        <v>38169</v>
      </c>
      <c r="B143" s="32">
        <v>560</v>
      </c>
      <c r="C143" s="32">
        <v>18494</v>
      </c>
      <c r="D143" s="32">
        <v>15133</v>
      </c>
      <c r="E143" s="32">
        <v>224</v>
      </c>
      <c r="F143" s="32">
        <v>57682</v>
      </c>
      <c r="G143" s="32">
        <v>119325</v>
      </c>
      <c r="H143" s="32">
        <v>372</v>
      </c>
      <c r="I143" s="32">
        <v>58613</v>
      </c>
      <c r="J143" s="32">
        <v>145560</v>
      </c>
      <c r="K143" s="32">
        <v>376</v>
      </c>
      <c r="L143" s="32">
        <v>492</v>
      </c>
    </row>
    <row r="144" spans="1:12" ht="15" hidden="1">
      <c r="A144" s="31">
        <v>38200</v>
      </c>
      <c r="B144" s="32">
        <v>388</v>
      </c>
      <c r="C144" s="32">
        <v>12165</v>
      </c>
      <c r="D144" s="32">
        <v>11204</v>
      </c>
      <c r="E144" s="32">
        <v>213</v>
      </c>
      <c r="F144" s="32">
        <v>51545</v>
      </c>
      <c r="G144" s="32">
        <v>105953</v>
      </c>
      <c r="H144" s="32">
        <v>450</v>
      </c>
      <c r="I144" s="32">
        <v>64595</v>
      </c>
      <c r="J144" s="32">
        <v>172794</v>
      </c>
      <c r="K144" s="32">
        <v>43</v>
      </c>
      <c r="L144" s="32">
        <v>65</v>
      </c>
    </row>
    <row r="145" spans="1:12" ht="15" hidden="1">
      <c r="A145" s="31">
        <v>38231</v>
      </c>
      <c r="B145" s="32">
        <v>305</v>
      </c>
      <c r="C145" s="32">
        <v>11424</v>
      </c>
      <c r="D145" s="32">
        <v>12341</v>
      </c>
      <c r="E145" s="32">
        <v>204</v>
      </c>
      <c r="F145" s="32">
        <v>45096</v>
      </c>
      <c r="G145" s="32">
        <v>84682</v>
      </c>
      <c r="H145" s="32">
        <v>224</v>
      </c>
      <c r="I145" s="32">
        <v>56364</v>
      </c>
      <c r="J145" s="32">
        <v>143082</v>
      </c>
      <c r="K145" s="32">
        <v>104</v>
      </c>
      <c r="L145" s="32">
        <v>156</v>
      </c>
    </row>
    <row r="146" spans="1:12" ht="15" hidden="1">
      <c r="A146" s="31">
        <v>38261</v>
      </c>
      <c r="B146" s="32">
        <v>416</v>
      </c>
      <c r="C146" s="32">
        <v>11954</v>
      </c>
      <c r="D146" s="32">
        <v>12415</v>
      </c>
      <c r="E146" s="32">
        <v>249</v>
      </c>
      <c r="F146" s="32">
        <v>54971</v>
      </c>
      <c r="G146" s="32">
        <v>107507</v>
      </c>
      <c r="H146" s="32">
        <v>392</v>
      </c>
      <c r="I146" s="32">
        <v>72518</v>
      </c>
      <c r="J146" s="32">
        <v>188454</v>
      </c>
      <c r="K146" s="32">
        <v>300</v>
      </c>
      <c r="L146" s="32">
        <v>540</v>
      </c>
    </row>
    <row r="147" spans="1:12" ht="15" hidden="1">
      <c r="A147" s="31">
        <v>38292</v>
      </c>
      <c r="B147" s="32">
        <v>326</v>
      </c>
      <c r="C147" s="32">
        <v>12892</v>
      </c>
      <c r="D147" s="32">
        <v>15410</v>
      </c>
      <c r="E147" s="32">
        <v>256</v>
      </c>
      <c r="F147" s="32">
        <v>59635</v>
      </c>
      <c r="G147" s="32">
        <v>140850</v>
      </c>
      <c r="H147" s="32">
        <v>269</v>
      </c>
      <c r="I147" s="32">
        <v>59468</v>
      </c>
      <c r="J147" s="32">
        <v>147357</v>
      </c>
      <c r="K147" s="32">
        <v>2797</v>
      </c>
      <c r="L147" s="32">
        <v>15550</v>
      </c>
    </row>
    <row r="148" spans="1:12" ht="15" hidden="1">
      <c r="A148" s="31">
        <v>38322</v>
      </c>
      <c r="B148" s="32">
        <v>290</v>
      </c>
      <c r="C148" s="32">
        <v>10056</v>
      </c>
      <c r="D148" s="32">
        <v>12342</v>
      </c>
      <c r="E148" s="32">
        <v>175</v>
      </c>
      <c r="F148" s="32">
        <v>39593</v>
      </c>
      <c r="G148" s="32">
        <v>83338</v>
      </c>
      <c r="H148" s="32">
        <v>121</v>
      </c>
      <c r="I148" s="32">
        <v>19491</v>
      </c>
      <c r="J148" s="32">
        <v>48950</v>
      </c>
      <c r="K148" s="32">
        <v>717</v>
      </c>
      <c r="L148" s="32">
        <v>900</v>
      </c>
    </row>
    <row r="149" spans="1:12" ht="15" hidden="1">
      <c r="A149" s="31">
        <v>38353</v>
      </c>
      <c r="B149" s="32">
        <v>289</v>
      </c>
      <c r="C149" s="32">
        <v>10477</v>
      </c>
      <c r="D149" s="32">
        <v>11286</v>
      </c>
      <c r="E149" s="32">
        <v>169</v>
      </c>
      <c r="F149" s="32">
        <v>39600</v>
      </c>
      <c r="G149" s="32">
        <v>93338</v>
      </c>
      <c r="H149" s="32">
        <v>482</v>
      </c>
      <c r="I149" s="32">
        <v>94133</v>
      </c>
      <c r="J149" s="32">
        <v>273402</v>
      </c>
      <c r="K149" s="32">
        <v>93</v>
      </c>
      <c r="L149" s="32">
        <v>166</v>
      </c>
    </row>
    <row r="150" spans="1:12" ht="15" hidden="1">
      <c r="A150" s="31">
        <v>38384</v>
      </c>
      <c r="B150" s="32">
        <v>385</v>
      </c>
      <c r="C150" s="32">
        <v>13296</v>
      </c>
      <c r="D150" s="32">
        <v>15555</v>
      </c>
      <c r="E150" s="32">
        <v>186</v>
      </c>
      <c r="F150" s="32">
        <v>43309</v>
      </c>
      <c r="G150" s="32">
        <v>102285</v>
      </c>
      <c r="H150" s="32">
        <v>417</v>
      </c>
      <c r="I150" s="32">
        <v>81782</v>
      </c>
      <c r="J150" s="32">
        <v>221307</v>
      </c>
      <c r="K150" s="32">
        <v>0</v>
      </c>
      <c r="L150" s="32">
        <v>0</v>
      </c>
    </row>
    <row r="151" spans="1:12" ht="15" hidden="1">
      <c r="A151" s="31">
        <v>38412</v>
      </c>
      <c r="B151" s="32">
        <v>115</v>
      </c>
      <c r="C151" s="32">
        <v>5464</v>
      </c>
      <c r="D151" s="32">
        <v>6975</v>
      </c>
      <c r="E151" s="32">
        <v>185</v>
      </c>
      <c r="F151" s="32">
        <v>44415</v>
      </c>
      <c r="G151" s="32">
        <v>103095</v>
      </c>
      <c r="H151" s="32">
        <v>315</v>
      </c>
      <c r="I151" s="32">
        <v>67341</v>
      </c>
      <c r="J151" s="32">
        <v>183057</v>
      </c>
      <c r="K151" s="32">
        <v>0</v>
      </c>
      <c r="L151" s="32">
        <v>0</v>
      </c>
    </row>
    <row r="152" spans="1:12" ht="15" hidden="1">
      <c r="A152" s="31">
        <v>38443</v>
      </c>
      <c r="B152" s="32">
        <v>234</v>
      </c>
      <c r="C152" s="32">
        <v>10481</v>
      </c>
      <c r="D152" s="32">
        <v>10862</v>
      </c>
      <c r="E152" s="32">
        <v>201</v>
      </c>
      <c r="F152" s="32">
        <v>47781</v>
      </c>
      <c r="G152" s="32">
        <v>117825</v>
      </c>
      <c r="H152" s="32">
        <v>366</v>
      </c>
      <c r="I152" s="32">
        <v>81571</v>
      </c>
      <c r="J152" s="32">
        <v>228931</v>
      </c>
      <c r="K152" s="32">
        <v>0</v>
      </c>
      <c r="L152" s="32">
        <v>0</v>
      </c>
    </row>
    <row r="153" spans="1:12" ht="15" hidden="1">
      <c r="A153" s="31">
        <v>38473</v>
      </c>
      <c r="B153" s="32">
        <v>459</v>
      </c>
      <c r="C153" s="32">
        <v>15994</v>
      </c>
      <c r="D153" s="32">
        <v>12970</v>
      </c>
      <c r="E153" s="32">
        <v>215</v>
      </c>
      <c r="F153" s="32">
        <v>48733</v>
      </c>
      <c r="G153" s="32">
        <v>119872</v>
      </c>
      <c r="H153" s="32">
        <v>333</v>
      </c>
      <c r="I153" s="32">
        <v>55722</v>
      </c>
      <c r="J153" s="32">
        <v>150433</v>
      </c>
      <c r="K153" s="32">
        <v>2001</v>
      </c>
      <c r="L153" s="32">
        <v>4084</v>
      </c>
    </row>
    <row r="154" spans="1:12" ht="15" hidden="1">
      <c r="A154" s="31">
        <v>38504</v>
      </c>
      <c r="B154" s="32">
        <v>105</v>
      </c>
      <c r="C154" s="32">
        <v>5852</v>
      </c>
      <c r="D154" s="32">
        <v>10762</v>
      </c>
      <c r="E154" s="32">
        <v>243</v>
      </c>
      <c r="F154" s="32">
        <v>54559</v>
      </c>
      <c r="G154" s="32">
        <v>141319</v>
      </c>
      <c r="H154" s="32">
        <v>759</v>
      </c>
      <c r="I154" s="32">
        <v>105942</v>
      </c>
      <c r="J154" s="32">
        <v>308234</v>
      </c>
      <c r="K154" s="32">
        <v>292</v>
      </c>
      <c r="L154" s="32">
        <v>496</v>
      </c>
    </row>
    <row r="155" spans="1:12" ht="15" hidden="1">
      <c r="A155" s="31">
        <v>38534</v>
      </c>
      <c r="B155" s="32">
        <v>344</v>
      </c>
      <c r="C155" s="32">
        <v>13310</v>
      </c>
      <c r="D155" s="32">
        <v>12835</v>
      </c>
      <c r="E155" s="32">
        <v>240</v>
      </c>
      <c r="F155" s="32">
        <v>52789</v>
      </c>
      <c r="G155" s="32">
        <v>136754</v>
      </c>
      <c r="H155" s="32">
        <v>527</v>
      </c>
      <c r="I155" s="32">
        <v>95634</v>
      </c>
      <c r="J155" s="32">
        <v>289125</v>
      </c>
      <c r="K155" s="32">
        <v>511</v>
      </c>
      <c r="L155" s="32">
        <v>888</v>
      </c>
    </row>
    <row r="156" spans="1:12" ht="15" hidden="1">
      <c r="A156" s="31">
        <v>38565</v>
      </c>
      <c r="B156" s="32">
        <v>162</v>
      </c>
      <c r="C156" s="32">
        <v>7943</v>
      </c>
      <c r="D156" s="32">
        <v>12312</v>
      </c>
      <c r="E156" s="32">
        <v>249</v>
      </c>
      <c r="F156" s="32">
        <v>53379</v>
      </c>
      <c r="G156" s="32">
        <v>135254</v>
      </c>
      <c r="H156" s="32">
        <v>358</v>
      </c>
      <c r="I156" s="32">
        <v>70041</v>
      </c>
      <c r="J156" s="32">
        <v>192707</v>
      </c>
      <c r="K156" s="32">
        <v>0</v>
      </c>
      <c r="L156" s="32">
        <v>0</v>
      </c>
    </row>
    <row r="157" spans="1:12" ht="15" hidden="1">
      <c r="A157" s="31">
        <v>38596</v>
      </c>
      <c r="B157" s="32">
        <v>137</v>
      </c>
      <c r="C157" s="32">
        <v>6595</v>
      </c>
      <c r="D157" s="32">
        <v>10186</v>
      </c>
      <c r="E157" s="32">
        <v>261</v>
      </c>
      <c r="F157" s="32">
        <v>63791</v>
      </c>
      <c r="G157" s="32">
        <v>167155</v>
      </c>
      <c r="H157" s="32">
        <v>828</v>
      </c>
      <c r="I157" s="32">
        <v>168300</v>
      </c>
      <c r="J157" s="32">
        <v>585251</v>
      </c>
      <c r="K157" s="32">
        <v>0</v>
      </c>
      <c r="L157" s="32">
        <v>0</v>
      </c>
    </row>
    <row r="158" spans="1:12" ht="15" hidden="1">
      <c r="A158" s="31">
        <v>38626</v>
      </c>
      <c r="B158" s="32">
        <v>149</v>
      </c>
      <c r="C158" s="32">
        <v>7780</v>
      </c>
      <c r="D158" s="32">
        <v>13507</v>
      </c>
      <c r="E158" s="32">
        <v>316</v>
      </c>
      <c r="F158" s="32">
        <v>64636</v>
      </c>
      <c r="G158" s="32">
        <v>165193</v>
      </c>
      <c r="H158" s="32">
        <v>470</v>
      </c>
      <c r="I158" s="32">
        <v>92746</v>
      </c>
      <c r="J158" s="32">
        <v>302232</v>
      </c>
      <c r="K158" s="32">
        <v>0</v>
      </c>
      <c r="L158" s="32">
        <v>0</v>
      </c>
    </row>
    <row r="159" spans="1:12" ht="15" hidden="1">
      <c r="A159" s="31">
        <v>38657</v>
      </c>
      <c r="B159" s="32">
        <v>173</v>
      </c>
      <c r="C159" s="32">
        <v>8452</v>
      </c>
      <c r="D159" s="32">
        <v>14652</v>
      </c>
      <c r="E159" s="32">
        <v>257</v>
      </c>
      <c r="F159" s="32">
        <v>59511</v>
      </c>
      <c r="G159" s="32">
        <v>154413</v>
      </c>
      <c r="H159" s="32">
        <v>522</v>
      </c>
      <c r="I159" s="32">
        <v>77432</v>
      </c>
      <c r="J159" s="32">
        <v>231710</v>
      </c>
      <c r="K159" s="32">
        <v>5276</v>
      </c>
      <c r="L159" s="32">
        <v>23766</v>
      </c>
    </row>
    <row r="160" spans="1:12" ht="15" hidden="1">
      <c r="A160" s="31">
        <v>38687</v>
      </c>
      <c r="B160" s="32">
        <v>46</v>
      </c>
      <c r="C160" s="32">
        <v>2538</v>
      </c>
      <c r="D160" s="32">
        <v>5343</v>
      </c>
      <c r="E160" s="32">
        <v>213</v>
      </c>
      <c r="F160" s="32">
        <v>48468</v>
      </c>
      <c r="G160" s="32">
        <v>123438</v>
      </c>
      <c r="H160" s="32">
        <v>305</v>
      </c>
      <c r="I160" s="32">
        <v>50219</v>
      </c>
      <c r="J160" s="32">
        <v>144916</v>
      </c>
      <c r="K160" s="32">
        <v>2073</v>
      </c>
      <c r="L160" s="32">
        <v>4146</v>
      </c>
    </row>
    <row r="161" spans="1:12" ht="15" hidden="1">
      <c r="A161" s="31">
        <v>38718</v>
      </c>
      <c r="B161" s="32">
        <v>63</v>
      </c>
      <c r="C161" s="32">
        <v>3178</v>
      </c>
      <c r="D161" s="32">
        <v>7078</v>
      </c>
      <c r="E161" s="32">
        <v>241</v>
      </c>
      <c r="F161" s="32">
        <v>48119</v>
      </c>
      <c r="G161" s="32">
        <v>133669</v>
      </c>
      <c r="H161" s="32">
        <v>318</v>
      </c>
      <c r="I161" s="32">
        <v>62503</v>
      </c>
      <c r="J161" s="32">
        <v>199658</v>
      </c>
      <c r="K161" s="32">
        <v>0</v>
      </c>
      <c r="L161" s="32">
        <v>0</v>
      </c>
    </row>
    <row r="162" spans="1:12" ht="15" hidden="1">
      <c r="A162" s="31">
        <v>38749</v>
      </c>
      <c r="B162" s="32">
        <v>60</v>
      </c>
      <c r="C162" s="32">
        <v>3236</v>
      </c>
      <c r="D162" s="32">
        <v>7125</v>
      </c>
      <c r="E162" s="32">
        <v>219</v>
      </c>
      <c r="F162" s="32">
        <v>47951</v>
      </c>
      <c r="G162" s="32">
        <v>131280</v>
      </c>
      <c r="H162" s="32">
        <v>323</v>
      </c>
      <c r="I162" s="32">
        <v>63619</v>
      </c>
      <c r="J162" s="32">
        <v>214913</v>
      </c>
      <c r="K162" s="32">
        <v>8218</v>
      </c>
      <c r="L162" s="32">
        <v>14382</v>
      </c>
    </row>
    <row r="163" spans="1:12" ht="15" hidden="1">
      <c r="A163" s="31">
        <v>38777</v>
      </c>
      <c r="B163" s="32">
        <v>82</v>
      </c>
      <c r="C163" s="32">
        <v>4360</v>
      </c>
      <c r="D163" s="32">
        <v>11554</v>
      </c>
      <c r="E163" s="32">
        <v>235</v>
      </c>
      <c r="F163" s="32">
        <v>49244</v>
      </c>
      <c r="G163" s="32">
        <v>135289</v>
      </c>
      <c r="H163" s="32">
        <v>258</v>
      </c>
      <c r="I163" s="32">
        <v>47200</v>
      </c>
      <c r="J163" s="32">
        <v>152504</v>
      </c>
      <c r="K163" s="32">
        <v>1630</v>
      </c>
      <c r="L163" s="32">
        <v>5506</v>
      </c>
    </row>
    <row r="164" spans="1:12" ht="15" hidden="1">
      <c r="A164" s="31">
        <v>38808</v>
      </c>
      <c r="B164" s="32">
        <v>79</v>
      </c>
      <c r="C164" s="32">
        <v>4201</v>
      </c>
      <c r="D164" s="32">
        <v>10045</v>
      </c>
      <c r="E164" s="32">
        <v>214</v>
      </c>
      <c r="F164" s="32">
        <v>48596</v>
      </c>
      <c r="G164" s="32">
        <v>143076</v>
      </c>
      <c r="H164" s="32">
        <v>179</v>
      </c>
      <c r="I164" s="32">
        <v>37070</v>
      </c>
      <c r="J164" s="32">
        <v>140277</v>
      </c>
      <c r="K164" s="32">
        <v>0</v>
      </c>
      <c r="L164" s="32">
        <v>0</v>
      </c>
    </row>
    <row r="165" spans="1:12" ht="15" hidden="1">
      <c r="A165" s="31">
        <v>38838</v>
      </c>
      <c r="B165" s="32">
        <v>124</v>
      </c>
      <c r="C165" s="32">
        <v>6629</v>
      </c>
      <c r="D165" s="32">
        <v>17284</v>
      </c>
      <c r="E165" s="32">
        <v>280</v>
      </c>
      <c r="F165" s="32">
        <v>63053</v>
      </c>
      <c r="G165" s="32">
        <v>189389</v>
      </c>
      <c r="H165" s="32">
        <v>430</v>
      </c>
      <c r="I165" s="32">
        <v>47160</v>
      </c>
      <c r="J165" s="32">
        <v>152704</v>
      </c>
      <c r="K165" s="32">
        <v>565</v>
      </c>
      <c r="L165" s="32">
        <v>1695</v>
      </c>
    </row>
    <row r="166" spans="1:12" ht="15" hidden="1">
      <c r="A166" s="31">
        <v>38869</v>
      </c>
      <c r="B166" s="32">
        <v>83</v>
      </c>
      <c r="C166" s="32">
        <v>4693</v>
      </c>
      <c r="D166" s="32">
        <v>12141</v>
      </c>
      <c r="E166" s="32">
        <v>280</v>
      </c>
      <c r="F166" s="32">
        <v>70734</v>
      </c>
      <c r="G166" s="32">
        <v>232440</v>
      </c>
      <c r="H166" s="32">
        <v>396</v>
      </c>
      <c r="I166" s="32">
        <v>77831</v>
      </c>
      <c r="J166" s="32">
        <v>293820</v>
      </c>
      <c r="K166" s="32">
        <v>11890</v>
      </c>
      <c r="L166" s="32">
        <v>101000</v>
      </c>
    </row>
    <row r="167" spans="1:12" ht="15" hidden="1">
      <c r="A167" s="31">
        <v>38899</v>
      </c>
      <c r="B167" s="32">
        <v>196</v>
      </c>
      <c r="C167" s="32">
        <v>9192</v>
      </c>
      <c r="D167" s="32">
        <v>15466</v>
      </c>
      <c r="E167" s="32">
        <v>239</v>
      </c>
      <c r="F167" s="32">
        <v>53385</v>
      </c>
      <c r="G167" s="32">
        <v>171299</v>
      </c>
      <c r="H167" s="32">
        <v>401</v>
      </c>
      <c r="I167" s="32">
        <v>72228</v>
      </c>
      <c r="J167" s="32">
        <v>277178</v>
      </c>
      <c r="K167" s="32">
        <v>2371</v>
      </c>
      <c r="L167" s="32">
        <v>9513</v>
      </c>
    </row>
    <row r="168" spans="1:12" ht="15" hidden="1">
      <c r="A168" s="31">
        <v>38930</v>
      </c>
      <c r="B168" s="32">
        <v>131</v>
      </c>
      <c r="C168" s="32">
        <v>7210</v>
      </c>
      <c r="D168" s="32">
        <v>18416</v>
      </c>
      <c r="E168" s="32">
        <v>313</v>
      </c>
      <c r="F168" s="32">
        <v>67762</v>
      </c>
      <c r="G168" s="32">
        <v>217884</v>
      </c>
      <c r="H168" s="32">
        <v>530</v>
      </c>
      <c r="I168" s="32">
        <v>89993</v>
      </c>
      <c r="J168" s="32">
        <v>319912</v>
      </c>
      <c r="K168" s="32">
        <v>214</v>
      </c>
      <c r="L168" s="32">
        <v>882</v>
      </c>
    </row>
    <row r="169" spans="1:12" ht="15" hidden="1">
      <c r="A169" s="31">
        <v>38961</v>
      </c>
      <c r="B169" s="32">
        <v>146</v>
      </c>
      <c r="C169" s="32">
        <v>7461</v>
      </c>
      <c r="D169" s="32">
        <v>17987</v>
      </c>
      <c r="E169" s="32">
        <v>268</v>
      </c>
      <c r="F169" s="32">
        <v>64672</v>
      </c>
      <c r="G169" s="32">
        <v>220515</v>
      </c>
      <c r="H169" s="32">
        <v>318</v>
      </c>
      <c r="I169" s="32">
        <v>47167</v>
      </c>
      <c r="J169" s="32">
        <v>182481</v>
      </c>
      <c r="K169" s="32">
        <v>506</v>
      </c>
      <c r="L169" s="32">
        <v>2000</v>
      </c>
    </row>
    <row r="170" spans="1:12" ht="15" hidden="1">
      <c r="A170" s="31">
        <v>38991</v>
      </c>
      <c r="B170" s="32">
        <v>125</v>
      </c>
      <c r="C170" s="32">
        <v>6938</v>
      </c>
      <c r="D170" s="32">
        <v>20241</v>
      </c>
      <c r="E170" s="32">
        <v>280</v>
      </c>
      <c r="F170" s="32">
        <v>65316</v>
      </c>
      <c r="G170" s="32">
        <v>213988</v>
      </c>
      <c r="H170" s="32">
        <v>484</v>
      </c>
      <c r="I170" s="32">
        <v>81261</v>
      </c>
      <c r="J170" s="32">
        <v>307913</v>
      </c>
      <c r="K170" s="32">
        <v>3888</v>
      </c>
      <c r="L170" s="32">
        <v>16880</v>
      </c>
    </row>
    <row r="171" spans="1:12" ht="15" hidden="1">
      <c r="A171" s="31">
        <v>39022</v>
      </c>
      <c r="B171" s="32">
        <v>78</v>
      </c>
      <c r="C171" s="32">
        <v>4320</v>
      </c>
      <c r="D171" s="32">
        <v>14473</v>
      </c>
      <c r="E171" s="32">
        <v>239</v>
      </c>
      <c r="F171" s="32">
        <v>55393</v>
      </c>
      <c r="G171" s="32">
        <v>196206</v>
      </c>
      <c r="H171" s="32">
        <v>483</v>
      </c>
      <c r="I171" s="32">
        <v>76764</v>
      </c>
      <c r="J171" s="32">
        <v>274983</v>
      </c>
      <c r="K171" s="32">
        <v>935</v>
      </c>
      <c r="L171" s="32">
        <v>3111</v>
      </c>
    </row>
    <row r="172" spans="1:12" ht="15" hidden="1">
      <c r="A172" s="31">
        <v>39052</v>
      </c>
      <c r="B172" s="32">
        <v>55</v>
      </c>
      <c r="C172" s="32">
        <v>2816</v>
      </c>
      <c r="D172" s="32">
        <v>9120</v>
      </c>
      <c r="E172" s="32">
        <v>181</v>
      </c>
      <c r="F172" s="32">
        <v>42060</v>
      </c>
      <c r="G172" s="32">
        <v>140934</v>
      </c>
      <c r="H172" s="32">
        <v>341</v>
      </c>
      <c r="I172" s="32">
        <v>52382</v>
      </c>
      <c r="J172" s="32">
        <v>193720</v>
      </c>
      <c r="K172" s="32">
        <v>0</v>
      </c>
      <c r="L172" s="32">
        <v>0</v>
      </c>
    </row>
    <row r="173" spans="1:12" ht="15" hidden="1">
      <c r="A173" s="31">
        <v>39083</v>
      </c>
      <c r="B173" s="32">
        <v>87</v>
      </c>
      <c r="C173" s="32">
        <v>5058</v>
      </c>
      <c r="D173" s="32">
        <v>16683</v>
      </c>
      <c r="E173" s="32">
        <v>160</v>
      </c>
      <c r="F173" s="32">
        <v>36324</v>
      </c>
      <c r="G173" s="32">
        <v>144075</v>
      </c>
      <c r="H173" s="32">
        <v>321</v>
      </c>
      <c r="I173" s="32">
        <v>38733</v>
      </c>
      <c r="J173" s="32">
        <v>138216</v>
      </c>
      <c r="K173" s="32">
        <v>1092</v>
      </c>
      <c r="L173" s="32">
        <v>3513</v>
      </c>
    </row>
    <row r="174" spans="1:12" ht="15" hidden="1">
      <c r="A174" s="31">
        <v>39114</v>
      </c>
      <c r="B174" s="32">
        <v>73</v>
      </c>
      <c r="C174" s="32">
        <v>4262</v>
      </c>
      <c r="D174" s="32">
        <v>14958</v>
      </c>
      <c r="E174" s="32">
        <v>207</v>
      </c>
      <c r="F174" s="32">
        <v>52667</v>
      </c>
      <c r="G174" s="32">
        <v>181235</v>
      </c>
      <c r="H174" s="32">
        <v>679</v>
      </c>
      <c r="I174" s="32">
        <v>73225</v>
      </c>
      <c r="J174" s="32">
        <v>261834</v>
      </c>
      <c r="K174" s="32">
        <v>580</v>
      </c>
      <c r="L174" s="32">
        <v>2797</v>
      </c>
    </row>
    <row r="175" spans="1:12" ht="15" hidden="1">
      <c r="A175" s="31">
        <v>39142</v>
      </c>
      <c r="B175" s="32">
        <v>113</v>
      </c>
      <c r="C175" s="32">
        <v>6034</v>
      </c>
      <c r="D175" s="32">
        <v>17402</v>
      </c>
      <c r="E175" s="32">
        <v>249</v>
      </c>
      <c r="F175" s="32">
        <v>52059</v>
      </c>
      <c r="G175" s="32">
        <v>179560</v>
      </c>
      <c r="H175" s="32">
        <v>748</v>
      </c>
      <c r="I175" s="32">
        <v>68508</v>
      </c>
      <c r="J175" s="32">
        <v>249788</v>
      </c>
      <c r="K175" s="32">
        <v>0</v>
      </c>
      <c r="L175" s="32">
        <v>0</v>
      </c>
    </row>
    <row r="176" spans="1:12" ht="15" hidden="1">
      <c r="A176" s="31">
        <v>39173</v>
      </c>
      <c r="B176" s="32">
        <v>78</v>
      </c>
      <c r="C176" s="32">
        <v>4330</v>
      </c>
      <c r="D176" s="32">
        <v>12804</v>
      </c>
      <c r="E176" s="32">
        <v>215</v>
      </c>
      <c r="F176" s="32">
        <v>47903</v>
      </c>
      <c r="G176" s="32">
        <v>173256</v>
      </c>
      <c r="H176" s="32">
        <v>374</v>
      </c>
      <c r="I176" s="32">
        <v>48121</v>
      </c>
      <c r="J176" s="32">
        <v>192526</v>
      </c>
      <c r="K176" s="32">
        <v>14542</v>
      </c>
      <c r="L176" s="32">
        <v>69015</v>
      </c>
    </row>
    <row r="177" spans="1:12" ht="15" hidden="1">
      <c r="A177" s="31">
        <v>39203</v>
      </c>
      <c r="B177" s="32">
        <v>87</v>
      </c>
      <c r="C177" s="32">
        <v>4776</v>
      </c>
      <c r="D177" s="32">
        <v>14635</v>
      </c>
      <c r="E177" s="32">
        <v>273</v>
      </c>
      <c r="F177" s="32">
        <v>66210</v>
      </c>
      <c r="G177" s="32">
        <v>258684</v>
      </c>
      <c r="H177" s="32">
        <v>804</v>
      </c>
      <c r="I177" s="32">
        <v>74934</v>
      </c>
      <c r="J177" s="32">
        <v>264508</v>
      </c>
      <c r="K177" s="32">
        <v>0</v>
      </c>
      <c r="L177" s="32">
        <v>0</v>
      </c>
    </row>
    <row r="178" spans="1:12" ht="15" hidden="1">
      <c r="A178" s="31">
        <v>39234</v>
      </c>
      <c r="B178" s="32">
        <v>82</v>
      </c>
      <c r="C178" s="32">
        <v>4625</v>
      </c>
      <c r="D178" s="32">
        <v>12525</v>
      </c>
      <c r="E178" s="32">
        <v>211</v>
      </c>
      <c r="F178" s="32">
        <v>49713</v>
      </c>
      <c r="G178" s="32">
        <v>175061</v>
      </c>
      <c r="H178" s="32">
        <v>762</v>
      </c>
      <c r="I178" s="32">
        <v>100730</v>
      </c>
      <c r="J178" s="32">
        <v>465843</v>
      </c>
      <c r="K178" s="32">
        <v>596</v>
      </c>
      <c r="L178" s="32">
        <v>1788</v>
      </c>
    </row>
    <row r="179" spans="1:12" ht="15" hidden="1">
      <c r="A179" s="31">
        <v>39264</v>
      </c>
      <c r="B179" s="32">
        <v>106</v>
      </c>
      <c r="C179" s="32">
        <v>6096</v>
      </c>
      <c r="D179" s="32">
        <v>24056</v>
      </c>
      <c r="E179" s="32">
        <v>255</v>
      </c>
      <c r="F179" s="32">
        <v>68572</v>
      </c>
      <c r="G179" s="32">
        <v>312275</v>
      </c>
      <c r="H179" s="32">
        <v>271</v>
      </c>
      <c r="I179" s="32">
        <v>43298</v>
      </c>
      <c r="J179" s="32">
        <v>226536</v>
      </c>
      <c r="K179" s="32">
        <v>3668</v>
      </c>
      <c r="L179" s="32">
        <v>13936</v>
      </c>
    </row>
    <row r="180" spans="1:12" ht="15" hidden="1">
      <c r="A180" s="31">
        <v>39295</v>
      </c>
      <c r="B180" s="32">
        <v>126</v>
      </c>
      <c r="C180" s="32">
        <v>7441</v>
      </c>
      <c r="D180" s="32">
        <v>27717</v>
      </c>
      <c r="E180" s="32">
        <v>192</v>
      </c>
      <c r="F180" s="32">
        <v>47490</v>
      </c>
      <c r="G180" s="32">
        <v>199363</v>
      </c>
      <c r="H180" s="32">
        <v>484</v>
      </c>
      <c r="I180" s="32">
        <v>63865</v>
      </c>
      <c r="J180" s="32">
        <v>247894</v>
      </c>
      <c r="K180" s="32">
        <v>0</v>
      </c>
      <c r="L180" s="32">
        <v>0</v>
      </c>
    </row>
    <row r="181" spans="1:12" ht="15" hidden="1">
      <c r="A181" s="31">
        <v>39326</v>
      </c>
      <c r="B181" s="32">
        <v>70</v>
      </c>
      <c r="C181" s="32">
        <v>4373</v>
      </c>
      <c r="D181" s="32">
        <v>13443</v>
      </c>
      <c r="E181" s="32">
        <v>208</v>
      </c>
      <c r="F181" s="32">
        <v>50390</v>
      </c>
      <c r="G181" s="32">
        <v>188666</v>
      </c>
      <c r="H181" s="32">
        <v>315</v>
      </c>
      <c r="I181" s="32">
        <v>34672</v>
      </c>
      <c r="J181" s="32">
        <v>139428</v>
      </c>
      <c r="K181" s="32">
        <v>2775</v>
      </c>
      <c r="L181" s="32">
        <v>13875</v>
      </c>
    </row>
    <row r="182" spans="1:12" ht="15" hidden="1">
      <c r="A182" s="31">
        <v>39356</v>
      </c>
      <c r="B182" s="32">
        <v>107</v>
      </c>
      <c r="C182" s="32">
        <v>6534</v>
      </c>
      <c r="D182" s="32">
        <v>24787</v>
      </c>
      <c r="E182" s="32">
        <v>246</v>
      </c>
      <c r="F182" s="32">
        <v>56280</v>
      </c>
      <c r="G182" s="32">
        <v>250967</v>
      </c>
      <c r="H182" s="32">
        <v>405</v>
      </c>
      <c r="I182" s="32">
        <v>92460</v>
      </c>
      <c r="J182" s="32">
        <v>386978</v>
      </c>
      <c r="K182" s="32">
        <v>1279</v>
      </c>
      <c r="L182" s="32">
        <v>3520</v>
      </c>
    </row>
    <row r="183" spans="1:12" ht="15" hidden="1">
      <c r="A183" s="31">
        <v>39387</v>
      </c>
      <c r="B183" s="32">
        <v>72</v>
      </c>
      <c r="C183" s="32">
        <v>4276</v>
      </c>
      <c r="D183" s="32">
        <v>14490</v>
      </c>
      <c r="E183" s="32">
        <v>196</v>
      </c>
      <c r="F183" s="32">
        <v>47607</v>
      </c>
      <c r="G183" s="32">
        <v>211649</v>
      </c>
      <c r="H183" s="32">
        <v>397</v>
      </c>
      <c r="I183" s="32">
        <v>68949</v>
      </c>
      <c r="J183" s="32">
        <v>348837</v>
      </c>
      <c r="K183" s="32">
        <v>0</v>
      </c>
      <c r="L183" s="32">
        <v>0</v>
      </c>
    </row>
    <row r="184" spans="1:12" ht="15" hidden="1">
      <c r="A184" s="31">
        <v>39417</v>
      </c>
      <c r="B184" s="32">
        <v>72</v>
      </c>
      <c r="C184" s="32">
        <v>3962</v>
      </c>
      <c r="D184" s="32">
        <v>15224</v>
      </c>
      <c r="E184" s="32">
        <v>170</v>
      </c>
      <c r="F184" s="32">
        <v>38740</v>
      </c>
      <c r="G184" s="32">
        <v>156543</v>
      </c>
      <c r="H184" s="32">
        <v>474</v>
      </c>
      <c r="I184" s="32">
        <v>39593</v>
      </c>
      <c r="J184" s="32">
        <v>163913</v>
      </c>
      <c r="K184" s="32">
        <v>0</v>
      </c>
      <c r="L184" s="32">
        <v>0</v>
      </c>
    </row>
    <row r="185" spans="1:12" ht="15" hidden="1">
      <c r="A185" s="31">
        <v>39448</v>
      </c>
      <c r="B185" s="32">
        <v>61</v>
      </c>
      <c r="C185" s="32">
        <v>3466</v>
      </c>
      <c r="D185" s="32">
        <v>15192</v>
      </c>
      <c r="E185" s="32">
        <v>190</v>
      </c>
      <c r="F185" s="32">
        <v>55122</v>
      </c>
      <c r="G185" s="32">
        <v>250222</v>
      </c>
      <c r="H185" s="32">
        <v>199</v>
      </c>
      <c r="I185" s="32">
        <v>36266</v>
      </c>
      <c r="J185" s="32">
        <v>213904</v>
      </c>
      <c r="K185" s="32">
        <v>1381</v>
      </c>
      <c r="L185" s="32">
        <v>7000</v>
      </c>
    </row>
    <row r="186" spans="1:12" ht="15" hidden="1">
      <c r="A186" s="31">
        <v>39479</v>
      </c>
      <c r="B186" s="32">
        <v>83</v>
      </c>
      <c r="C186" s="32">
        <v>4569</v>
      </c>
      <c r="D186" s="32">
        <v>18647</v>
      </c>
      <c r="E186" s="32">
        <v>193</v>
      </c>
      <c r="F186" s="32">
        <v>54015</v>
      </c>
      <c r="G186" s="32">
        <v>247204</v>
      </c>
      <c r="H186" s="32">
        <v>1145</v>
      </c>
      <c r="I186" s="32">
        <v>116066</v>
      </c>
      <c r="J186" s="32">
        <v>616501</v>
      </c>
      <c r="K186" s="32">
        <v>205</v>
      </c>
      <c r="L186" s="32">
        <v>750</v>
      </c>
    </row>
    <row r="187" spans="1:12" ht="15" hidden="1">
      <c r="A187" s="31">
        <v>39508</v>
      </c>
      <c r="B187" s="32">
        <v>69</v>
      </c>
      <c r="C187" s="32">
        <v>3938</v>
      </c>
      <c r="D187" s="32">
        <v>12973</v>
      </c>
      <c r="E187" s="32">
        <v>185</v>
      </c>
      <c r="F187" s="32">
        <v>58046</v>
      </c>
      <c r="G187" s="32">
        <v>262486</v>
      </c>
      <c r="H187" s="32">
        <v>267</v>
      </c>
      <c r="I187" s="32">
        <v>46955</v>
      </c>
      <c r="J187" s="32">
        <v>188988</v>
      </c>
      <c r="K187" s="32">
        <v>1497</v>
      </c>
      <c r="L187" s="32">
        <v>13473</v>
      </c>
    </row>
    <row r="188" spans="1:12" ht="15" hidden="1">
      <c r="A188" s="31">
        <v>39539</v>
      </c>
      <c r="B188" s="32">
        <v>70</v>
      </c>
      <c r="C188" s="32">
        <v>4161</v>
      </c>
      <c r="D188" s="32">
        <v>16708</v>
      </c>
      <c r="E188" s="32">
        <v>200</v>
      </c>
      <c r="F188" s="32">
        <v>56573</v>
      </c>
      <c r="G188" s="32">
        <v>275639</v>
      </c>
      <c r="H188" s="32">
        <v>534</v>
      </c>
      <c r="I188" s="32">
        <v>135830</v>
      </c>
      <c r="J188" s="32">
        <v>654726</v>
      </c>
      <c r="K188" s="32">
        <v>8291</v>
      </c>
      <c r="L188" s="32">
        <v>39803</v>
      </c>
    </row>
    <row r="189" spans="1:12" ht="15" hidden="1">
      <c r="A189" s="31">
        <v>39569</v>
      </c>
      <c r="B189" s="32">
        <v>88</v>
      </c>
      <c r="C189" s="32">
        <v>5075</v>
      </c>
      <c r="D189" s="32">
        <v>18943</v>
      </c>
      <c r="E189" s="32">
        <v>169</v>
      </c>
      <c r="F189" s="32">
        <v>40877</v>
      </c>
      <c r="G189" s="32">
        <v>168810</v>
      </c>
      <c r="H189" s="32">
        <v>663</v>
      </c>
      <c r="I189" s="32">
        <v>71248</v>
      </c>
      <c r="J189" s="32">
        <v>307511</v>
      </c>
      <c r="K189" s="32">
        <v>2393</v>
      </c>
      <c r="L189" s="32">
        <v>7191</v>
      </c>
    </row>
    <row r="190" spans="1:12" ht="15" hidden="1">
      <c r="A190" s="31">
        <v>39600</v>
      </c>
      <c r="B190" s="32">
        <v>67</v>
      </c>
      <c r="C190" s="32">
        <v>3633</v>
      </c>
      <c r="D190" s="32">
        <v>14424</v>
      </c>
      <c r="E190" s="32">
        <v>230</v>
      </c>
      <c r="F190" s="32">
        <v>60669</v>
      </c>
      <c r="G190" s="32">
        <v>281204</v>
      </c>
      <c r="H190" s="32">
        <v>454</v>
      </c>
      <c r="I190" s="32">
        <v>53935</v>
      </c>
      <c r="J190" s="32">
        <v>242905</v>
      </c>
      <c r="K190" s="32">
        <v>191</v>
      </c>
      <c r="L190" s="32">
        <v>516</v>
      </c>
    </row>
    <row r="191" spans="1:12" ht="15" hidden="1">
      <c r="A191" s="31">
        <v>39630</v>
      </c>
      <c r="B191" s="32">
        <v>513</v>
      </c>
      <c r="C191" s="32">
        <v>21596</v>
      </c>
      <c r="D191" s="32">
        <v>34911</v>
      </c>
      <c r="E191" s="32">
        <v>259</v>
      </c>
      <c r="F191" s="32">
        <v>63650</v>
      </c>
      <c r="G191" s="32">
        <v>282100</v>
      </c>
      <c r="H191" s="32">
        <v>555</v>
      </c>
      <c r="I191" s="32">
        <v>101604</v>
      </c>
      <c r="J191" s="32">
        <v>472173</v>
      </c>
      <c r="K191" s="32">
        <v>10102</v>
      </c>
      <c r="L191" s="32">
        <v>37719</v>
      </c>
    </row>
    <row r="192" spans="1:12" ht="15" hidden="1">
      <c r="A192" s="31">
        <v>39661</v>
      </c>
      <c r="B192" s="32">
        <v>160</v>
      </c>
      <c r="C192" s="32">
        <v>8394</v>
      </c>
      <c r="D192" s="32">
        <v>32705</v>
      </c>
      <c r="E192" s="32">
        <v>202</v>
      </c>
      <c r="F192" s="32">
        <v>51421</v>
      </c>
      <c r="G192" s="32">
        <v>236537</v>
      </c>
      <c r="H192" s="32">
        <v>272</v>
      </c>
      <c r="I192" s="32">
        <v>50668</v>
      </c>
      <c r="J192" s="32">
        <v>235540</v>
      </c>
      <c r="K192" s="32">
        <v>0</v>
      </c>
      <c r="L192" s="32">
        <v>0</v>
      </c>
    </row>
    <row r="193" spans="1:12" ht="15" hidden="1">
      <c r="A193" s="31">
        <v>39692</v>
      </c>
      <c r="B193" s="32">
        <v>67</v>
      </c>
      <c r="C193" s="32">
        <v>3860</v>
      </c>
      <c r="D193" s="32">
        <v>16496</v>
      </c>
      <c r="E193" s="32">
        <v>189</v>
      </c>
      <c r="F193" s="32">
        <v>48472</v>
      </c>
      <c r="G193" s="32">
        <v>254813</v>
      </c>
      <c r="H193" s="32">
        <v>226</v>
      </c>
      <c r="I193" s="32">
        <v>30564</v>
      </c>
      <c r="J193" s="32">
        <v>143500</v>
      </c>
      <c r="K193" s="32">
        <v>5676</v>
      </c>
      <c r="L193" s="32">
        <v>30568</v>
      </c>
    </row>
    <row r="194" spans="1:12" ht="15" hidden="1">
      <c r="A194" s="31">
        <v>39722</v>
      </c>
      <c r="B194" s="32">
        <v>102</v>
      </c>
      <c r="C194" s="32">
        <v>5686</v>
      </c>
      <c r="D194" s="32">
        <v>24978</v>
      </c>
      <c r="E194" s="32">
        <v>181</v>
      </c>
      <c r="F194" s="32">
        <v>50570</v>
      </c>
      <c r="G194" s="32">
        <v>248718</v>
      </c>
      <c r="H194" s="32">
        <v>334</v>
      </c>
      <c r="I194" s="32">
        <v>40724</v>
      </c>
      <c r="J194" s="32">
        <v>176395</v>
      </c>
      <c r="K194" s="32">
        <v>0</v>
      </c>
      <c r="L194" s="32">
        <v>0</v>
      </c>
    </row>
    <row r="195" spans="1:12" ht="15" hidden="1">
      <c r="A195" s="31">
        <v>39753</v>
      </c>
      <c r="B195" s="32">
        <v>67</v>
      </c>
      <c r="C195" s="32">
        <v>3771</v>
      </c>
      <c r="D195" s="32">
        <v>15124</v>
      </c>
      <c r="E195" s="32">
        <v>181</v>
      </c>
      <c r="F195" s="32">
        <v>41556</v>
      </c>
      <c r="G195" s="32">
        <v>191568</v>
      </c>
      <c r="H195" s="32">
        <v>279</v>
      </c>
      <c r="I195" s="32">
        <v>34902</v>
      </c>
      <c r="J195" s="32">
        <v>132487</v>
      </c>
      <c r="K195" s="32">
        <v>0</v>
      </c>
      <c r="L195" s="32">
        <v>0</v>
      </c>
    </row>
    <row r="196" spans="1:12" ht="15" hidden="1">
      <c r="A196" s="31">
        <v>39783</v>
      </c>
      <c r="B196" s="32">
        <v>54</v>
      </c>
      <c r="C196" s="32">
        <v>3066</v>
      </c>
      <c r="D196" s="32">
        <v>10416</v>
      </c>
      <c r="E196" s="32">
        <v>142</v>
      </c>
      <c r="F196" s="32">
        <v>39171</v>
      </c>
      <c r="G196" s="32">
        <v>156993</v>
      </c>
      <c r="H196" s="32">
        <v>131</v>
      </c>
      <c r="I196" s="32">
        <v>16311</v>
      </c>
      <c r="J196" s="32">
        <v>68170</v>
      </c>
      <c r="K196" s="32">
        <v>3686</v>
      </c>
      <c r="L196" s="32">
        <v>22116</v>
      </c>
    </row>
    <row r="197" spans="1:12" ht="15" hidden="1">
      <c r="A197" s="31">
        <v>39814</v>
      </c>
      <c r="B197" s="32">
        <v>52</v>
      </c>
      <c r="C197" s="32">
        <v>3052</v>
      </c>
      <c r="D197" s="32">
        <v>11602</v>
      </c>
      <c r="E197" s="32">
        <v>100</v>
      </c>
      <c r="F197" s="32">
        <v>28696</v>
      </c>
      <c r="G197" s="32">
        <v>151703</v>
      </c>
      <c r="H197" s="32">
        <v>65</v>
      </c>
      <c r="I197" s="32">
        <v>12314</v>
      </c>
      <c r="J197" s="32">
        <v>61294</v>
      </c>
      <c r="K197" s="32">
        <v>0</v>
      </c>
      <c r="L197" s="32">
        <v>0</v>
      </c>
    </row>
    <row r="198" spans="1:12" ht="15" hidden="1">
      <c r="A198" s="31">
        <v>39845</v>
      </c>
      <c r="B198" s="32">
        <v>43</v>
      </c>
      <c r="C198" s="32">
        <v>2518</v>
      </c>
      <c r="D198" s="32">
        <v>10770</v>
      </c>
      <c r="E198" s="32">
        <v>143</v>
      </c>
      <c r="F198" s="32">
        <v>34508</v>
      </c>
      <c r="G198" s="32">
        <v>159466</v>
      </c>
      <c r="H198" s="32">
        <v>168</v>
      </c>
      <c r="I198" s="32">
        <v>40319</v>
      </c>
      <c r="J198" s="32">
        <v>196496</v>
      </c>
      <c r="K198" s="32">
        <v>0</v>
      </c>
      <c r="L198" s="32">
        <v>0</v>
      </c>
    </row>
    <row r="199" spans="1:12" ht="15" hidden="1">
      <c r="A199" s="31">
        <v>39873</v>
      </c>
      <c r="B199" s="32">
        <v>42</v>
      </c>
      <c r="C199" s="32">
        <v>2313</v>
      </c>
      <c r="D199" s="32">
        <v>8567</v>
      </c>
      <c r="E199" s="32">
        <v>131</v>
      </c>
      <c r="F199" s="32">
        <v>34851</v>
      </c>
      <c r="G199" s="32">
        <v>181154</v>
      </c>
      <c r="H199" s="32">
        <v>338</v>
      </c>
      <c r="I199" s="32">
        <v>32555</v>
      </c>
      <c r="J199" s="32">
        <v>164657</v>
      </c>
      <c r="K199" s="32">
        <v>593</v>
      </c>
      <c r="L199" s="32">
        <v>2965</v>
      </c>
    </row>
    <row r="200" spans="1:12" ht="15" hidden="1">
      <c r="A200" s="31">
        <v>39904</v>
      </c>
      <c r="B200" s="32">
        <v>49</v>
      </c>
      <c r="C200" s="32">
        <v>2869</v>
      </c>
      <c r="D200" s="32">
        <v>11252</v>
      </c>
      <c r="E200" s="32">
        <v>141</v>
      </c>
      <c r="F200" s="32">
        <v>35700</v>
      </c>
      <c r="G200" s="32">
        <v>173560</v>
      </c>
      <c r="H200" s="32">
        <v>92</v>
      </c>
      <c r="I200" s="32">
        <v>19214</v>
      </c>
      <c r="J200" s="32">
        <v>104559</v>
      </c>
      <c r="K200" s="32">
        <v>1540</v>
      </c>
      <c r="L200" s="32">
        <v>5200</v>
      </c>
    </row>
    <row r="201" spans="1:12" ht="15" hidden="1">
      <c r="A201" s="31">
        <v>39934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</row>
    <row r="202" ht="12.75" hidden="1"/>
    <row r="204" spans="1:12" ht="12.75">
      <c r="A204" s="30" t="s">
        <v>9</v>
      </c>
      <c r="B204" s="37">
        <f>AVERAGE(B5:B16)</f>
        <v>142.25</v>
      </c>
      <c r="C204" s="37">
        <f aca="true" t="shared" si="0" ref="C204:L204">AVERAGE(C5:C16)</f>
        <v>8362.833333333334</v>
      </c>
      <c r="D204" s="37">
        <f t="shared" si="0"/>
        <v>7002.666666666667</v>
      </c>
      <c r="E204" s="37">
        <f t="shared" si="0"/>
        <v>310.1666666666667</v>
      </c>
      <c r="F204" s="37">
        <f t="shared" si="0"/>
        <v>49150.666666666664</v>
      </c>
      <c r="G204" s="37">
        <f t="shared" si="0"/>
        <v>42072.5</v>
      </c>
      <c r="H204" s="37">
        <f t="shared" si="0"/>
        <v>345.5</v>
      </c>
      <c r="I204" s="37">
        <f t="shared" si="0"/>
        <v>36251.333333333336</v>
      </c>
      <c r="J204" s="37">
        <f t="shared" si="0"/>
        <v>37568.5</v>
      </c>
      <c r="K204" s="37">
        <f t="shared" si="0"/>
        <v>749</v>
      </c>
      <c r="L204" s="37">
        <f t="shared" si="0"/>
        <v>689.3333333333334</v>
      </c>
    </row>
    <row r="205" spans="1:12" ht="12.75">
      <c r="A205" s="30" t="s">
        <v>10</v>
      </c>
      <c r="B205" s="37">
        <f>AVERAGE(B17:B28)</f>
        <v>144.5</v>
      </c>
      <c r="C205" s="37">
        <f aca="true" t="shared" si="1" ref="C205:L205">AVERAGE(C17:C28)</f>
        <v>8597.75</v>
      </c>
      <c r="D205" s="37">
        <f t="shared" si="1"/>
        <v>7902.916666666667</v>
      </c>
      <c r="E205" s="37">
        <f t="shared" si="1"/>
        <v>273.1666666666667</v>
      </c>
      <c r="F205" s="37">
        <f t="shared" si="1"/>
        <v>46004</v>
      </c>
      <c r="G205" s="37">
        <f t="shared" si="1"/>
        <v>43885.416666666664</v>
      </c>
      <c r="H205" s="37">
        <f t="shared" si="1"/>
        <v>331.5833333333333</v>
      </c>
      <c r="I205" s="37">
        <f t="shared" si="1"/>
        <v>30730.25</v>
      </c>
      <c r="J205" s="37">
        <f t="shared" si="1"/>
        <v>32276.333333333332</v>
      </c>
      <c r="K205" s="37">
        <f t="shared" si="1"/>
        <v>976.6666666666666</v>
      </c>
      <c r="L205" s="37">
        <f t="shared" si="1"/>
        <v>1638.5833333333333</v>
      </c>
    </row>
    <row r="206" spans="1:12" ht="12.75">
      <c r="A206" s="30" t="s">
        <v>11</v>
      </c>
      <c r="B206" s="37">
        <f>AVERAGE(B29:B40)</f>
        <v>157.83333333333334</v>
      </c>
      <c r="C206" s="37">
        <f aca="true" t="shared" si="2" ref="C206:L206">AVERAGE(C29:C40)</f>
        <v>9236.166666666666</v>
      </c>
      <c r="D206" s="37">
        <f t="shared" si="2"/>
        <v>9582.166666666666</v>
      </c>
      <c r="E206" s="37">
        <f t="shared" si="2"/>
        <v>327.3333333333333</v>
      </c>
      <c r="F206" s="37">
        <f t="shared" si="2"/>
        <v>53843.666666666664</v>
      </c>
      <c r="G206" s="37">
        <f t="shared" si="2"/>
        <v>54860.083333333336</v>
      </c>
      <c r="H206" s="37">
        <f t="shared" si="2"/>
        <v>379.5</v>
      </c>
      <c r="I206" s="37">
        <f t="shared" si="2"/>
        <v>40228.083333333336</v>
      </c>
      <c r="J206" s="37">
        <f t="shared" si="2"/>
        <v>45983.666666666664</v>
      </c>
      <c r="K206" s="37">
        <f t="shared" si="2"/>
        <v>564.0833333333334</v>
      </c>
      <c r="L206" s="37">
        <f t="shared" si="2"/>
        <v>616.6666666666666</v>
      </c>
    </row>
    <row r="207" spans="1:12" ht="12.75">
      <c r="A207" s="30" t="s">
        <v>12</v>
      </c>
      <c r="B207" s="37">
        <f>AVERAGE(B41:B52)</f>
        <v>218</v>
      </c>
      <c r="C207" s="37">
        <f aca="true" t="shared" si="3" ref="C207:L207">AVERAGE(C41:C52)</f>
        <v>12336.083333333334</v>
      </c>
      <c r="D207" s="37">
        <f t="shared" si="3"/>
        <v>13226</v>
      </c>
      <c r="E207" s="37">
        <f t="shared" si="3"/>
        <v>249</v>
      </c>
      <c r="F207" s="37">
        <f t="shared" si="3"/>
        <v>42175.083333333336</v>
      </c>
      <c r="G207" s="37">
        <f t="shared" si="3"/>
        <v>42982.416666666664</v>
      </c>
      <c r="H207" s="37">
        <f t="shared" si="3"/>
        <v>257.5</v>
      </c>
      <c r="I207" s="37">
        <f t="shared" si="3"/>
        <v>27082.333333333332</v>
      </c>
      <c r="J207" s="37">
        <f t="shared" si="3"/>
        <v>33921</v>
      </c>
      <c r="K207" s="37">
        <f t="shared" si="3"/>
        <v>2702.5</v>
      </c>
      <c r="L207" s="37">
        <f t="shared" si="3"/>
        <v>18173.583333333332</v>
      </c>
    </row>
    <row r="208" spans="1:12" ht="12.75">
      <c r="A208" s="30" t="s">
        <v>13</v>
      </c>
      <c r="B208" s="37">
        <f>AVERAGE(B53:B64)</f>
        <v>188.91666666666666</v>
      </c>
      <c r="C208" s="37">
        <f aca="true" t="shared" si="4" ref="C208:L208">AVERAGE(C53:C64)</f>
        <v>10219.25</v>
      </c>
      <c r="D208" s="37">
        <f t="shared" si="4"/>
        <v>11608.666666666666</v>
      </c>
      <c r="E208" s="37">
        <f t="shared" si="4"/>
        <v>200.25</v>
      </c>
      <c r="F208" s="37">
        <f t="shared" si="4"/>
        <v>33807.833333333336</v>
      </c>
      <c r="G208" s="37">
        <f t="shared" si="4"/>
        <v>40045.833333333336</v>
      </c>
      <c r="H208" s="37">
        <f t="shared" si="4"/>
        <v>244.25</v>
      </c>
      <c r="I208" s="37">
        <f t="shared" si="4"/>
        <v>26253.916666666668</v>
      </c>
      <c r="J208" s="37">
        <f t="shared" si="4"/>
        <v>36993.583333333336</v>
      </c>
      <c r="K208" s="37">
        <f t="shared" si="4"/>
        <v>2061.5833333333335</v>
      </c>
      <c r="L208" s="37">
        <f t="shared" si="4"/>
        <v>4863.166666666667</v>
      </c>
    </row>
    <row r="209" spans="1:12" ht="12.75">
      <c r="A209" s="30" t="s">
        <v>14</v>
      </c>
      <c r="B209" s="37">
        <f>AVERAGE(B65:B76)</f>
        <v>220.5</v>
      </c>
      <c r="C209" s="37">
        <f aca="true" t="shared" si="5" ref="C209:L209">AVERAGE(C65:C76)</f>
        <v>10805.666666666666</v>
      </c>
      <c r="D209" s="37">
        <f t="shared" si="5"/>
        <v>10853.75</v>
      </c>
      <c r="E209" s="37">
        <f t="shared" si="5"/>
        <v>187.83333333333334</v>
      </c>
      <c r="F209" s="37">
        <f t="shared" si="5"/>
        <v>35337.083333333336</v>
      </c>
      <c r="G209" s="37">
        <f t="shared" si="5"/>
        <v>42286.416666666664</v>
      </c>
      <c r="H209" s="37">
        <f t="shared" si="5"/>
        <v>134.16666666666666</v>
      </c>
      <c r="I209" s="37">
        <f t="shared" si="5"/>
        <v>14789.5</v>
      </c>
      <c r="J209" s="37">
        <f t="shared" si="5"/>
        <v>21509.583333333332</v>
      </c>
      <c r="K209" s="37">
        <f t="shared" si="5"/>
        <v>1157.5833333333333</v>
      </c>
      <c r="L209" s="37">
        <f t="shared" si="5"/>
        <v>2381.5</v>
      </c>
    </row>
    <row r="210" spans="1:12" ht="12.75">
      <c r="A210" s="30" t="s">
        <v>15</v>
      </c>
      <c r="B210" s="37">
        <f>AVERAGE(B77:B88)</f>
        <v>357.1666666666667</v>
      </c>
      <c r="C210" s="37">
        <f aca="true" t="shared" si="6" ref="C210:L210">AVERAGE(C77:C88)</f>
        <v>13502.666666666666</v>
      </c>
      <c r="D210" s="37">
        <f t="shared" si="6"/>
        <v>12713.166666666666</v>
      </c>
      <c r="E210" s="37">
        <f t="shared" si="6"/>
        <v>146.5</v>
      </c>
      <c r="F210" s="37">
        <f t="shared" si="6"/>
        <v>28354.25</v>
      </c>
      <c r="G210" s="37">
        <f t="shared" si="6"/>
        <v>38590.333333333336</v>
      </c>
      <c r="H210" s="37">
        <f t="shared" si="6"/>
        <v>60.5</v>
      </c>
      <c r="I210" s="37">
        <f t="shared" si="6"/>
        <v>8151</v>
      </c>
      <c r="J210" s="37">
        <f t="shared" si="6"/>
        <v>12462.666666666666</v>
      </c>
      <c r="K210" s="37">
        <f t="shared" si="6"/>
        <v>568.25</v>
      </c>
      <c r="L210" s="37">
        <f t="shared" si="6"/>
        <v>805.75</v>
      </c>
    </row>
    <row r="211" spans="1:12" ht="12.75">
      <c r="A211" s="30" t="s">
        <v>16</v>
      </c>
      <c r="B211" s="37">
        <f>AVERAGE(B89:B100)</f>
        <v>192.91666666666666</v>
      </c>
      <c r="C211" s="37">
        <f aca="true" t="shared" si="7" ref="C211:L211">AVERAGE(C89:C100)</f>
        <v>8646.666666666666</v>
      </c>
      <c r="D211" s="37">
        <f t="shared" si="7"/>
        <v>9060.416666666666</v>
      </c>
      <c r="E211" s="37">
        <f t="shared" si="7"/>
        <v>159.66666666666666</v>
      </c>
      <c r="F211" s="37">
        <f t="shared" si="7"/>
        <v>33005.416666666664</v>
      </c>
      <c r="G211" s="37">
        <f t="shared" si="7"/>
        <v>48559.333333333336</v>
      </c>
      <c r="H211" s="37">
        <f t="shared" si="7"/>
        <v>65.33333333333333</v>
      </c>
      <c r="I211" s="37">
        <f t="shared" si="7"/>
        <v>9747</v>
      </c>
      <c r="J211" s="37">
        <f t="shared" si="7"/>
        <v>15927</v>
      </c>
      <c r="K211" s="37">
        <f t="shared" si="7"/>
        <v>1034.3333333333333</v>
      </c>
      <c r="L211" s="37">
        <f t="shared" si="7"/>
        <v>2071.25</v>
      </c>
    </row>
    <row r="212" spans="1:12" ht="12.75">
      <c r="A212" s="30" t="s">
        <v>17</v>
      </c>
      <c r="B212" s="37">
        <f>AVERAGE(B101:B112)</f>
        <v>192</v>
      </c>
      <c r="C212" s="37">
        <f aca="true" t="shared" si="8" ref="C212:L212">AVERAGE(C101:C112)</f>
        <v>8365.916666666666</v>
      </c>
      <c r="D212" s="37">
        <f t="shared" si="8"/>
        <v>8356.25</v>
      </c>
      <c r="E212" s="37">
        <f t="shared" si="8"/>
        <v>140.41666666666666</v>
      </c>
      <c r="F212" s="37">
        <f t="shared" si="8"/>
        <v>29737.916666666668</v>
      </c>
      <c r="G212" s="37">
        <f t="shared" si="8"/>
        <v>43928.5</v>
      </c>
      <c r="H212" s="37">
        <f t="shared" si="8"/>
        <v>72.33333333333333</v>
      </c>
      <c r="I212" s="37">
        <f t="shared" si="8"/>
        <v>10102.916666666666</v>
      </c>
      <c r="J212" s="37">
        <f t="shared" si="8"/>
        <v>17016.916666666668</v>
      </c>
      <c r="K212" s="37">
        <f t="shared" si="8"/>
        <v>1691.6666666666667</v>
      </c>
      <c r="L212" s="37">
        <f t="shared" si="8"/>
        <v>6879.833333333333</v>
      </c>
    </row>
    <row r="213" spans="1:12" ht="12.75">
      <c r="A213" s="30" t="s">
        <v>18</v>
      </c>
      <c r="B213" s="37">
        <f>AVERAGE(B113:B124)</f>
        <v>191.41666666666666</v>
      </c>
      <c r="C213" s="37">
        <f aca="true" t="shared" si="9" ref="C213:L213">AVERAGE(C113:C124)</f>
        <v>7953.166666666667</v>
      </c>
      <c r="D213" s="37">
        <f t="shared" si="9"/>
        <v>7887.166666666667</v>
      </c>
      <c r="E213" s="37">
        <f t="shared" si="9"/>
        <v>160.83333333333334</v>
      </c>
      <c r="F213" s="37">
        <f t="shared" si="9"/>
        <v>36527.083333333336</v>
      </c>
      <c r="G213" s="37">
        <f t="shared" si="9"/>
        <v>59042</v>
      </c>
      <c r="H213" s="37">
        <f t="shared" si="9"/>
        <v>91.33333333333333</v>
      </c>
      <c r="I213" s="37">
        <f t="shared" si="9"/>
        <v>15495.666666666666</v>
      </c>
      <c r="J213" s="37">
        <f t="shared" si="9"/>
        <v>27388.75</v>
      </c>
      <c r="K213" s="37">
        <f t="shared" si="9"/>
        <v>5879.333333333333</v>
      </c>
      <c r="L213" s="37">
        <f t="shared" si="9"/>
        <v>41644.166666666664</v>
      </c>
    </row>
    <row r="214" spans="1:12" ht="12.75">
      <c r="A214" s="30" t="s">
        <v>19</v>
      </c>
      <c r="B214" s="37">
        <f>AVERAGE(B125:B136)</f>
        <v>854.5833333333334</v>
      </c>
      <c r="C214" s="37">
        <f aca="true" t="shared" si="10" ref="C214:L214">AVERAGE(C125:C136)</f>
        <v>29804.666666666668</v>
      </c>
      <c r="D214" s="37">
        <f t="shared" si="10"/>
        <v>18388.25</v>
      </c>
      <c r="E214" s="37">
        <f t="shared" si="10"/>
        <v>187.91666666666666</v>
      </c>
      <c r="F214" s="37">
        <f t="shared" si="10"/>
        <v>43954.916666666664</v>
      </c>
      <c r="G214" s="37">
        <f t="shared" si="10"/>
        <v>80922.66666666667</v>
      </c>
      <c r="H214" s="37">
        <f t="shared" si="10"/>
        <v>178.58333333333334</v>
      </c>
      <c r="I214" s="37">
        <f t="shared" si="10"/>
        <v>29153.916666666668</v>
      </c>
      <c r="J214" s="37">
        <f t="shared" si="10"/>
        <v>68202.33333333333</v>
      </c>
      <c r="K214" s="37">
        <f t="shared" si="10"/>
        <v>2207.1666666666665</v>
      </c>
      <c r="L214" s="37">
        <f t="shared" si="10"/>
        <v>5816.5</v>
      </c>
    </row>
    <row r="215" spans="1:12" ht="12.75">
      <c r="A215" s="30" t="s">
        <v>20</v>
      </c>
      <c r="B215" s="37">
        <f>AVERAGE(B137:B148)</f>
        <v>396.5</v>
      </c>
      <c r="C215" s="37">
        <f aca="true" t="shared" si="11" ref="C215:L215">AVERAGE(C137:C148)</f>
        <v>13668.166666666666</v>
      </c>
      <c r="D215" s="37">
        <f t="shared" si="11"/>
        <v>13124.583333333334</v>
      </c>
      <c r="E215" s="37">
        <f t="shared" si="11"/>
        <v>221.33333333333334</v>
      </c>
      <c r="F215" s="37">
        <f t="shared" si="11"/>
        <v>50620.5</v>
      </c>
      <c r="G215" s="37">
        <f t="shared" si="11"/>
        <v>102830.33333333333</v>
      </c>
      <c r="H215" s="37">
        <f t="shared" si="11"/>
        <v>230.83333333333334</v>
      </c>
      <c r="I215" s="37">
        <f t="shared" si="11"/>
        <v>43213.25</v>
      </c>
      <c r="J215" s="37">
        <f t="shared" si="11"/>
        <v>105660.91666666667</v>
      </c>
      <c r="K215" s="37">
        <f t="shared" si="11"/>
        <v>5505.416666666667</v>
      </c>
      <c r="L215" s="37">
        <f t="shared" si="11"/>
        <v>66929.25</v>
      </c>
    </row>
    <row r="216" spans="1:12" ht="12.75">
      <c r="A216" s="30" t="s">
        <v>21</v>
      </c>
      <c r="B216" s="37">
        <f>AVERAGE(B149:B160)</f>
        <v>216.5</v>
      </c>
      <c r="C216" s="37">
        <f aca="true" t="shared" si="12" ref="C216:L216">AVERAGE(C149:C160)</f>
        <v>9015.166666666666</v>
      </c>
      <c r="D216" s="37">
        <f t="shared" si="12"/>
        <v>11437.083333333334</v>
      </c>
      <c r="E216" s="37">
        <f t="shared" si="12"/>
        <v>227.91666666666666</v>
      </c>
      <c r="F216" s="37">
        <f t="shared" si="12"/>
        <v>51747.583333333336</v>
      </c>
      <c r="G216" s="37">
        <f t="shared" si="12"/>
        <v>129995.08333333333</v>
      </c>
      <c r="H216" s="37">
        <f t="shared" si="12"/>
        <v>473.5</v>
      </c>
      <c r="I216" s="37">
        <f t="shared" si="12"/>
        <v>86738.58333333333</v>
      </c>
      <c r="J216" s="37">
        <f t="shared" si="12"/>
        <v>259275.41666666666</v>
      </c>
      <c r="K216" s="37">
        <f t="shared" si="12"/>
        <v>853.8333333333334</v>
      </c>
      <c r="L216" s="37">
        <f t="shared" si="12"/>
        <v>2795.5</v>
      </c>
    </row>
    <row r="217" spans="1:12" ht="12.75">
      <c r="A217" s="30" t="s">
        <v>22</v>
      </c>
      <c r="B217" s="37">
        <f>AVERAGE(B161:B172)</f>
        <v>101.83333333333333</v>
      </c>
      <c r="C217" s="37">
        <f aca="true" t="shared" si="13" ref="C217:L217">AVERAGE(C161:C172)</f>
        <v>5352.833333333333</v>
      </c>
      <c r="D217" s="37">
        <f t="shared" si="13"/>
        <v>13410.833333333334</v>
      </c>
      <c r="E217" s="37">
        <f t="shared" si="13"/>
        <v>249.08333333333334</v>
      </c>
      <c r="F217" s="37">
        <f t="shared" si="13"/>
        <v>56357.083333333336</v>
      </c>
      <c r="G217" s="37">
        <f t="shared" si="13"/>
        <v>177164.08333333334</v>
      </c>
      <c r="H217" s="37">
        <f t="shared" si="13"/>
        <v>371.75</v>
      </c>
      <c r="I217" s="37">
        <f t="shared" si="13"/>
        <v>62931.5</v>
      </c>
      <c r="J217" s="37">
        <f t="shared" si="13"/>
        <v>225838.58333333334</v>
      </c>
      <c r="K217" s="37">
        <f t="shared" si="13"/>
        <v>2518.0833333333335</v>
      </c>
      <c r="L217" s="37">
        <f t="shared" si="13"/>
        <v>12914.083333333334</v>
      </c>
    </row>
    <row r="218" spans="1:12" ht="12.75">
      <c r="A218" s="30" t="s">
        <v>23</v>
      </c>
      <c r="B218" s="37">
        <f>AVERAGE(B173:B184)</f>
        <v>89.41666666666667</v>
      </c>
      <c r="C218" s="37">
        <f aca="true" t="shared" si="14" ref="C218:L218">AVERAGE(C173:C184)</f>
        <v>5147.25</v>
      </c>
      <c r="D218" s="37">
        <f t="shared" si="14"/>
        <v>17393.666666666668</v>
      </c>
      <c r="E218" s="37">
        <f t="shared" si="14"/>
        <v>215.16666666666666</v>
      </c>
      <c r="F218" s="37">
        <f t="shared" si="14"/>
        <v>51162.916666666664</v>
      </c>
      <c r="G218" s="37">
        <f t="shared" si="14"/>
        <v>202611.16666666666</v>
      </c>
      <c r="H218" s="37">
        <f t="shared" si="14"/>
        <v>502.8333333333333</v>
      </c>
      <c r="I218" s="37">
        <f t="shared" si="14"/>
        <v>62257.333333333336</v>
      </c>
      <c r="J218" s="37">
        <f t="shared" si="14"/>
        <v>257191.75</v>
      </c>
      <c r="K218" s="37">
        <f t="shared" si="14"/>
        <v>2044.3333333333333</v>
      </c>
      <c r="L218" s="37">
        <f t="shared" si="14"/>
        <v>9037</v>
      </c>
    </row>
    <row r="219" spans="1:12" ht="12.75">
      <c r="A219" s="30" t="s">
        <v>24</v>
      </c>
      <c r="B219" s="37">
        <f>AVERAGE(B185:B196)</f>
        <v>116.75</v>
      </c>
      <c r="C219" s="37">
        <f aca="true" t="shared" si="15" ref="C219:L219">AVERAGE(C185:C196)</f>
        <v>5934.583333333333</v>
      </c>
      <c r="D219" s="37">
        <f t="shared" si="15"/>
        <v>19293.083333333332</v>
      </c>
      <c r="E219" s="37">
        <f t="shared" si="15"/>
        <v>193.41666666666666</v>
      </c>
      <c r="F219" s="37">
        <f t="shared" si="15"/>
        <v>51678.5</v>
      </c>
      <c r="G219" s="37">
        <f t="shared" si="15"/>
        <v>238024.5</v>
      </c>
      <c r="H219" s="37">
        <f t="shared" si="15"/>
        <v>421.5833333333333</v>
      </c>
      <c r="I219" s="37">
        <f t="shared" si="15"/>
        <v>61256.083333333336</v>
      </c>
      <c r="J219" s="37">
        <f t="shared" si="15"/>
        <v>287733.3333333333</v>
      </c>
      <c r="K219" s="37">
        <f t="shared" si="15"/>
        <v>2785.1666666666665</v>
      </c>
      <c r="L219" s="37">
        <f t="shared" si="15"/>
        <v>13261.333333333334</v>
      </c>
    </row>
    <row r="220" spans="1:12" ht="12.75">
      <c r="A220" s="30" t="s">
        <v>25</v>
      </c>
      <c r="B220" s="37">
        <f>AVERAGE(B197:B201)</f>
        <v>46.5</v>
      </c>
      <c r="C220" s="37">
        <f aca="true" t="shared" si="16" ref="C220:L220">AVERAGE(C197:C201)</f>
        <v>2688</v>
      </c>
      <c r="D220" s="37">
        <f t="shared" si="16"/>
        <v>10547.75</v>
      </c>
      <c r="E220" s="37">
        <f t="shared" si="16"/>
        <v>128.75</v>
      </c>
      <c r="F220" s="37">
        <f t="shared" si="16"/>
        <v>33438.75</v>
      </c>
      <c r="G220" s="37">
        <f t="shared" si="16"/>
        <v>166470.75</v>
      </c>
      <c r="H220" s="37">
        <f t="shared" si="16"/>
        <v>165.75</v>
      </c>
      <c r="I220" s="37">
        <f t="shared" si="16"/>
        <v>26100.5</v>
      </c>
      <c r="J220" s="37">
        <f t="shared" si="16"/>
        <v>131751.5</v>
      </c>
      <c r="K220" s="37">
        <f t="shared" si="16"/>
        <v>533.25</v>
      </c>
      <c r="L220" s="37">
        <f t="shared" si="16"/>
        <v>2041.25</v>
      </c>
    </row>
    <row r="222" spans="1:12" ht="12.75">
      <c r="A222" s="38" t="s">
        <v>83</v>
      </c>
      <c r="B222" s="39">
        <f>(B205-B204)/B204*100</f>
        <v>1.5817223198594026</v>
      </c>
      <c r="C222" s="39">
        <f aca="true" t="shared" si="17" ref="C222:L222">(C205-C204)/C204*100</f>
        <v>2.809055941965435</v>
      </c>
      <c r="D222" s="39">
        <f t="shared" si="17"/>
        <v>12.855816831683168</v>
      </c>
      <c r="E222" s="39">
        <f t="shared" si="17"/>
        <v>-11.929070392262224</v>
      </c>
      <c r="F222" s="39">
        <f t="shared" si="17"/>
        <v>-6.402083389848895</v>
      </c>
      <c r="G222" s="39">
        <f t="shared" si="17"/>
        <v>4.309030047338913</v>
      </c>
      <c r="H222" s="39">
        <f t="shared" si="17"/>
        <v>-4.02797877472263</v>
      </c>
      <c r="I222" s="39">
        <f t="shared" si="17"/>
        <v>-15.230014528201266</v>
      </c>
      <c r="J222" s="39">
        <f t="shared" si="17"/>
        <v>-14.086712715883435</v>
      </c>
      <c r="K222" s="39">
        <f t="shared" si="17"/>
        <v>30.3960836671117</v>
      </c>
      <c r="L222" s="39">
        <f t="shared" si="17"/>
        <v>137.70551257253382</v>
      </c>
    </row>
    <row r="223" spans="1:12" ht="12.75">
      <c r="A223" s="38" t="s">
        <v>84</v>
      </c>
      <c r="B223" s="39">
        <f aca="true" t="shared" si="18" ref="B223:L237">(B206-B205)/B205*100</f>
        <v>9.227220299884667</v>
      </c>
      <c r="C223" s="39">
        <f t="shared" si="18"/>
        <v>7.425392302249613</v>
      </c>
      <c r="D223" s="39">
        <f t="shared" si="18"/>
        <v>21.248484209416343</v>
      </c>
      <c r="E223" s="39">
        <f t="shared" si="18"/>
        <v>19.82916412446612</v>
      </c>
      <c r="F223" s="39">
        <f t="shared" si="18"/>
        <v>17.04127177346897</v>
      </c>
      <c r="G223" s="39">
        <f t="shared" si="18"/>
        <v>25.007548065511525</v>
      </c>
      <c r="H223" s="39">
        <f t="shared" si="18"/>
        <v>14.450867052023128</v>
      </c>
      <c r="I223" s="39">
        <f t="shared" si="18"/>
        <v>30.907113783107317</v>
      </c>
      <c r="J223" s="39">
        <f t="shared" si="18"/>
        <v>42.46868190314885</v>
      </c>
      <c r="K223" s="39">
        <f t="shared" si="18"/>
        <v>-42.24402730375426</v>
      </c>
      <c r="L223" s="39">
        <f t="shared" si="18"/>
        <v>-62.365864822255</v>
      </c>
    </row>
    <row r="224" spans="1:12" ht="12.75">
      <c r="A224" s="38" t="s">
        <v>85</v>
      </c>
      <c r="B224" s="39">
        <f t="shared" si="18"/>
        <v>38.120380147835256</v>
      </c>
      <c r="C224" s="39">
        <f t="shared" si="18"/>
        <v>33.56280563725934</v>
      </c>
      <c r="D224" s="39">
        <f t="shared" si="18"/>
        <v>38.02723809855114</v>
      </c>
      <c r="E224" s="39">
        <f t="shared" si="18"/>
        <v>-23.930753564154784</v>
      </c>
      <c r="F224" s="39">
        <f t="shared" si="18"/>
        <v>-21.67122719477994</v>
      </c>
      <c r="G224" s="39">
        <f t="shared" si="18"/>
        <v>-21.650835990345144</v>
      </c>
      <c r="H224" s="39">
        <f t="shared" si="18"/>
        <v>-32.14756258234519</v>
      </c>
      <c r="I224" s="39">
        <f t="shared" si="18"/>
        <v>-32.67804208088463</v>
      </c>
      <c r="J224" s="39">
        <f t="shared" si="18"/>
        <v>-26.23250284521315</v>
      </c>
      <c r="K224" s="39">
        <f t="shared" si="18"/>
        <v>379.0958782685773</v>
      </c>
      <c r="L224" s="39">
        <f t="shared" si="18"/>
        <v>2847.067567567567</v>
      </c>
    </row>
    <row r="225" spans="1:12" ht="12.75">
      <c r="A225" s="38" t="s">
        <v>86</v>
      </c>
      <c r="B225" s="39">
        <f t="shared" si="18"/>
        <v>-13.340978593272176</v>
      </c>
      <c r="C225" s="39">
        <f t="shared" si="18"/>
        <v>-17.15968736700601</v>
      </c>
      <c r="D225" s="39">
        <f t="shared" si="18"/>
        <v>-12.228438933413987</v>
      </c>
      <c r="E225" s="39">
        <f t="shared" si="18"/>
        <v>-19.57831325301205</v>
      </c>
      <c r="F225" s="39">
        <f t="shared" si="18"/>
        <v>-19.83932060991778</v>
      </c>
      <c r="G225" s="39">
        <f t="shared" si="18"/>
        <v>-6.832057294746484</v>
      </c>
      <c r="H225" s="39">
        <f t="shared" si="18"/>
        <v>-5.145631067961165</v>
      </c>
      <c r="I225" s="39">
        <f t="shared" si="18"/>
        <v>-3.058882174111035</v>
      </c>
      <c r="J225" s="39">
        <f t="shared" si="18"/>
        <v>9.058056464530337</v>
      </c>
      <c r="K225" s="39">
        <f t="shared" si="18"/>
        <v>-23.715695343817448</v>
      </c>
      <c r="L225" s="39">
        <f t="shared" si="18"/>
        <v>-73.24046349325715</v>
      </c>
    </row>
    <row r="226" spans="1:12" ht="12.75">
      <c r="A226" s="38" t="s">
        <v>87</v>
      </c>
      <c r="B226" s="39">
        <f t="shared" si="18"/>
        <v>16.71812968681077</v>
      </c>
      <c r="C226" s="39">
        <f t="shared" si="18"/>
        <v>5.738353271195695</v>
      </c>
      <c r="D226" s="39">
        <f t="shared" si="18"/>
        <v>-6.503043702980527</v>
      </c>
      <c r="E226" s="39">
        <f t="shared" si="18"/>
        <v>-6.200582605076983</v>
      </c>
      <c r="F226" s="39">
        <f t="shared" si="18"/>
        <v>4.5233599708154415</v>
      </c>
      <c r="G226" s="39">
        <f t="shared" si="18"/>
        <v>5.595047341587751</v>
      </c>
      <c r="H226" s="39">
        <f t="shared" si="18"/>
        <v>-45.06994199931764</v>
      </c>
      <c r="I226" s="39">
        <f t="shared" si="18"/>
        <v>-43.66745279275791</v>
      </c>
      <c r="J226" s="39">
        <f t="shared" si="18"/>
        <v>-41.855907443407986</v>
      </c>
      <c r="K226" s="39">
        <f t="shared" si="18"/>
        <v>-43.84979182667045</v>
      </c>
      <c r="L226" s="39">
        <f t="shared" si="18"/>
        <v>-51.02985023475788</v>
      </c>
    </row>
    <row r="227" spans="1:12" ht="12.75">
      <c r="A227" s="38" t="s">
        <v>88</v>
      </c>
      <c r="B227" s="39">
        <f t="shared" si="18"/>
        <v>61.98034769463342</v>
      </c>
      <c r="C227" s="39">
        <f t="shared" si="18"/>
        <v>24.959126384304533</v>
      </c>
      <c r="D227" s="39">
        <f t="shared" si="18"/>
        <v>17.131559752773615</v>
      </c>
      <c r="E227" s="39">
        <f t="shared" si="18"/>
        <v>-22.00532386867791</v>
      </c>
      <c r="F227" s="39">
        <f t="shared" si="18"/>
        <v>-19.760638611468128</v>
      </c>
      <c r="G227" s="39">
        <f t="shared" si="18"/>
        <v>-8.740592428222605</v>
      </c>
      <c r="H227" s="39">
        <f t="shared" si="18"/>
        <v>-54.90683229813664</v>
      </c>
      <c r="I227" s="39">
        <f t="shared" si="18"/>
        <v>-44.88657493492004</v>
      </c>
      <c r="J227" s="39">
        <f t="shared" si="18"/>
        <v>-42.059934525308485</v>
      </c>
      <c r="K227" s="39">
        <f t="shared" si="18"/>
        <v>-50.91066157943992</v>
      </c>
      <c r="L227" s="39">
        <f t="shared" si="18"/>
        <v>-66.16628175519631</v>
      </c>
    </row>
    <row r="228" spans="1:12" ht="12.75">
      <c r="A228" s="38" t="s">
        <v>89</v>
      </c>
      <c r="B228" s="39">
        <f t="shared" si="18"/>
        <v>-45.98693420438638</v>
      </c>
      <c r="C228" s="39">
        <f t="shared" si="18"/>
        <v>-35.96326651525625</v>
      </c>
      <c r="D228" s="39">
        <f t="shared" si="18"/>
        <v>-28.73202323050905</v>
      </c>
      <c r="E228" s="39">
        <f t="shared" si="18"/>
        <v>8.987485779294646</v>
      </c>
      <c r="F228" s="39">
        <f t="shared" si="18"/>
        <v>16.403772509118262</v>
      </c>
      <c r="G228" s="39">
        <f t="shared" si="18"/>
        <v>25.83289424812777</v>
      </c>
      <c r="H228" s="39">
        <f t="shared" si="18"/>
        <v>7.988980716253435</v>
      </c>
      <c r="I228" s="39">
        <f t="shared" si="18"/>
        <v>19.58041958041958</v>
      </c>
      <c r="J228" s="39">
        <f t="shared" si="18"/>
        <v>27.79768909810635</v>
      </c>
      <c r="K228" s="39">
        <f t="shared" si="18"/>
        <v>82.02082416776652</v>
      </c>
      <c r="L228" s="39">
        <f t="shared" si="18"/>
        <v>157.05864101768537</v>
      </c>
    </row>
    <row r="229" spans="1:12" ht="12.75">
      <c r="A229" s="38" t="s">
        <v>90</v>
      </c>
      <c r="B229" s="39">
        <f t="shared" si="18"/>
        <v>-0.4751619870410318</v>
      </c>
      <c r="C229" s="39">
        <f t="shared" si="18"/>
        <v>-3.246915959907479</v>
      </c>
      <c r="D229" s="39">
        <f t="shared" si="18"/>
        <v>-7.7719015865716194</v>
      </c>
      <c r="E229" s="39">
        <f t="shared" si="18"/>
        <v>-12.056367432150314</v>
      </c>
      <c r="F229" s="39">
        <f t="shared" si="18"/>
        <v>-9.899890169542868</v>
      </c>
      <c r="G229" s="39">
        <f t="shared" si="18"/>
        <v>-9.536443388843892</v>
      </c>
      <c r="H229" s="39">
        <f t="shared" si="18"/>
        <v>10.714285714285715</v>
      </c>
      <c r="I229" s="39">
        <f t="shared" si="18"/>
        <v>3.6515509045518217</v>
      </c>
      <c r="J229" s="39">
        <f t="shared" si="18"/>
        <v>6.84320127247233</v>
      </c>
      <c r="K229" s="39">
        <f t="shared" si="18"/>
        <v>63.551401869158894</v>
      </c>
      <c r="L229" s="39">
        <f t="shared" si="18"/>
        <v>232.15851941259302</v>
      </c>
    </row>
    <row r="230" spans="1:12" ht="12.75">
      <c r="A230" s="38" t="s">
        <v>91</v>
      </c>
      <c r="B230" s="39">
        <f t="shared" si="18"/>
        <v>-0.3038194444444494</v>
      </c>
      <c r="C230" s="39">
        <f t="shared" si="18"/>
        <v>-4.933709197039565</v>
      </c>
      <c r="D230" s="39">
        <f t="shared" si="18"/>
        <v>-5.613562702567934</v>
      </c>
      <c r="E230" s="39">
        <f t="shared" si="18"/>
        <v>14.540059347181023</v>
      </c>
      <c r="F230" s="39">
        <f t="shared" si="18"/>
        <v>22.830000980790523</v>
      </c>
      <c r="G230" s="39">
        <f t="shared" si="18"/>
        <v>34.40477138987218</v>
      </c>
      <c r="H230" s="39">
        <f t="shared" si="18"/>
        <v>26.267281105990786</v>
      </c>
      <c r="I230" s="39">
        <f t="shared" si="18"/>
        <v>53.378149874211246</v>
      </c>
      <c r="J230" s="39">
        <f t="shared" si="18"/>
        <v>60.95013295593109</v>
      </c>
      <c r="K230" s="39">
        <f t="shared" si="18"/>
        <v>247.5467980295566</v>
      </c>
      <c r="L230" s="39">
        <f t="shared" si="18"/>
        <v>505.30778361878913</v>
      </c>
    </row>
    <row r="231" spans="1:12" ht="12.75">
      <c r="A231" s="38" t="s">
        <v>92</v>
      </c>
      <c r="B231" s="39">
        <f t="shared" si="18"/>
        <v>346.45189377448855</v>
      </c>
      <c r="C231" s="39">
        <f t="shared" si="18"/>
        <v>274.7521951423961</v>
      </c>
      <c r="D231" s="39">
        <f t="shared" si="18"/>
        <v>133.14139002176532</v>
      </c>
      <c r="E231" s="39">
        <f t="shared" si="18"/>
        <v>16.839378238341958</v>
      </c>
      <c r="F231" s="39">
        <f t="shared" si="18"/>
        <v>20.33513945132035</v>
      </c>
      <c r="G231" s="39">
        <f t="shared" si="18"/>
        <v>37.05949437123856</v>
      </c>
      <c r="H231" s="39">
        <f t="shared" si="18"/>
        <v>95.529197080292</v>
      </c>
      <c r="I231" s="39">
        <f t="shared" si="18"/>
        <v>88.14238389227097</v>
      </c>
      <c r="J231" s="39">
        <f t="shared" si="18"/>
        <v>149.015867220422</v>
      </c>
      <c r="K231" s="39">
        <f t="shared" si="18"/>
        <v>-62.45889556639075</v>
      </c>
      <c r="L231" s="39">
        <f t="shared" si="18"/>
        <v>-86.03285774318131</v>
      </c>
    </row>
    <row r="232" spans="1:12" ht="12.75">
      <c r="A232" s="38" t="s">
        <v>93</v>
      </c>
      <c r="B232" s="39">
        <f t="shared" si="18"/>
        <v>-53.60312042905899</v>
      </c>
      <c r="C232" s="39">
        <f t="shared" si="18"/>
        <v>-54.14085042610777</v>
      </c>
      <c r="D232" s="39">
        <f t="shared" si="18"/>
        <v>-28.625163714147167</v>
      </c>
      <c r="E232" s="39">
        <f t="shared" si="18"/>
        <v>17.78270509977828</v>
      </c>
      <c r="F232" s="39">
        <f t="shared" si="18"/>
        <v>15.164590991906488</v>
      </c>
      <c r="G232" s="39">
        <f t="shared" si="18"/>
        <v>27.072348909246674</v>
      </c>
      <c r="H232" s="39">
        <f t="shared" si="18"/>
        <v>29.258049463369108</v>
      </c>
      <c r="I232" s="39">
        <f t="shared" si="18"/>
        <v>48.22450957132689</v>
      </c>
      <c r="J232" s="39">
        <f t="shared" si="18"/>
        <v>54.92272991637629</v>
      </c>
      <c r="K232" s="39">
        <f t="shared" si="18"/>
        <v>149.43366306728086</v>
      </c>
      <c r="L232" s="39">
        <f t="shared" si="18"/>
        <v>1050.6791025530817</v>
      </c>
    </row>
    <row r="233" spans="1:12" ht="12.75">
      <c r="A233" s="38" t="s">
        <v>94</v>
      </c>
      <c r="B233" s="39">
        <f t="shared" si="18"/>
        <v>-45.39722572509458</v>
      </c>
      <c r="C233" s="39">
        <f t="shared" si="18"/>
        <v>-34.042605079930254</v>
      </c>
      <c r="D233" s="39">
        <f t="shared" si="18"/>
        <v>-12.857551033366137</v>
      </c>
      <c r="E233" s="39">
        <f t="shared" si="18"/>
        <v>2.974397590361437</v>
      </c>
      <c r="F233" s="39">
        <f t="shared" si="18"/>
        <v>2.2265353628141478</v>
      </c>
      <c r="G233" s="39">
        <f t="shared" si="18"/>
        <v>26.41705916866294</v>
      </c>
      <c r="H233" s="39">
        <f t="shared" si="18"/>
        <v>105.1263537906137</v>
      </c>
      <c r="I233" s="39">
        <f t="shared" si="18"/>
        <v>100.72219361731258</v>
      </c>
      <c r="J233" s="39">
        <f t="shared" si="18"/>
        <v>145.38440971945633</v>
      </c>
      <c r="K233" s="39">
        <f t="shared" si="18"/>
        <v>-84.49103155982745</v>
      </c>
      <c r="L233" s="39">
        <f t="shared" si="18"/>
        <v>-95.82320136562116</v>
      </c>
    </row>
    <row r="234" spans="1:12" ht="12.75">
      <c r="A234" s="38" t="s">
        <v>95</v>
      </c>
      <c r="B234" s="39">
        <f t="shared" si="18"/>
        <v>-52.96381832178599</v>
      </c>
      <c r="C234" s="39">
        <f t="shared" si="18"/>
        <v>-40.62413340481781</v>
      </c>
      <c r="D234" s="39">
        <f t="shared" si="18"/>
        <v>17.257459288134356</v>
      </c>
      <c r="E234" s="39">
        <f t="shared" si="18"/>
        <v>9.287020109689223</v>
      </c>
      <c r="F234" s="39">
        <f t="shared" si="18"/>
        <v>8.90766235460271</v>
      </c>
      <c r="G234" s="39">
        <f t="shared" si="18"/>
        <v>36.28521847941686</v>
      </c>
      <c r="H234" s="39">
        <f t="shared" si="18"/>
        <v>-21.488912354804647</v>
      </c>
      <c r="I234" s="39">
        <f t="shared" si="18"/>
        <v>-27.446935859954667</v>
      </c>
      <c r="J234" s="39">
        <f t="shared" si="18"/>
        <v>-12.896260572332183</v>
      </c>
      <c r="K234" s="39">
        <f t="shared" si="18"/>
        <v>194.91508881514736</v>
      </c>
      <c r="L234" s="39">
        <f t="shared" si="18"/>
        <v>361.959697132296</v>
      </c>
    </row>
    <row r="235" spans="1:12" ht="12.75">
      <c r="A235" s="38" t="s">
        <v>96</v>
      </c>
      <c r="B235" s="39">
        <f t="shared" si="18"/>
        <v>-12.193126022913248</v>
      </c>
      <c r="C235" s="39">
        <f t="shared" si="18"/>
        <v>-3.8406451412024727</v>
      </c>
      <c r="D235" s="39">
        <f t="shared" si="18"/>
        <v>29.69862673211956</v>
      </c>
      <c r="E235" s="39">
        <f t="shared" si="18"/>
        <v>-13.616594178655076</v>
      </c>
      <c r="F235" s="39">
        <f t="shared" si="18"/>
        <v>-9.216528534567535</v>
      </c>
      <c r="G235" s="39">
        <f t="shared" si="18"/>
        <v>14.363567860114598</v>
      </c>
      <c r="H235" s="39">
        <f t="shared" si="18"/>
        <v>35.2611522080251</v>
      </c>
      <c r="I235" s="39">
        <f t="shared" si="18"/>
        <v>-1.0712706143452233</v>
      </c>
      <c r="J235" s="39">
        <f t="shared" si="18"/>
        <v>13.882998291921622</v>
      </c>
      <c r="K235" s="39">
        <f t="shared" si="18"/>
        <v>-18.813912698150055</v>
      </c>
      <c r="L235" s="39">
        <f t="shared" si="18"/>
        <v>-30.022133458949856</v>
      </c>
    </row>
    <row r="236" spans="1:12" ht="12.75">
      <c r="A236" s="38" t="s">
        <v>97</v>
      </c>
      <c r="B236" s="39">
        <f t="shared" si="18"/>
        <v>30.56849953401677</v>
      </c>
      <c r="C236" s="39">
        <f t="shared" si="18"/>
        <v>15.296193760422225</v>
      </c>
      <c r="D236" s="39">
        <f t="shared" si="18"/>
        <v>10.920162511258873</v>
      </c>
      <c r="E236" s="39">
        <f t="shared" si="18"/>
        <v>-10.10844306738962</v>
      </c>
      <c r="F236" s="39">
        <f t="shared" si="18"/>
        <v>1.007728579456154</v>
      </c>
      <c r="G236" s="39">
        <f t="shared" si="18"/>
        <v>17.478470666720412</v>
      </c>
      <c r="H236" s="39">
        <f t="shared" si="18"/>
        <v>-16.158435531985415</v>
      </c>
      <c r="I236" s="39">
        <f t="shared" si="18"/>
        <v>-1.6082442764440066</v>
      </c>
      <c r="J236" s="39">
        <f t="shared" si="18"/>
        <v>11.875024503442786</v>
      </c>
      <c r="K236" s="39">
        <f t="shared" si="18"/>
        <v>36.23838252078917</v>
      </c>
      <c r="L236" s="39">
        <f t="shared" si="18"/>
        <v>46.74486370845783</v>
      </c>
    </row>
    <row r="237" spans="1:12" ht="12.75">
      <c r="A237" s="38" t="s">
        <v>98</v>
      </c>
      <c r="B237" s="39">
        <f t="shared" si="18"/>
        <v>-60.17130620985011</v>
      </c>
      <c r="C237" s="39">
        <f t="shared" si="18"/>
        <v>-54.7061714526434</v>
      </c>
      <c r="D237" s="39">
        <f t="shared" si="18"/>
        <v>-45.32885274083544</v>
      </c>
      <c r="E237" s="39">
        <f t="shared" si="18"/>
        <v>-33.43386471348556</v>
      </c>
      <c r="F237" s="39">
        <f t="shared" si="18"/>
        <v>-35.29465832019118</v>
      </c>
      <c r="G237" s="39">
        <f t="shared" si="18"/>
        <v>-30.06150627351386</v>
      </c>
      <c r="H237" s="39">
        <f t="shared" si="18"/>
        <v>-60.68392963036173</v>
      </c>
      <c r="I237" s="39">
        <f t="shared" si="18"/>
        <v>-57.39117067284474</v>
      </c>
      <c r="J237" s="39">
        <f t="shared" si="18"/>
        <v>-54.21055375347543</v>
      </c>
      <c r="K237" s="39">
        <f t="shared" si="18"/>
        <v>-80.85392855005685</v>
      </c>
      <c r="L237" s="39">
        <f t="shared" si="18"/>
        <v>-84.60750552986124</v>
      </c>
    </row>
  </sheetData>
  <mergeCells count="6">
    <mergeCell ref="B1:L1"/>
    <mergeCell ref="A1:A4"/>
    <mergeCell ref="B2:D2"/>
    <mergeCell ref="E2:G2"/>
    <mergeCell ref="H2:J2"/>
    <mergeCell ref="K2:L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37"/>
  <sheetViews>
    <sheetView workbookViewId="0" topLeftCell="A1">
      <pane xSplit="1" ySplit="202" topLeftCell="B203" activePane="bottomRight" state="frozen"/>
      <selection pane="topLeft" activeCell="A1" sqref="A1"/>
      <selection pane="topRight" activeCell="B1" sqref="B1"/>
      <selection pane="bottomLeft" activeCell="A203" sqref="A203"/>
      <selection pane="bottomRight" activeCell="A1" sqref="A1:A4"/>
    </sheetView>
  </sheetViews>
  <sheetFormatPr defaultColWidth="9.140625" defaultRowHeight="12.75"/>
  <cols>
    <col min="1" max="1" width="23.421875" style="30" customWidth="1"/>
    <col min="2" max="3" width="17.8515625" style="30" customWidth="1"/>
    <col min="4" max="4" width="17.28125" style="30" customWidth="1"/>
    <col min="5" max="5" width="18.57421875" style="30" customWidth="1"/>
    <col min="6" max="6" width="16.421875" style="30" customWidth="1"/>
    <col min="7" max="7" width="20.140625" style="30" customWidth="1"/>
    <col min="8" max="8" width="16.421875" style="30" customWidth="1"/>
    <col min="9" max="9" width="20.7109375" style="30" customWidth="1"/>
    <col min="10" max="16384" width="9.140625" style="30" customWidth="1"/>
  </cols>
  <sheetData>
    <row r="1" spans="1:9" ht="32.25" customHeight="1" thickBot="1">
      <c r="A1" s="245" t="s">
        <v>78</v>
      </c>
      <c r="B1" s="243" t="s">
        <v>77</v>
      </c>
      <c r="C1" s="243"/>
      <c r="D1" s="243"/>
      <c r="E1" s="243"/>
      <c r="F1" s="243"/>
      <c r="G1" s="243"/>
      <c r="H1" s="243"/>
      <c r="I1" s="244"/>
    </row>
    <row r="2" spans="1:9" ht="36.75" customHeight="1">
      <c r="A2" s="246"/>
      <c r="B2" s="248" t="s">
        <v>79</v>
      </c>
      <c r="C2" s="248"/>
      <c r="D2" s="248" t="s">
        <v>80</v>
      </c>
      <c r="E2" s="248"/>
      <c r="F2" s="248" t="s">
        <v>81</v>
      </c>
      <c r="G2" s="248"/>
      <c r="H2" s="248" t="s">
        <v>82</v>
      </c>
      <c r="I2" s="248"/>
    </row>
    <row r="3" spans="1:9" ht="20.25" customHeight="1">
      <c r="A3" s="246"/>
      <c r="B3" s="33"/>
      <c r="C3" s="33" t="s">
        <v>71</v>
      </c>
      <c r="D3" s="34"/>
      <c r="E3" s="34" t="s">
        <v>71</v>
      </c>
      <c r="F3" s="35"/>
      <c r="G3" s="35" t="s">
        <v>71</v>
      </c>
      <c r="H3" s="36"/>
      <c r="I3" s="36" t="s">
        <v>71</v>
      </c>
    </row>
    <row r="4" spans="1:9" ht="33" customHeight="1" thickBot="1">
      <c r="A4" s="247"/>
      <c r="B4" s="33" t="s">
        <v>73</v>
      </c>
      <c r="C4" s="33" t="s">
        <v>74</v>
      </c>
      <c r="D4" s="34" t="s">
        <v>73</v>
      </c>
      <c r="E4" s="34" t="s">
        <v>74</v>
      </c>
      <c r="F4" s="35" t="s">
        <v>73</v>
      </c>
      <c r="G4" s="35" t="s">
        <v>74</v>
      </c>
      <c r="H4" s="36" t="s">
        <v>73</v>
      </c>
      <c r="I4" s="36" t="s">
        <v>74</v>
      </c>
    </row>
    <row r="5" spans="1:9" ht="21.75" customHeight="1" hidden="1">
      <c r="A5" s="31">
        <v>33970</v>
      </c>
      <c r="B5" s="32">
        <v>540</v>
      </c>
      <c r="C5" s="32">
        <v>400</v>
      </c>
      <c r="D5" s="32">
        <v>1200</v>
      </c>
      <c r="E5" s="32">
        <v>1000</v>
      </c>
      <c r="F5" s="32">
        <v>11187</v>
      </c>
      <c r="G5" s="32">
        <v>7024</v>
      </c>
      <c r="H5" s="32">
        <v>8810</v>
      </c>
      <c r="I5" s="32">
        <v>7140</v>
      </c>
    </row>
    <row r="6" spans="1:9" ht="15" hidden="1">
      <c r="A6" s="31">
        <v>34001</v>
      </c>
      <c r="B6" s="32">
        <v>23875</v>
      </c>
      <c r="C6" s="32">
        <v>34300</v>
      </c>
      <c r="D6" s="32">
        <v>7497</v>
      </c>
      <c r="E6" s="32">
        <v>6210</v>
      </c>
      <c r="F6" s="32">
        <v>21515</v>
      </c>
      <c r="G6" s="32">
        <v>23482</v>
      </c>
      <c r="H6" s="32">
        <v>1112</v>
      </c>
      <c r="I6" s="32">
        <v>1167</v>
      </c>
    </row>
    <row r="7" spans="1:9" ht="15" hidden="1">
      <c r="A7" s="31">
        <v>34029</v>
      </c>
      <c r="B7" s="32">
        <v>631</v>
      </c>
      <c r="C7" s="32">
        <v>328</v>
      </c>
      <c r="D7" s="32">
        <v>7328</v>
      </c>
      <c r="E7" s="32">
        <v>6662</v>
      </c>
      <c r="F7" s="32">
        <v>17874</v>
      </c>
      <c r="G7" s="32">
        <v>10746</v>
      </c>
      <c r="H7" s="32">
        <v>3633</v>
      </c>
      <c r="I7" s="32">
        <v>3293</v>
      </c>
    </row>
    <row r="8" spans="1:9" ht="15" hidden="1">
      <c r="A8" s="31">
        <v>34060</v>
      </c>
      <c r="B8" s="32">
        <v>2762</v>
      </c>
      <c r="C8" s="32">
        <v>2783</v>
      </c>
      <c r="D8" s="32">
        <v>6211</v>
      </c>
      <c r="E8" s="32">
        <v>7432</v>
      </c>
      <c r="F8" s="32">
        <v>20226</v>
      </c>
      <c r="G8" s="32">
        <v>13882</v>
      </c>
      <c r="H8" s="32">
        <v>2626</v>
      </c>
      <c r="I8" s="32">
        <v>1882</v>
      </c>
    </row>
    <row r="9" spans="1:9" ht="15" hidden="1">
      <c r="A9" s="31">
        <v>34090</v>
      </c>
      <c r="B9" s="32">
        <v>1100</v>
      </c>
      <c r="C9" s="32">
        <v>1505</v>
      </c>
      <c r="D9" s="32">
        <v>3954</v>
      </c>
      <c r="E9" s="32">
        <v>2601</v>
      </c>
      <c r="F9" s="32">
        <v>21700</v>
      </c>
      <c r="G9" s="32">
        <v>15548</v>
      </c>
      <c r="H9" s="32">
        <v>2618</v>
      </c>
      <c r="I9" s="32">
        <v>2080</v>
      </c>
    </row>
    <row r="10" spans="1:9" ht="15" hidden="1">
      <c r="A10" s="31">
        <v>34121</v>
      </c>
      <c r="B10" s="32">
        <v>0</v>
      </c>
      <c r="C10" s="32">
        <v>0</v>
      </c>
      <c r="D10" s="32">
        <v>6897</v>
      </c>
      <c r="E10" s="32">
        <v>6317</v>
      </c>
      <c r="F10" s="32">
        <v>25714</v>
      </c>
      <c r="G10" s="32">
        <v>22425</v>
      </c>
      <c r="H10" s="32">
        <v>4768</v>
      </c>
      <c r="I10" s="32">
        <v>4220</v>
      </c>
    </row>
    <row r="11" spans="1:9" ht="15" hidden="1">
      <c r="A11" s="31">
        <v>34151</v>
      </c>
      <c r="B11" s="32">
        <v>1699</v>
      </c>
      <c r="C11" s="32">
        <v>2229</v>
      </c>
      <c r="D11" s="32">
        <v>4967</v>
      </c>
      <c r="E11" s="32">
        <v>6004</v>
      </c>
      <c r="F11" s="32">
        <v>15172</v>
      </c>
      <c r="G11" s="32">
        <v>9942</v>
      </c>
      <c r="H11" s="32">
        <v>9565</v>
      </c>
      <c r="I11" s="32">
        <v>6958</v>
      </c>
    </row>
    <row r="12" spans="1:9" ht="15" hidden="1">
      <c r="A12" s="31">
        <v>34182</v>
      </c>
      <c r="B12" s="32">
        <v>4173</v>
      </c>
      <c r="C12" s="32">
        <v>2834</v>
      </c>
      <c r="D12" s="32">
        <v>9587</v>
      </c>
      <c r="E12" s="32">
        <v>6460</v>
      </c>
      <c r="F12" s="32">
        <v>45346</v>
      </c>
      <c r="G12" s="32">
        <v>29275</v>
      </c>
      <c r="H12" s="32">
        <v>5050</v>
      </c>
      <c r="I12" s="32">
        <v>3675</v>
      </c>
    </row>
    <row r="13" spans="1:9" ht="15" hidden="1">
      <c r="A13" s="31">
        <v>34213</v>
      </c>
      <c r="B13" s="32">
        <v>3940</v>
      </c>
      <c r="C13" s="32">
        <v>3615</v>
      </c>
      <c r="D13" s="32">
        <v>5156</v>
      </c>
      <c r="E13" s="32">
        <v>2939</v>
      </c>
      <c r="F13" s="32">
        <v>21761</v>
      </c>
      <c r="G13" s="32">
        <v>14501</v>
      </c>
      <c r="H13" s="32">
        <v>6219</v>
      </c>
      <c r="I13" s="32">
        <v>5930</v>
      </c>
    </row>
    <row r="14" spans="1:9" ht="15" hidden="1">
      <c r="A14" s="31">
        <v>34243</v>
      </c>
      <c r="B14" s="32">
        <v>0</v>
      </c>
      <c r="C14" s="32">
        <v>0</v>
      </c>
      <c r="D14" s="32">
        <v>2462</v>
      </c>
      <c r="E14" s="32">
        <v>1620</v>
      </c>
      <c r="F14" s="32">
        <v>13954</v>
      </c>
      <c r="G14" s="32">
        <v>9573</v>
      </c>
      <c r="H14" s="32">
        <v>5671</v>
      </c>
      <c r="I14" s="32">
        <v>9427</v>
      </c>
    </row>
    <row r="15" spans="1:9" ht="15" hidden="1">
      <c r="A15" s="31">
        <v>34274</v>
      </c>
      <c r="B15" s="32">
        <v>5242</v>
      </c>
      <c r="C15" s="32">
        <v>5447</v>
      </c>
      <c r="D15" s="32">
        <v>16878</v>
      </c>
      <c r="E15" s="32">
        <v>24150</v>
      </c>
      <c r="F15" s="32">
        <v>11936</v>
      </c>
      <c r="G15" s="32">
        <v>10906</v>
      </c>
      <c r="H15" s="32">
        <v>4193</v>
      </c>
      <c r="I15" s="32">
        <v>3489</v>
      </c>
    </row>
    <row r="16" spans="1:9" ht="15" hidden="1">
      <c r="A16" s="31">
        <v>34304</v>
      </c>
      <c r="B16" s="32">
        <v>2119</v>
      </c>
      <c r="C16" s="32">
        <v>1637</v>
      </c>
      <c r="D16" s="32">
        <v>22804</v>
      </c>
      <c r="E16" s="32">
        <v>30868</v>
      </c>
      <c r="F16" s="32">
        <v>4893</v>
      </c>
      <c r="G16" s="32">
        <v>6221</v>
      </c>
      <c r="H16" s="32">
        <v>563</v>
      </c>
      <c r="I16" s="32">
        <v>530</v>
      </c>
    </row>
    <row r="17" spans="1:9" ht="15" hidden="1">
      <c r="A17" s="31">
        <v>34335</v>
      </c>
      <c r="B17" s="32">
        <v>507</v>
      </c>
      <c r="C17" s="32">
        <v>350</v>
      </c>
      <c r="D17" s="32">
        <v>2232</v>
      </c>
      <c r="E17" s="32">
        <v>1850</v>
      </c>
      <c r="F17" s="32">
        <v>8330</v>
      </c>
      <c r="G17" s="32">
        <v>6048</v>
      </c>
      <c r="H17" s="32">
        <v>7718</v>
      </c>
      <c r="I17" s="32">
        <v>6503</v>
      </c>
    </row>
    <row r="18" spans="1:9" ht="15" hidden="1">
      <c r="A18" s="31">
        <v>34366</v>
      </c>
      <c r="B18" s="32">
        <v>53396</v>
      </c>
      <c r="C18" s="32">
        <v>80890</v>
      </c>
      <c r="D18" s="32">
        <v>486</v>
      </c>
      <c r="E18" s="32">
        <v>387</v>
      </c>
      <c r="F18" s="32">
        <v>22160</v>
      </c>
      <c r="G18" s="32">
        <v>14666</v>
      </c>
      <c r="H18" s="32">
        <v>6495</v>
      </c>
      <c r="I18" s="32">
        <v>6354</v>
      </c>
    </row>
    <row r="19" spans="1:9" ht="15" hidden="1">
      <c r="A19" s="31">
        <v>34394</v>
      </c>
      <c r="B19" s="32">
        <v>26824</v>
      </c>
      <c r="C19" s="32">
        <v>33065</v>
      </c>
      <c r="D19" s="32">
        <v>4208</v>
      </c>
      <c r="E19" s="32">
        <v>2306</v>
      </c>
      <c r="F19" s="32">
        <v>31030</v>
      </c>
      <c r="G19" s="32">
        <v>14171</v>
      </c>
      <c r="H19" s="32">
        <v>6379</v>
      </c>
      <c r="I19" s="32">
        <v>4885</v>
      </c>
    </row>
    <row r="20" spans="1:9" ht="15" hidden="1">
      <c r="A20" s="31">
        <v>34425</v>
      </c>
      <c r="B20" s="32">
        <v>126</v>
      </c>
      <c r="C20" s="32">
        <v>90</v>
      </c>
      <c r="D20" s="32">
        <v>3312</v>
      </c>
      <c r="E20" s="32">
        <v>2013</v>
      </c>
      <c r="F20" s="32">
        <v>15198</v>
      </c>
      <c r="G20" s="32">
        <v>12568</v>
      </c>
      <c r="H20" s="32">
        <v>3926</v>
      </c>
      <c r="I20" s="32">
        <v>3168</v>
      </c>
    </row>
    <row r="21" spans="1:9" ht="15" hidden="1">
      <c r="A21" s="31">
        <v>34455</v>
      </c>
      <c r="B21" s="32">
        <v>0</v>
      </c>
      <c r="C21" s="32">
        <v>0</v>
      </c>
      <c r="D21" s="32">
        <v>638</v>
      </c>
      <c r="E21" s="32">
        <v>380</v>
      </c>
      <c r="F21" s="32">
        <v>19644</v>
      </c>
      <c r="G21" s="32">
        <v>21665</v>
      </c>
      <c r="H21" s="32">
        <v>8626</v>
      </c>
      <c r="I21" s="32">
        <v>6900</v>
      </c>
    </row>
    <row r="22" spans="1:9" ht="15" hidden="1">
      <c r="A22" s="31">
        <v>34486</v>
      </c>
      <c r="B22" s="32">
        <v>730</v>
      </c>
      <c r="C22" s="32">
        <v>1000</v>
      </c>
      <c r="D22" s="32">
        <v>16310</v>
      </c>
      <c r="E22" s="32">
        <v>22144</v>
      </c>
      <c r="F22" s="32">
        <v>27781</v>
      </c>
      <c r="G22" s="32">
        <v>22463</v>
      </c>
      <c r="H22" s="32">
        <v>9026</v>
      </c>
      <c r="I22" s="32">
        <v>11113</v>
      </c>
    </row>
    <row r="23" spans="1:9" ht="15" hidden="1">
      <c r="A23" s="31">
        <v>34516</v>
      </c>
      <c r="B23" s="32">
        <v>10243</v>
      </c>
      <c r="C23" s="32">
        <v>12560</v>
      </c>
      <c r="D23" s="32">
        <v>9341</v>
      </c>
      <c r="E23" s="32">
        <v>8074</v>
      </c>
      <c r="F23" s="32">
        <v>43637</v>
      </c>
      <c r="G23" s="32">
        <v>30146</v>
      </c>
      <c r="H23" s="32">
        <v>9202</v>
      </c>
      <c r="I23" s="32">
        <v>6531</v>
      </c>
    </row>
    <row r="24" spans="1:9" ht="15" hidden="1">
      <c r="A24" s="31">
        <v>34547</v>
      </c>
      <c r="B24" s="32">
        <v>9334</v>
      </c>
      <c r="C24" s="32">
        <v>11175</v>
      </c>
      <c r="D24" s="32">
        <v>8690</v>
      </c>
      <c r="E24" s="32">
        <v>4137</v>
      </c>
      <c r="F24" s="32">
        <v>35706</v>
      </c>
      <c r="G24" s="32">
        <v>24481</v>
      </c>
      <c r="H24" s="32">
        <v>9146</v>
      </c>
      <c r="I24" s="32">
        <v>6351</v>
      </c>
    </row>
    <row r="25" spans="1:9" ht="15" hidden="1">
      <c r="A25" s="31">
        <v>34578</v>
      </c>
      <c r="B25" s="32">
        <v>5022</v>
      </c>
      <c r="C25" s="32">
        <v>5366</v>
      </c>
      <c r="D25" s="32">
        <v>3213</v>
      </c>
      <c r="E25" s="32">
        <v>2398</v>
      </c>
      <c r="F25" s="32">
        <v>23563</v>
      </c>
      <c r="G25" s="32">
        <v>18973</v>
      </c>
      <c r="H25" s="32">
        <v>11697</v>
      </c>
      <c r="I25" s="32">
        <v>12026</v>
      </c>
    </row>
    <row r="26" spans="1:9" ht="15" hidden="1">
      <c r="A26" s="31">
        <v>34608</v>
      </c>
      <c r="B26" s="32">
        <v>55668</v>
      </c>
      <c r="C26" s="32">
        <v>176440</v>
      </c>
      <c r="D26" s="32">
        <v>3587</v>
      </c>
      <c r="E26" s="32">
        <v>3639</v>
      </c>
      <c r="F26" s="32">
        <v>25673</v>
      </c>
      <c r="G26" s="32">
        <v>30402</v>
      </c>
      <c r="H26" s="32">
        <v>7519</v>
      </c>
      <c r="I26" s="32">
        <v>6520</v>
      </c>
    </row>
    <row r="27" spans="1:9" ht="15" hidden="1">
      <c r="A27" s="31">
        <v>34639</v>
      </c>
      <c r="B27" s="32">
        <v>1380</v>
      </c>
      <c r="C27" s="32">
        <v>2000</v>
      </c>
      <c r="D27" s="32">
        <v>42104</v>
      </c>
      <c r="E27" s="32">
        <v>25598</v>
      </c>
      <c r="F27" s="32">
        <v>40677</v>
      </c>
      <c r="G27" s="32">
        <v>30710</v>
      </c>
      <c r="H27" s="32">
        <v>9107</v>
      </c>
      <c r="I27" s="32">
        <v>7017</v>
      </c>
    </row>
    <row r="28" spans="1:9" ht="15" hidden="1">
      <c r="A28" s="31">
        <v>34669</v>
      </c>
      <c r="B28" s="32">
        <v>7695</v>
      </c>
      <c r="C28" s="32">
        <v>7640</v>
      </c>
      <c r="D28" s="32">
        <v>14947</v>
      </c>
      <c r="E28" s="32">
        <v>14350</v>
      </c>
      <c r="F28" s="32">
        <v>61533</v>
      </c>
      <c r="G28" s="32">
        <v>57608</v>
      </c>
      <c r="H28" s="32">
        <v>2769</v>
      </c>
      <c r="I28" s="32">
        <v>2284</v>
      </c>
    </row>
    <row r="29" spans="1:9" ht="15" hidden="1">
      <c r="A29" s="31">
        <v>34700</v>
      </c>
      <c r="B29" s="32">
        <v>6622</v>
      </c>
      <c r="C29" s="32">
        <v>6533</v>
      </c>
      <c r="D29" s="32">
        <v>1794</v>
      </c>
      <c r="E29" s="32">
        <v>1521</v>
      </c>
      <c r="F29" s="32">
        <v>19397</v>
      </c>
      <c r="G29" s="32">
        <v>15970</v>
      </c>
      <c r="H29" s="32">
        <v>3637</v>
      </c>
      <c r="I29" s="32">
        <v>2490</v>
      </c>
    </row>
    <row r="30" spans="1:9" ht="15" hidden="1">
      <c r="A30" s="31">
        <v>34731</v>
      </c>
      <c r="B30" s="32">
        <v>9551</v>
      </c>
      <c r="C30" s="32">
        <v>11687</v>
      </c>
      <c r="D30" s="32">
        <v>18534</v>
      </c>
      <c r="E30" s="32">
        <v>15410</v>
      </c>
      <c r="F30" s="32">
        <v>24261</v>
      </c>
      <c r="G30" s="32">
        <v>18680</v>
      </c>
      <c r="H30" s="32">
        <v>1997</v>
      </c>
      <c r="I30" s="32">
        <v>1730</v>
      </c>
    </row>
    <row r="31" spans="1:9" ht="15" hidden="1">
      <c r="A31" s="31">
        <v>34759</v>
      </c>
      <c r="B31" s="32">
        <v>774</v>
      </c>
      <c r="C31" s="32">
        <v>1085</v>
      </c>
      <c r="D31" s="32">
        <v>6574</v>
      </c>
      <c r="E31" s="32">
        <v>6288</v>
      </c>
      <c r="F31" s="32">
        <v>260498</v>
      </c>
      <c r="G31" s="32">
        <v>452764</v>
      </c>
      <c r="H31" s="32">
        <v>8354</v>
      </c>
      <c r="I31" s="32">
        <v>13767</v>
      </c>
    </row>
    <row r="32" spans="1:9" ht="15" hidden="1">
      <c r="A32" s="31">
        <v>34790</v>
      </c>
      <c r="B32" s="32">
        <v>300</v>
      </c>
      <c r="C32" s="32">
        <v>750</v>
      </c>
      <c r="D32" s="32">
        <v>11163</v>
      </c>
      <c r="E32" s="32">
        <v>11400</v>
      </c>
      <c r="F32" s="32">
        <v>31451</v>
      </c>
      <c r="G32" s="32">
        <v>24169</v>
      </c>
      <c r="H32" s="32">
        <v>3778</v>
      </c>
      <c r="I32" s="32">
        <v>2629</v>
      </c>
    </row>
    <row r="33" spans="1:9" ht="15" hidden="1">
      <c r="A33" s="31">
        <v>34820</v>
      </c>
      <c r="B33" s="32">
        <v>4383</v>
      </c>
      <c r="C33" s="32">
        <v>4208</v>
      </c>
      <c r="D33" s="32">
        <v>18190</v>
      </c>
      <c r="E33" s="32">
        <v>35829</v>
      </c>
      <c r="F33" s="32">
        <v>27027</v>
      </c>
      <c r="G33" s="32">
        <v>23445</v>
      </c>
      <c r="H33" s="32">
        <v>6335</v>
      </c>
      <c r="I33" s="32">
        <v>3907</v>
      </c>
    </row>
    <row r="34" spans="1:9" ht="15" hidden="1">
      <c r="A34" s="31">
        <v>34851</v>
      </c>
      <c r="B34" s="32">
        <v>5714</v>
      </c>
      <c r="C34" s="32">
        <v>6583</v>
      </c>
      <c r="D34" s="32">
        <v>14427</v>
      </c>
      <c r="E34" s="32">
        <v>16678</v>
      </c>
      <c r="F34" s="32">
        <v>23998</v>
      </c>
      <c r="G34" s="32">
        <v>19221</v>
      </c>
      <c r="H34" s="32">
        <v>7424</v>
      </c>
      <c r="I34" s="32">
        <v>10174</v>
      </c>
    </row>
    <row r="35" spans="1:9" ht="15" hidden="1">
      <c r="A35" s="31">
        <v>34881</v>
      </c>
      <c r="B35" s="32">
        <v>12643</v>
      </c>
      <c r="C35" s="32">
        <v>20600</v>
      </c>
      <c r="D35" s="32">
        <v>31553</v>
      </c>
      <c r="E35" s="32">
        <v>41529</v>
      </c>
      <c r="F35" s="32">
        <v>61519</v>
      </c>
      <c r="G35" s="32">
        <v>47804</v>
      </c>
      <c r="H35" s="32">
        <v>4615</v>
      </c>
      <c r="I35" s="32">
        <v>4518</v>
      </c>
    </row>
    <row r="36" spans="1:9" ht="15" hidden="1">
      <c r="A36" s="31">
        <v>34912</v>
      </c>
      <c r="B36" s="32">
        <v>14679</v>
      </c>
      <c r="C36" s="32">
        <v>20246</v>
      </c>
      <c r="D36" s="32">
        <v>8467</v>
      </c>
      <c r="E36" s="32">
        <v>11120</v>
      </c>
      <c r="F36" s="32">
        <v>50195</v>
      </c>
      <c r="G36" s="32">
        <v>55775</v>
      </c>
      <c r="H36" s="32">
        <v>2872</v>
      </c>
      <c r="I36" s="32">
        <v>2865</v>
      </c>
    </row>
    <row r="37" spans="1:9" ht="15" hidden="1">
      <c r="A37" s="31">
        <v>34943</v>
      </c>
      <c r="B37" s="32">
        <v>5701</v>
      </c>
      <c r="C37" s="32">
        <v>6498</v>
      </c>
      <c r="D37" s="32">
        <v>4269</v>
      </c>
      <c r="E37" s="32">
        <v>3415</v>
      </c>
      <c r="F37" s="32">
        <v>22031</v>
      </c>
      <c r="G37" s="32">
        <v>23696</v>
      </c>
      <c r="H37" s="32">
        <v>8217</v>
      </c>
      <c r="I37" s="32">
        <v>9123</v>
      </c>
    </row>
    <row r="38" spans="1:9" ht="15" hidden="1">
      <c r="A38" s="31">
        <v>34973</v>
      </c>
      <c r="B38" s="32">
        <v>6540</v>
      </c>
      <c r="C38" s="32">
        <v>7412</v>
      </c>
      <c r="D38" s="32">
        <v>8897</v>
      </c>
      <c r="E38" s="32">
        <v>5931</v>
      </c>
      <c r="F38" s="32">
        <v>35610</v>
      </c>
      <c r="G38" s="32">
        <v>27254</v>
      </c>
      <c r="H38" s="32">
        <v>5404</v>
      </c>
      <c r="I38" s="32">
        <v>6928</v>
      </c>
    </row>
    <row r="39" spans="1:9" ht="15" hidden="1">
      <c r="A39" s="31">
        <v>35004</v>
      </c>
      <c r="B39" s="32">
        <v>3862</v>
      </c>
      <c r="C39" s="32">
        <v>4492</v>
      </c>
      <c r="D39" s="32">
        <v>1578</v>
      </c>
      <c r="E39" s="32">
        <v>1384</v>
      </c>
      <c r="F39" s="32">
        <v>37359</v>
      </c>
      <c r="G39" s="32">
        <v>30479</v>
      </c>
      <c r="H39" s="32">
        <v>3590</v>
      </c>
      <c r="I39" s="32">
        <v>2891</v>
      </c>
    </row>
    <row r="40" spans="1:9" ht="15" hidden="1">
      <c r="A40" s="31">
        <v>35034</v>
      </c>
      <c r="B40" s="32">
        <v>1026</v>
      </c>
      <c r="C40" s="32">
        <v>1500</v>
      </c>
      <c r="D40" s="32">
        <v>24006</v>
      </c>
      <c r="E40" s="32">
        <v>24600</v>
      </c>
      <c r="F40" s="32">
        <v>27217</v>
      </c>
      <c r="G40" s="32">
        <v>16444</v>
      </c>
      <c r="H40" s="32">
        <v>18280</v>
      </c>
      <c r="I40" s="32">
        <v>49814</v>
      </c>
    </row>
    <row r="41" spans="1:9" ht="15" hidden="1">
      <c r="A41" s="31">
        <v>35065</v>
      </c>
      <c r="B41" s="32">
        <v>13168</v>
      </c>
      <c r="C41" s="32">
        <v>32000</v>
      </c>
      <c r="D41" s="32">
        <v>3423</v>
      </c>
      <c r="E41" s="32">
        <v>4009</v>
      </c>
      <c r="F41" s="32">
        <v>28247</v>
      </c>
      <c r="G41" s="32">
        <v>23668</v>
      </c>
      <c r="H41" s="32">
        <v>2283</v>
      </c>
      <c r="I41" s="32">
        <v>2365</v>
      </c>
    </row>
    <row r="42" spans="1:9" ht="15" hidden="1">
      <c r="A42" s="31">
        <v>35096</v>
      </c>
      <c r="B42" s="32">
        <v>2577</v>
      </c>
      <c r="C42" s="32">
        <v>4559</v>
      </c>
      <c r="D42" s="32">
        <v>10053</v>
      </c>
      <c r="E42" s="32">
        <v>10363</v>
      </c>
      <c r="F42" s="32">
        <v>30358</v>
      </c>
      <c r="G42" s="32">
        <v>21387</v>
      </c>
      <c r="H42" s="32">
        <v>6202</v>
      </c>
      <c r="I42" s="32">
        <v>6290</v>
      </c>
    </row>
    <row r="43" spans="1:9" ht="15" hidden="1">
      <c r="A43" s="31">
        <v>35125</v>
      </c>
      <c r="B43" s="32">
        <v>20634</v>
      </c>
      <c r="C43" s="32">
        <v>22750</v>
      </c>
      <c r="D43" s="32">
        <v>4041</v>
      </c>
      <c r="E43" s="32">
        <v>2230</v>
      </c>
      <c r="F43" s="32">
        <v>48035</v>
      </c>
      <c r="G43" s="32">
        <v>44164</v>
      </c>
      <c r="H43" s="32">
        <v>13515</v>
      </c>
      <c r="I43" s="32">
        <v>20908</v>
      </c>
    </row>
    <row r="44" spans="1:9" ht="15" hidden="1">
      <c r="A44" s="31">
        <v>35156</v>
      </c>
      <c r="B44" s="32">
        <v>3364</v>
      </c>
      <c r="C44" s="32">
        <v>5070</v>
      </c>
      <c r="D44" s="32">
        <v>1916</v>
      </c>
      <c r="E44" s="32">
        <v>2329</v>
      </c>
      <c r="F44" s="32">
        <v>14415</v>
      </c>
      <c r="G44" s="32">
        <v>12878</v>
      </c>
      <c r="H44" s="32">
        <v>12578</v>
      </c>
      <c r="I44" s="32">
        <v>17648</v>
      </c>
    </row>
    <row r="45" spans="1:9" ht="15" hidden="1">
      <c r="A45" s="31">
        <v>35186</v>
      </c>
      <c r="B45" s="32">
        <v>1512</v>
      </c>
      <c r="C45" s="32">
        <v>2275</v>
      </c>
      <c r="D45" s="32">
        <v>1351</v>
      </c>
      <c r="E45" s="32">
        <v>1389</v>
      </c>
      <c r="F45" s="32">
        <v>31448</v>
      </c>
      <c r="G45" s="32">
        <v>31073</v>
      </c>
      <c r="H45" s="32">
        <v>3455</v>
      </c>
      <c r="I45" s="32">
        <v>3281</v>
      </c>
    </row>
    <row r="46" spans="1:9" ht="15" hidden="1">
      <c r="A46" s="31">
        <v>35217</v>
      </c>
      <c r="B46" s="32">
        <v>13113</v>
      </c>
      <c r="C46" s="32">
        <v>13624</v>
      </c>
      <c r="D46" s="32">
        <v>5940</v>
      </c>
      <c r="E46" s="32">
        <v>6730</v>
      </c>
      <c r="F46" s="32">
        <v>17710</v>
      </c>
      <c r="G46" s="32">
        <v>17595</v>
      </c>
      <c r="H46" s="32">
        <v>5141</v>
      </c>
      <c r="I46" s="32">
        <v>5485</v>
      </c>
    </row>
    <row r="47" spans="1:9" ht="15" hidden="1">
      <c r="A47" s="31">
        <v>35247</v>
      </c>
      <c r="B47" s="32">
        <v>537</v>
      </c>
      <c r="C47" s="32">
        <v>448</v>
      </c>
      <c r="D47" s="32">
        <v>7650</v>
      </c>
      <c r="E47" s="32">
        <v>4140</v>
      </c>
      <c r="F47" s="32">
        <v>39789</v>
      </c>
      <c r="G47" s="32">
        <v>37704</v>
      </c>
      <c r="H47" s="32">
        <v>9748</v>
      </c>
      <c r="I47" s="32">
        <v>9681</v>
      </c>
    </row>
    <row r="48" spans="1:9" ht="15" hidden="1">
      <c r="A48" s="31">
        <v>35278</v>
      </c>
      <c r="B48" s="32">
        <v>2065</v>
      </c>
      <c r="C48" s="32">
        <v>2718</v>
      </c>
      <c r="D48" s="32">
        <v>19498</v>
      </c>
      <c r="E48" s="32">
        <v>29464</v>
      </c>
      <c r="F48" s="32">
        <v>41963</v>
      </c>
      <c r="G48" s="32">
        <v>38588</v>
      </c>
      <c r="H48" s="32">
        <v>6957</v>
      </c>
      <c r="I48" s="32">
        <v>5838</v>
      </c>
    </row>
    <row r="49" spans="1:9" ht="15" hidden="1">
      <c r="A49" s="31">
        <v>35309</v>
      </c>
      <c r="B49" s="32">
        <v>1923</v>
      </c>
      <c r="C49" s="32">
        <v>2185</v>
      </c>
      <c r="D49" s="32">
        <v>5589</v>
      </c>
      <c r="E49" s="32">
        <v>6930</v>
      </c>
      <c r="F49" s="32">
        <v>31657</v>
      </c>
      <c r="G49" s="32">
        <v>36043</v>
      </c>
      <c r="H49" s="32">
        <v>10636</v>
      </c>
      <c r="I49" s="32">
        <v>12828</v>
      </c>
    </row>
    <row r="50" spans="1:9" ht="15" hidden="1">
      <c r="A50" s="31">
        <v>35339</v>
      </c>
      <c r="B50" s="32">
        <v>1867</v>
      </c>
      <c r="C50" s="32">
        <v>5286</v>
      </c>
      <c r="D50" s="32">
        <v>8444</v>
      </c>
      <c r="E50" s="32">
        <v>7865</v>
      </c>
      <c r="F50" s="32">
        <v>56985</v>
      </c>
      <c r="G50" s="32">
        <v>54398</v>
      </c>
      <c r="H50" s="32">
        <v>8690</v>
      </c>
      <c r="I50" s="32">
        <v>9653</v>
      </c>
    </row>
    <row r="51" spans="1:9" ht="15" hidden="1">
      <c r="A51" s="31">
        <v>35370</v>
      </c>
      <c r="B51" s="32">
        <v>15917</v>
      </c>
      <c r="C51" s="32">
        <v>20606</v>
      </c>
      <c r="D51" s="32">
        <v>13337</v>
      </c>
      <c r="E51" s="32">
        <v>13322</v>
      </c>
      <c r="F51" s="32">
        <v>50312</v>
      </c>
      <c r="G51" s="32">
        <v>51508</v>
      </c>
      <c r="H51" s="32">
        <v>11112</v>
      </c>
      <c r="I51" s="32">
        <v>17240</v>
      </c>
    </row>
    <row r="52" spans="1:9" ht="15" hidden="1">
      <c r="A52" s="31">
        <v>35400</v>
      </c>
      <c r="B52" s="32">
        <v>12135</v>
      </c>
      <c r="C52" s="32">
        <v>25063</v>
      </c>
      <c r="D52" s="32">
        <v>2652</v>
      </c>
      <c r="E52" s="32">
        <v>1813</v>
      </c>
      <c r="F52" s="32">
        <v>13660</v>
      </c>
      <c r="G52" s="32">
        <v>13592</v>
      </c>
      <c r="H52" s="32">
        <v>14376</v>
      </c>
      <c r="I52" s="32">
        <v>17170</v>
      </c>
    </row>
    <row r="53" spans="1:9" ht="15" hidden="1">
      <c r="A53" s="31">
        <v>35431</v>
      </c>
      <c r="B53" s="32">
        <v>2842</v>
      </c>
      <c r="C53" s="32">
        <v>3860</v>
      </c>
      <c r="D53" s="32">
        <v>3566</v>
      </c>
      <c r="E53" s="32">
        <v>5480</v>
      </c>
      <c r="F53" s="32">
        <v>29820</v>
      </c>
      <c r="G53" s="32">
        <v>29641</v>
      </c>
      <c r="H53" s="32">
        <v>4049</v>
      </c>
      <c r="I53" s="32">
        <v>6078</v>
      </c>
    </row>
    <row r="54" spans="1:9" ht="15" hidden="1">
      <c r="A54" s="31">
        <v>35462</v>
      </c>
      <c r="B54" s="32">
        <v>18228</v>
      </c>
      <c r="C54" s="32">
        <v>23500</v>
      </c>
      <c r="D54" s="32">
        <v>24005</v>
      </c>
      <c r="E54" s="32">
        <v>30063</v>
      </c>
      <c r="F54" s="32">
        <v>14576</v>
      </c>
      <c r="G54" s="32">
        <v>12894</v>
      </c>
      <c r="H54" s="32">
        <v>3330</v>
      </c>
      <c r="I54" s="32">
        <v>3912</v>
      </c>
    </row>
    <row r="55" spans="1:9" ht="15" hidden="1">
      <c r="A55" s="31">
        <v>35490</v>
      </c>
      <c r="B55" s="32">
        <v>4432</v>
      </c>
      <c r="C55" s="32">
        <v>6600</v>
      </c>
      <c r="D55" s="32">
        <v>18284</v>
      </c>
      <c r="E55" s="32">
        <v>16690</v>
      </c>
      <c r="F55" s="32">
        <v>25135</v>
      </c>
      <c r="G55" s="32">
        <v>18028</v>
      </c>
      <c r="H55" s="32">
        <v>19870</v>
      </c>
      <c r="I55" s="32">
        <v>30590</v>
      </c>
    </row>
    <row r="56" spans="1:9" ht="15" hidden="1">
      <c r="A56" s="31">
        <v>35521</v>
      </c>
      <c r="B56" s="32">
        <v>15410</v>
      </c>
      <c r="C56" s="32">
        <v>22552</v>
      </c>
      <c r="D56" s="32">
        <v>25450</v>
      </c>
      <c r="E56" s="32">
        <v>24965</v>
      </c>
      <c r="F56" s="32">
        <v>14500</v>
      </c>
      <c r="G56" s="32">
        <v>11725</v>
      </c>
      <c r="H56" s="32">
        <v>13223</v>
      </c>
      <c r="I56" s="32">
        <v>14917</v>
      </c>
    </row>
    <row r="57" spans="1:9" ht="15" hidden="1">
      <c r="A57" s="31">
        <v>35551</v>
      </c>
      <c r="B57" s="32">
        <v>1661</v>
      </c>
      <c r="C57" s="32">
        <v>2145</v>
      </c>
      <c r="D57" s="32">
        <v>853</v>
      </c>
      <c r="E57" s="32">
        <v>1080</v>
      </c>
      <c r="F57" s="32">
        <v>20386</v>
      </c>
      <c r="G57" s="32">
        <v>34028</v>
      </c>
      <c r="H57" s="32">
        <v>8247</v>
      </c>
      <c r="I57" s="32">
        <v>9151</v>
      </c>
    </row>
    <row r="58" spans="1:9" ht="15" hidden="1">
      <c r="A58" s="31">
        <v>35582</v>
      </c>
      <c r="B58" s="32">
        <v>6252</v>
      </c>
      <c r="C58" s="32">
        <v>6495</v>
      </c>
      <c r="D58" s="32">
        <v>1372</v>
      </c>
      <c r="E58" s="32">
        <v>1235</v>
      </c>
      <c r="F58" s="32">
        <v>26925</v>
      </c>
      <c r="G58" s="32">
        <v>28468</v>
      </c>
      <c r="H58" s="32">
        <v>16256</v>
      </c>
      <c r="I58" s="32">
        <v>27341</v>
      </c>
    </row>
    <row r="59" spans="1:9" ht="15" hidden="1">
      <c r="A59" s="31">
        <v>35612</v>
      </c>
      <c r="B59" s="32">
        <v>18676</v>
      </c>
      <c r="C59" s="32">
        <v>27243</v>
      </c>
      <c r="D59" s="32">
        <v>15895</v>
      </c>
      <c r="E59" s="32">
        <v>26420</v>
      </c>
      <c r="F59" s="32">
        <v>22739</v>
      </c>
      <c r="G59" s="32">
        <v>35114</v>
      </c>
      <c r="H59" s="32">
        <v>5936</v>
      </c>
      <c r="I59" s="32">
        <v>7108</v>
      </c>
    </row>
    <row r="60" spans="1:9" ht="15" hidden="1">
      <c r="A60" s="31">
        <v>35643</v>
      </c>
      <c r="B60" s="32">
        <v>7003</v>
      </c>
      <c r="C60" s="32">
        <v>16350</v>
      </c>
      <c r="D60" s="32">
        <v>13827</v>
      </c>
      <c r="E60" s="32">
        <v>12727</v>
      </c>
      <c r="F60" s="32">
        <v>34551</v>
      </c>
      <c r="G60" s="32">
        <v>27717</v>
      </c>
      <c r="H60" s="32">
        <v>2938</v>
      </c>
      <c r="I60" s="32">
        <v>3368</v>
      </c>
    </row>
    <row r="61" spans="1:9" ht="15" hidden="1">
      <c r="A61" s="31">
        <v>35674</v>
      </c>
      <c r="B61" s="32">
        <v>6191</v>
      </c>
      <c r="C61" s="32">
        <v>8395</v>
      </c>
      <c r="D61" s="32">
        <v>4756</v>
      </c>
      <c r="E61" s="32">
        <v>6260</v>
      </c>
      <c r="F61" s="32">
        <v>6749</v>
      </c>
      <c r="G61" s="32">
        <v>7866</v>
      </c>
      <c r="H61" s="32">
        <v>2796</v>
      </c>
      <c r="I61" s="32">
        <v>2610</v>
      </c>
    </row>
    <row r="62" spans="1:9" ht="15" hidden="1">
      <c r="A62" s="31">
        <v>35704</v>
      </c>
      <c r="B62" s="32">
        <v>1866</v>
      </c>
      <c r="C62" s="32">
        <v>3500</v>
      </c>
      <c r="D62" s="32">
        <v>827</v>
      </c>
      <c r="E62" s="32">
        <v>1194</v>
      </c>
      <c r="F62" s="32">
        <v>10837</v>
      </c>
      <c r="G62" s="32">
        <v>10799</v>
      </c>
      <c r="H62" s="32">
        <v>7984</v>
      </c>
      <c r="I62" s="32">
        <v>9638</v>
      </c>
    </row>
    <row r="63" spans="1:9" ht="15" hidden="1">
      <c r="A63" s="31">
        <v>35735</v>
      </c>
      <c r="B63" s="32">
        <v>15826</v>
      </c>
      <c r="C63" s="32">
        <v>24000</v>
      </c>
      <c r="D63" s="32">
        <v>1825</v>
      </c>
      <c r="E63" s="32">
        <v>2600</v>
      </c>
      <c r="F63" s="32">
        <v>16006</v>
      </c>
      <c r="G63" s="32">
        <v>17102</v>
      </c>
      <c r="H63" s="32">
        <v>3927</v>
      </c>
      <c r="I63" s="32">
        <v>4980</v>
      </c>
    </row>
    <row r="64" spans="1:9" ht="15" hidden="1">
      <c r="A64" s="31">
        <v>35765</v>
      </c>
      <c r="B64" s="32">
        <v>1511</v>
      </c>
      <c r="C64" s="32">
        <v>1808</v>
      </c>
      <c r="D64" s="32">
        <v>1434</v>
      </c>
      <c r="E64" s="32">
        <v>1919</v>
      </c>
      <c r="F64" s="32">
        <v>5839</v>
      </c>
      <c r="G64" s="32">
        <v>6306</v>
      </c>
      <c r="H64" s="32">
        <v>4881</v>
      </c>
      <c r="I64" s="32">
        <v>4432</v>
      </c>
    </row>
    <row r="65" spans="1:9" ht="15" hidden="1">
      <c r="A65" s="31">
        <v>35796</v>
      </c>
      <c r="B65" s="32">
        <v>580</v>
      </c>
      <c r="C65" s="32">
        <v>750</v>
      </c>
      <c r="D65" s="32">
        <v>7874</v>
      </c>
      <c r="E65" s="32">
        <v>6889</v>
      </c>
      <c r="F65" s="32">
        <v>4299</v>
      </c>
      <c r="G65" s="32">
        <v>4293</v>
      </c>
      <c r="H65" s="32">
        <v>5620</v>
      </c>
      <c r="I65" s="32">
        <v>6828</v>
      </c>
    </row>
    <row r="66" spans="1:9" ht="15" hidden="1">
      <c r="A66" s="31">
        <v>35827</v>
      </c>
      <c r="B66" s="32">
        <v>3073</v>
      </c>
      <c r="C66" s="32">
        <v>2362</v>
      </c>
      <c r="D66" s="32">
        <v>3106</v>
      </c>
      <c r="E66" s="32">
        <v>4864</v>
      </c>
      <c r="F66" s="32">
        <v>24760</v>
      </c>
      <c r="G66" s="32">
        <v>17918</v>
      </c>
      <c r="H66" s="32">
        <v>7248</v>
      </c>
      <c r="I66" s="32">
        <v>8007</v>
      </c>
    </row>
    <row r="67" spans="1:9" ht="15" hidden="1">
      <c r="A67" s="31">
        <v>35855</v>
      </c>
      <c r="B67" s="32">
        <v>8128</v>
      </c>
      <c r="C67" s="32">
        <v>14974</v>
      </c>
      <c r="D67" s="32">
        <v>13261</v>
      </c>
      <c r="E67" s="32">
        <v>24360</v>
      </c>
      <c r="F67" s="32">
        <v>28500</v>
      </c>
      <c r="G67" s="32">
        <v>44359</v>
      </c>
      <c r="H67" s="32">
        <v>7641</v>
      </c>
      <c r="I67" s="32">
        <v>8785</v>
      </c>
    </row>
    <row r="68" spans="1:9" ht="15" hidden="1">
      <c r="A68" s="31">
        <v>35886</v>
      </c>
      <c r="B68" s="32">
        <v>2049</v>
      </c>
      <c r="C68" s="32">
        <v>4100</v>
      </c>
      <c r="D68" s="32">
        <v>916</v>
      </c>
      <c r="E68" s="32">
        <v>883</v>
      </c>
      <c r="F68" s="32">
        <v>18653</v>
      </c>
      <c r="G68" s="32">
        <v>18235</v>
      </c>
      <c r="H68" s="32">
        <v>5232</v>
      </c>
      <c r="I68" s="32">
        <v>5095</v>
      </c>
    </row>
    <row r="69" spans="1:9" ht="15" hidden="1">
      <c r="A69" s="31">
        <v>35916</v>
      </c>
      <c r="B69" s="32">
        <v>5818</v>
      </c>
      <c r="C69" s="32">
        <v>9912</v>
      </c>
      <c r="D69" s="32">
        <v>2072</v>
      </c>
      <c r="E69" s="32">
        <v>2424</v>
      </c>
      <c r="F69" s="32">
        <v>23187</v>
      </c>
      <c r="G69" s="32">
        <v>22789</v>
      </c>
      <c r="H69" s="32">
        <v>5491</v>
      </c>
      <c r="I69" s="32">
        <v>6683</v>
      </c>
    </row>
    <row r="70" spans="1:9" ht="15" hidden="1">
      <c r="A70" s="31">
        <v>35947</v>
      </c>
      <c r="B70" s="32">
        <v>3707</v>
      </c>
      <c r="C70" s="32">
        <v>6480</v>
      </c>
      <c r="D70" s="32">
        <v>2938</v>
      </c>
      <c r="E70" s="32">
        <v>3713</v>
      </c>
      <c r="F70" s="32">
        <v>8636</v>
      </c>
      <c r="G70" s="32">
        <v>14356</v>
      </c>
      <c r="H70" s="32">
        <v>9019</v>
      </c>
      <c r="I70" s="32">
        <v>10145</v>
      </c>
    </row>
    <row r="71" spans="1:9" ht="15" hidden="1">
      <c r="A71" s="31">
        <v>35977</v>
      </c>
      <c r="B71" s="32">
        <v>14438</v>
      </c>
      <c r="C71" s="32">
        <v>24520</v>
      </c>
      <c r="D71" s="32">
        <v>43906</v>
      </c>
      <c r="E71" s="32">
        <v>63350</v>
      </c>
      <c r="F71" s="32">
        <v>20302</v>
      </c>
      <c r="G71" s="32">
        <v>16619</v>
      </c>
      <c r="H71" s="32">
        <v>5693</v>
      </c>
      <c r="I71" s="32">
        <v>12297</v>
      </c>
    </row>
    <row r="72" spans="1:9" ht="15" hidden="1">
      <c r="A72" s="31">
        <v>36008</v>
      </c>
      <c r="B72" s="32">
        <v>12055</v>
      </c>
      <c r="C72" s="32">
        <v>14590</v>
      </c>
      <c r="D72" s="32">
        <v>302</v>
      </c>
      <c r="E72" s="32">
        <v>1200</v>
      </c>
      <c r="F72" s="32">
        <v>11670</v>
      </c>
      <c r="G72" s="32">
        <v>9360</v>
      </c>
      <c r="H72" s="32">
        <v>2187</v>
      </c>
      <c r="I72" s="32">
        <v>2913</v>
      </c>
    </row>
    <row r="73" spans="1:9" ht="15" hidden="1">
      <c r="A73" s="31">
        <v>36039</v>
      </c>
      <c r="B73" s="32">
        <v>14603</v>
      </c>
      <c r="C73" s="32">
        <v>28000</v>
      </c>
      <c r="D73" s="32">
        <v>8525</v>
      </c>
      <c r="E73" s="32">
        <v>19400</v>
      </c>
      <c r="F73" s="32">
        <v>28297</v>
      </c>
      <c r="G73" s="32">
        <v>36813</v>
      </c>
      <c r="H73" s="32">
        <v>12524</v>
      </c>
      <c r="I73" s="32">
        <v>15130</v>
      </c>
    </row>
    <row r="74" spans="1:9" ht="15" hidden="1">
      <c r="A74" s="31">
        <v>36069</v>
      </c>
      <c r="B74" s="32">
        <v>14614</v>
      </c>
      <c r="C74" s="32">
        <v>29900</v>
      </c>
      <c r="D74" s="32">
        <v>1760</v>
      </c>
      <c r="E74" s="32">
        <v>2024</v>
      </c>
      <c r="F74" s="32">
        <v>16198</v>
      </c>
      <c r="G74" s="32">
        <v>17012</v>
      </c>
      <c r="H74" s="32">
        <v>4483</v>
      </c>
      <c r="I74" s="32">
        <v>4432</v>
      </c>
    </row>
    <row r="75" spans="1:9" ht="15" hidden="1">
      <c r="A75" s="31">
        <v>36100</v>
      </c>
      <c r="B75" s="32">
        <v>5190</v>
      </c>
      <c r="C75" s="32">
        <v>13233</v>
      </c>
      <c r="D75" s="32">
        <v>13057</v>
      </c>
      <c r="E75" s="32">
        <v>27118</v>
      </c>
      <c r="F75" s="32">
        <v>36302</v>
      </c>
      <c r="G75" s="32">
        <v>46158</v>
      </c>
      <c r="H75" s="32">
        <v>6259</v>
      </c>
      <c r="I75" s="32">
        <v>7883</v>
      </c>
    </row>
    <row r="76" spans="1:9" ht="15" hidden="1">
      <c r="A76" s="31">
        <v>36130</v>
      </c>
      <c r="B76" s="32">
        <v>527</v>
      </c>
      <c r="C76" s="32">
        <v>660</v>
      </c>
      <c r="D76" s="32">
        <v>2657</v>
      </c>
      <c r="E76" s="32">
        <v>3130</v>
      </c>
      <c r="F76" s="32">
        <v>6742</v>
      </c>
      <c r="G76" s="32">
        <v>12120</v>
      </c>
      <c r="H76" s="32">
        <v>6851</v>
      </c>
      <c r="I76" s="32">
        <v>6939</v>
      </c>
    </row>
    <row r="77" spans="1:9" ht="15" hidden="1">
      <c r="A77" s="31">
        <v>36161</v>
      </c>
      <c r="B77" s="32">
        <v>411</v>
      </c>
      <c r="C77" s="32">
        <v>694</v>
      </c>
      <c r="D77" s="32">
        <v>3740</v>
      </c>
      <c r="E77" s="32">
        <v>5100</v>
      </c>
      <c r="F77" s="32">
        <v>13742</v>
      </c>
      <c r="G77" s="32">
        <v>21402</v>
      </c>
      <c r="H77" s="32">
        <v>9769</v>
      </c>
      <c r="I77" s="32">
        <v>11576</v>
      </c>
    </row>
    <row r="78" spans="1:9" ht="15" hidden="1">
      <c r="A78" s="31">
        <v>36192</v>
      </c>
      <c r="B78" s="32">
        <v>4778</v>
      </c>
      <c r="C78" s="32">
        <v>7500</v>
      </c>
      <c r="D78" s="32">
        <v>770</v>
      </c>
      <c r="E78" s="32">
        <v>1080</v>
      </c>
      <c r="F78" s="32">
        <v>25570</v>
      </c>
      <c r="G78" s="32">
        <v>31049</v>
      </c>
      <c r="H78" s="32">
        <v>12691</v>
      </c>
      <c r="I78" s="32">
        <v>14807</v>
      </c>
    </row>
    <row r="79" spans="1:9" ht="15" hidden="1">
      <c r="A79" s="31">
        <v>36220</v>
      </c>
      <c r="B79" s="32">
        <v>11828</v>
      </c>
      <c r="C79" s="32">
        <v>24160</v>
      </c>
      <c r="D79" s="32">
        <v>270876</v>
      </c>
      <c r="E79" s="32">
        <v>1001099</v>
      </c>
      <c r="F79" s="32">
        <v>4971</v>
      </c>
      <c r="G79" s="32">
        <v>14778</v>
      </c>
      <c r="H79" s="32">
        <v>12487</v>
      </c>
      <c r="I79" s="32">
        <v>16385</v>
      </c>
    </row>
    <row r="80" spans="1:9" ht="15" hidden="1">
      <c r="A80" s="31">
        <v>36251</v>
      </c>
      <c r="B80" s="32">
        <v>10711</v>
      </c>
      <c r="C80" s="32">
        <v>23336</v>
      </c>
      <c r="D80" s="32">
        <v>13097</v>
      </c>
      <c r="E80" s="32">
        <v>31763</v>
      </c>
      <c r="F80" s="32">
        <v>2370</v>
      </c>
      <c r="G80" s="32">
        <v>2699</v>
      </c>
      <c r="H80" s="32">
        <v>1603</v>
      </c>
      <c r="I80" s="32">
        <v>2486</v>
      </c>
    </row>
    <row r="81" spans="1:9" ht="15" hidden="1">
      <c r="A81" s="31">
        <v>36281</v>
      </c>
      <c r="B81" s="32">
        <v>13618</v>
      </c>
      <c r="C81" s="32">
        <v>38850</v>
      </c>
      <c r="D81" s="32">
        <v>959</v>
      </c>
      <c r="E81" s="32">
        <v>1550</v>
      </c>
      <c r="F81" s="32">
        <v>4975</v>
      </c>
      <c r="G81" s="32">
        <v>5801</v>
      </c>
      <c r="H81" s="32">
        <v>6762</v>
      </c>
      <c r="I81" s="32">
        <v>12922</v>
      </c>
    </row>
    <row r="82" spans="1:9" ht="15" hidden="1">
      <c r="A82" s="31">
        <v>36312</v>
      </c>
      <c r="B82" s="32">
        <v>4682</v>
      </c>
      <c r="C82" s="32">
        <v>5010</v>
      </c>
      <c r="D82" s="32">
        <v>0</v>
      </c>
      <c r="E82" s="32">
        <v>0</v>
      </c>
      <c r="F82" s="32">
        <v>7324</v>
      </c>
      <c r="G82" s="32">
        <v>6707</v>
      </c>
      <c r="H82" s="32">
        <v>8984</v>
      </c>
      <c r="I82" s="32">
        <v>9621</v>
      </c>
    </row>
    <row r="83" spans="1:9" ht="15" hidden="1">
      <c r="A83" s="31">
        <v>36342</v>
      </c>
      <c r="B83" s="32">
        <v>9500</v>
      </c>
      <c r="C83" s="32">
        <v>10375</v>
      </c>
      <c r="D83" s="32">
        <v>1408</v>
      </c>
      <c r="E83" s="32">
        <v>1739</v>
      </c>
      <c r="F83" s="32">
        <v>1921</v>
      </c>
      <c r="G83" s="32">
        <v>2387</v>
      </c>
      <c r="H83" s="32">
        <v>6572</v>
      </c>
      <c r="I83" s="32">
        <v>7421</v>
      </c>
    </row>
    <row r="84" spans="1:9" ht="15" hidden="1">
      <c r="A84" s="31">
        <v>36373</v>
      </c>
      <c r="B84" s="32">
        <v>22293</v>
      </c>
      <c r="C84" s="32">
        <v>43460</v>
      </c>
      <c r="D84" s="32">
        <v>2998</v>
      </c>
      <c r="E84" s="32">
        <v>3040</v>
      </c>
      <c r="F84" s="32">
        <v>12861</v>
      </c>
      <c r="G84" s="32">
        <v>14657</v>
      </c>
      <c r="H84" s="32">
        <v>7562</v>
      </c>
      <c r="I84" s="32">
        <v>10261</v>
      </c>
    </row>
    <row r="85" spans="1:9" ht="15" hidden="1">
      <c r="A85" s="31">
        <v>36404</v>
      </c>
      <c r="B85" s="32">
        <v>4750</v>
      </c>
      <c r="C85" s="32">
        <v>9500</v>
      </c>
      <c r="D85" s="32">
        <v>2616</v>
      </c>
      <c r="E85" s="32">
        <v>3980</v>
      </c>
      <c r="F85" s="32">
        <v>4403</v>
      </c>
      <c r="G85" s="32">
        <v>3842</v>
      </c>
      <c r="H85" s="32">
        <v>13149</v>
      </c>
      <c r="I85" s="32">
        <v>18193</v>
      </c>
    </row>
    <row r="86" spans="1:9" ht="15" hidden="1">
      <c r="A86" s="31">
        <v>36434</v>
      </c>
      <c r="B86" s="32">
        <v>21900</v>
      </c>
      <c r="C86" s="32">
        <v>50760</v>
      </c>
      <c r="D86" s="32">
        <v>8846</v>
      </c>
      <c r="E86" s="32">
        <v>15538</v>
      </c>
      <c r="F86" s="32">
        <v>8713</v>
      </c>
      <c r="G86" s="32">
        <v>11918</v>
      </c>
      <c r="H86" s="32">
        <v>2385</v>
      </c>
      <c r="I86" s="32">
        <v>5491</v>
      </c>
    </row>
    <row r="87" spans="1:9" ht="15" hidden="1">
      <c r="A87" s="31">
        <v>36465</v>
      </c>
      <c r="B87" s="32">
        <v>5509</v>
      </c>
      <c r="C87" s="32">
        <v>8334</v>
      </c>
      <c r="D87" s="32">
        <v>1340</v>
      </c>
      <c r="E87" s="32">
        <v>2600</v>
      </c>
      <c r="F87" s="32">
        <v>11013</v>
      </c>
      <c r="G87" s="32">
        <v>10504</v>
      </c>
      <c r="H87" s="32">
        <v>5009</v>
      </c>
      <c r="I87" s="32">
        <v>5212</v>
      </c>
    </row>
    <row r="88" spans="1:9" ht="15" hidden="1">
      <c r="A88" s="31">
        <v>36495</v>
      </c>
      <c r="B88" s="32">
        <v>9903</v>
      </c>
      <c r="C88" s="32">
        <v>19605</v>
      </c>
      <c r="D88" s="32">
        <v>11540</v>
      </c>
      <c r="E88" s="32">
        <v>11750</v>
      </c>
      <c r="F88" s="32">
        <v>9054</v>
      </c>
      <c r="G88" s="32">
        <v>9398</v>
      </c>
      <c r="H88" s="32">
        <v>2088</v>
      </c>
      <c r="I88" s="32">
        <v>4300</v>
      </c>
    </row>
    <row r="89" spans="1:9" ht="15" hidden="1">
      <c r="A89" s="31">
        <v>36526</v>
      </c>
      <c r="B89" s="32">
        <v>5259</v>
      </c>
      <c r="C89" s="32">
        <v>6285</v>
      </c>
      <c r="D89" s="32">
        <v>2785</v>
      </c>
      <c r="E89" s="32">
        <v>2791</v>
      </c>
      <c r="F89" s="32">
        <v>5142</v>
      </c>
      <c r="G89" s="32">
        <v>8280</v>
      </c>
      <c r="H89" s="32">
        <v>3076</v>
      </c>
      <c r="I89" s="32">
        <v>3430</v>
      </c>
    </row>
    <row r="90" spans="1:9" ht="15" hidden="1">
      <c r="A90" s="31">
        <v>36557</v>
      </c>
      <c r="B90" s="32">
        <v>9434</v>
      </c>
      <c r="C90" s="32">
        <v>22251</v>
      </c>
      <c r="D90" s="32">
        <v>5400</v>
      </c>
      <c r="E90" s="32">
        <v>5380</v>
      </c>
      <c r="F90" s="32">
        <v>9467</v>
      </c>
      <c r="G90" s="32">
        <v>29417</v>
      </c>
      <c r="H90" s="32">
        <v>1543</v>
      </c>
      <c r="I90" s="32">
        <v>2474</v>
      </c>
    </row>
    <row r="91" spans="1:9" ht="15" hidden="1">
      <c r="A91" s="31">
        <v>36586</v>
      </c>
      <c r="B91" s="32">
        <v>5566</v>
      </c>
      <c r="C91" s="32">
        <v>10019</v>
      </c>
      <c r="D91" s="32">
        <v>724</v>
      </c>
      <c r="E91" s="32">
        <v>720</v>
      </c>
      <c r="F91" s="32">
        <v>13999</v>
      </c>
      <c r="G91" s="32">
        <v>16460</v>
      </c>
      <c r="H91" s="32">
        <v>6842</v>
      </c>
      <c r="I91" s="32">
        <v>7608</v>
      </c>
    </row>
    <row r="92" spans="1:9" ht="15" hidden="1">
      <c r="A92" s="31">
        <v>36617</v>
      </c>
      <c r="B92" s="32">
        <v>0</v>
      </c>
      <c r="C92" s="32">
        <v>0</v>
      </c>
      <c r="D92" s="32">
        <v>313</v>
      </c>
      <c r="E92" s="32">
        <v>313</v>
      </c>
      <c r="F92" s="32">
        <v>4998</v>
      </c>
      <c r="G92" s="32">
        <v>7500</v>
      </c>
      <c r="H92" s="32">
        <v>700</v>
      </c>
      <c r="I92" s="32">
        <v>780</v>
      </c>
    </row>
    <row r="93" spans="1:9" ht="15" hidden="1">
      <c r="A93" s="31">
        <v>36647</v>
      </c>
      <c r="B93" s="32">
        <v>3892</v>
      </c>
      <c r="C93" s="32">
        <v>8100</v>
      </c>
      <c r="D93" s="32">
        <v>1356</v>
      </c>
      <c r="E93" s="32">
        <v>2441</v>
      </c>
      <c r="F93" s="32">
        <v>18363</v>
      </c>
      <c r="G93" s="32">
        <v>19434</v>
      </c>
      <c r="H93" s="32">
        <v>12183</v>
      </c>
      <c r="I93" s="32">
        <v>17617</v>
      </c>
    </row>
    <row r="94" spans="1:9" ht="15" hidden="1">
      <c r="A94" s="31">
        <v>36678</v>
      </c>
      <c r="B94" s="32">
        <v>582</v>
      </c>
      <c r="C94" s="32">
        <v>582</v>
      </c>
      <c r="D94" s="32">
        <v>3092</v>
      </c>
      <c r="E94" s="32">
        <v>3999</v>
      </c>
      <c r="F94" s="32">
        <v>12329</v>
      </c>
      <c r="G94" s="32">
        <v>12092</v>
      </c>
      <c r="H94" s="32">
        <v>4364</v>
      </c>
      <c r="I94" s="32">
        <v>5481</v>
      </c>
    </row>
    <row r="95" spans="1:9" ht="15" hidden="1">
      <c r="A95" s="31">
        <v>36708</v>
      </c>
      <c r="B95" s="32">
        <v>2321</v>
      </c>
      <c r="C95" s="32">
        <v>5432</v>
      </c>
      <c r="D95" s="32">
        <v>1455</v>
      </c>
      <c r="E95" s="32">
        <v>1363</v>
      </c>
      <c r="F95" s="32">
        <v>15502</v>
      </c>
      <c r="G95" s="32">
        <v>16148</v>
      </c>
      <c r="H95" s="32">
        <v>6800</v>
      </c>
      <c r="I95" s="32">
        <v>7390</v>
      </c>
    </row>
    <row r="96" spans="1:9" ht="15" hidden="1">
      <c r="A96" s="31">
        <v>36739</v>
      </c>
      <c r="B96" s="32">
        <v>18945</v>
      </c>
      <c r="C96" s="32">
        <v>38385</v>
      </c>
      <c r="D96" s="32">
        <v>1386</v>
      </c>
      <c r="E96" s="32">
        <v>3367</v>
      </c>
      <c r="F96" s="32">
        <v>18585</v>
      </c>
      <c r="G96" s="32">
        <v>20832</v>
      </c>
      <c r="H96" s="32">
        <v>1577</v>
      </c>
      <c r="I96" s="32">
        <v>2715</v>
      </c>
    </row>
    <row r="97" spans="1:9" ht="15" hidden="1">
      <c r="A97" s="31">
        <v>36770</v>
      </c>
      <c r="B97" s="32">
        <v>6711</v>
      </c>
      <c r="C97" s="32">
        <v>6383</v>
      </c>
      <c r="D97" s="32">
        <v>743</v>
      </c>
      <c r="E97" s="32">
        <v>1356</v>
      </c>
      <c r="F97" s="32">
        <v>23065</v>
      </c>
      <c r="G97" s="32">
        <v>31522</v>
      </c>
      <c r="H97" s="32">
        <v>3158</v>
      </c>
      <c r="I97" s="32">
        <v>5033</v>
      </c>
    </row>
    <row r="98" spans="1:9" ht="15" hidden="1">
      <c r="A98" s="31">
        <v>36800</v>
      </c>
      <c r="B98" s="32">
        <v>1516</v>
      </c>
      <c r="C98" s="32">
        <v>2033</v>
      </c>
      <c r="D98" s="32">
        <v>6856</v>
      </c>
      <c r="E98" s="32">
        <v>9512</v>
      </c>
      <c r="F98" s="32">
        <v>13807</v>
      </c>
      <c r="G98" s="32">
        <v>16459</v>
      </c>
      <c r="H98" s="32">
        <v>6579</v>
      </c>
      <c r="I98" s="32">
        <v>11709</v>
      </c>
    </row>
    <row r="99" spans="1:9" ht="15" hidden="1">
      <c r="A99" s="31">
        <v>36831</v>
      </c>
      <c r="B99" s="32">
        <v>117</v>
      </c>
      <c r="C99" s="32">
        <v>450</v>
      </c>
      <c r="D99" s="32">
        <v>4752</v>
      </c>
      <c r="E99" s="32">
        <v>4796</v>
      </c>
      <c r="F99" s="32">
        <v>20509</v>
      </c>
      <c r="G99" s="32">
        <v>21376</v>
      </c>
      <c r="H99" s="32">
        <v>2252</v>
      </c>
      <c r="I99" s="32">
        <v>2867</v>
      </c>
    </row>
    <row r="100" spans="1:9" ht="15" hidden="1">
      <c r="A100" s="31">
        <v>36861</v>
      </c>
      <c r="B100" s="32">
        <v>1945</v>
      </c>
      <c r="C100" s="32">
        <v>2874</v>
      </c>
      <c r="D100" s="32">
        <v>55867</v>
      </c>
      <c r="E100" s="32">
        <v>302833</v>
      </c>
      <c r="F100" s="32">
        <v>14311</v>
      </c>
      <c r="G100" s="32">
        <v>17750</v>
      </c>
      <c r="H100" s="32">
        <v>4876</v>
      </c>
      <c r="I100" s="32">
        <v>5342</v>
      </c>
    </row>
    <row r="101" spans="1:9" ht="15" hidden="1">
      <c r="A101" s="31">
        <v>36892</v>
      </c>
      <c r="B101" s="32">
        <v>37100</v>
      </c>
      <c r="C101" s="32">
        <v>107334</v>
      </c>
      <c r="D101" s="32">
        <v>758</v>
      </c>
      <c r="E101" s="32">
        <v>794</v>
      </c>
      <c r="F101" s="32">
        <v>9846</v>
      </c>
      <c r="G101" s="32">
        <v>11593</v>
      </c>
      <c r="H101" s="32">
        <v>3451</v>
      </c>
      <c r="I101" s="32">
        <v>4652</v>
      </c>
    </row>
    <row r="102" spans="1:9" ht="15" hidden="1">
      <c r="A102" s="31">
        <v>36923</v>
      </c>
      <c r="B102" s="32">
        <v>12102</v>
      </c>
      <c r="C102" s="32">
        <v>22910</v>
      </c>
      <c r="D102" s="32">
        <v>7144</v>
      </c>
      <c r="E102" s="32">
        <v>7416</v>
      </c>
      <c r="F102" s="32">
        <v>6953</v>
      </c>
      <c r="G102" s="32">
        <v>7398</v>
      </c>
      <c r="H102" s="32">
        <v>1097</v>
      </c>
      <c r="I102" s="32">
        <v>1617</v>
      </c>
    </row>
    <row r="103" spans="1:9" ht="15" hidden="1">
      <c r="A103" s="31">
        <v>36951</v>
      </c>
      <c r="B103" s="32">
        <v>339</v>
      </c>
      <c r="C103" s="32">
        <v>854</v>
      </c>
      <c r="D103" s="32">
        <v>1071</v>
      </c>
      <c r="E103" s="32">
        <v>1800</v>
      </c>
      <c r="F103" s="32">
        <v>23741</v>
      </c>
      <c r="G103" s="32">
        <v>24136</v>
      </c>
      <c r="H103" s="32">
        <v>2946</v>
      </c>
      <c r="I103" s="32">
        <v>3516</v>
      </c>
    </row>
    <row r="104" spans="1:9" ht="15" hidden="1">
      <c r="A104" s="31">
        <v>36982</v>
      </c>
      <c r="B104" s="32">
        <v>2032</v>
      </c>
      <c r="C104" s="32">
        <v>7090</v>
      </c>
      <c r="D104" s="32">
        <v>1832</v>
      </c>
      <c r="E104" s="32">
        <v>3230</v>
      </c>
      <c r="F104" s="32">
        <v>11593</v>
      </c>
      <c r="G104" s="32">
        <v>12130</v>
      </c>
      <c r="H104" s="32">
        <v>12563</v>
      </c>
      <c r="I104" s="32">
        <v>12870</v>
      </c>
    </row>
    <row r="105" spans="1:9" ht="15" hidden="1">
      <c r="A105" s="31">
        <v>37012</v>
      </c>
      <c r="B105" s="32">
        <v>24163</v>
      </c>
      <c r="C105" s="32">
        <v>39500</v>
      </c>
      <c r="D105" s="32">
        <v>946</v>
      </c>
      <c r="E105" s="32">
        <v>1386</v>
      </c>
      <c r="F105" s="32">
        <v>2699</v>
      </c>
      <c r="G105" s="32">
        <v>2978</v>
      </c>
      <c r="H105" s="32">
        <v>3811</v>
      </c>
      <c r="I105" s="32">
        <v>5645</v>
      </c>
    </row>
    <row r="106" spans="1:9" ht="15" hidden="1">
      <c r="A106" s="31">
        <v>37043</v>
      </c>
      <c r="B106" s="32">
        <v>6306</v>
      </c>
      <c r="C106" s="32">
        <v>8333</v>
      </c>
      <c r="D106" s="32">
        <v>1064</v>
      </c>
      <c r="E106" s="32">
        <v>1200</v>
      </c>
      <c r="F106" s="32">
        <v>10946</v>
      </c>
      <c r="G106" s="32">
        <v>11256</v>
      </c>
      <c r="H106" s="32">
        <v>5903</v>
      </c>
      <c r="I106" s="32">
        <v>7123</v>
      </c>
    </row>
    <row r="107" spans="1:9" ht="15" hidden="1">
      <c r="A107" s="31">
        <v>37073</v>
      </c>
      <c r="B107" s="32">
        <v>5711</v>
      </c>
      <c r="C107" s="32">
        <v>11355</v>
      </c>
      <c r="D107" s="32">
        <v>12806</v>
      </c>
      <c r="E107" s="32">
        <v>17723</v>
      </c>
      <c r="F107" s="32">
        <v>15006</v>
      </c>
      <c r="G107" s="32">
        <v>20332</v>
      </c>
      <c r="H107" s="32">
        <v>2501</v>
      </c>
      <c r="I107" s="32">
        <v>3325</v>
      </c>
    </row>
    <row r="108" spans="1:9" ht="15" hidden="1">
      <c r="A108" s="31">
        <v>37104</v>
      </c>
      <c r="B108" s="32">
        <v>34311</v>
      </c>
      <c r="C108" s="32">
        <v>57469</v>
      </c>
      <c r="D108" s="32">
        <v>3259</v>
      </c>
      <c r="E108" s="32">
        <v>5169</v>
      </c>
      <c r="F108" s="32">
        <v>3233</v>
      </c>
      <c r="G108" s="32">
        <v>3446</v>
      </c>
      <c r="H108" s="32">
        <v>2683</v>
      </c>
      <c r="I108" s="32">
        <v>5124</v>
      </c>
    </row>
    <row r="109" spans="1:9" ht="15" hidden="1">
      <c r="A109" s="31">
        <v>37135</v>
      </c>
      <c r="B109" s="32">
        <v>4327</v>
      </c>
      <c r="C109" s="32">
        <v>12506</v>
      </c>
      <c r="D109" s="32">
        <v>901</v>
      </c>
      <c r="E109" s="32">
        <v>1140</v>
      </c>
      <c r="F109" s="32">
        <v>26740</v>
      </c>
      <c r="G109" s="32">
        <v>79259</v>
      </c>
      <c r="H109" s="32">
        <v>3034</v>
      </c>
      <c r="I109" s="32">
        <v>3976</v>
      </c>
    </row>
    <row r="110" spans="1:9" ht="15" hidden="1">
      <c r="A110" s="31">
        <v>37165</v>
      </c>
      <c r="B110" s="32">
        <v>1848</v>
      </c>
      <c r="C110" s="32">
        <v>4150</v>
      </c>
      <c r="D110" s="32">
        <v>5416</v>
      </c>
      <c r="E110" s="32">
        <v>11320</v>
      </c>
      <c r="F110" s="32">
        <v>18243</v>
      </c>
      <c r="G110" s="32">
        <v>16259</v>
      </c>
      <c r="H110" s="32">
        <v>4144</v>
      </c>
      <c r="I110" s="32">
        <v>9303</v>
      </c>
    </row>
    <row r="111" spans="1:9" ht="15" hidden="1">
      <c r="A111" s="31">
        <v>37196</v>
      </c>
      <c r="B111" s="32">
        <v>2036</v>
      </c>
      <c r="C111" s="32">
        <v>3800</v>
      </c>
      <c r="D111" s="32">
        <v>1305</v>
      </c>
      <c r="E111" s="32">
        <v>1950</v>
      </c>
      <c r="F111" s="32">
        <v>1338</v>
      </c>
      <c r="G111" s="32">
        <v>1371</v>
      </c>
      <c r="H111" s="32">
        <v>18108</v>
      </c>
      <c r="I111" s="32">
        <v>30259</v>
      </c>
    </row>
    <row r="112" spans="1:9" ht="15" hidden="1">
      <c r="A112" s="31">
        <v>37226</v>
      </c>
      <c r="B112" s="32">
        <v>8082</v>
      </c>
      <c r="C112" s="32">
        <v>11171</v>
      </c>
      <c r="D112" s="32">
        <v>1730</v>
      </c>
      <c r="E112" s="32">
        <v>5184</v>
      </c>
      <c r="F112" s="32">
        <v>2070</v>
      </c>
      <c r="G112" s="32">
        <v>1857</v>
      </c>
      <c r="H112" s="32">
        <v>1024</v>
      </c>
      <c r="I112" s="32">
        <v>1110</v>
      </c>
    </row>
    <row r="113" spans="1:9" ht="15" hidden="1">
      <c r="A113" s="31">
        <v>37257</v>
      </c>
      <c r="B113" s="32">
        <v>637</v>
      </c>
      <c r="C113" s="32">
        <v>956</v>
      </c>
      <c r="D113" s="32">
        <v>1174</v>
      </c>
      <c r="E113" s="32">
        <v>1874</v>
      </c>
      <c r="F113" s="32">
        <v>13725</v>
      </c>
      <c r="G113" s="32">
        <v>14706</v>
      </c>
      <c r="H113" s="32">
        <v>2433</v>
      </c>
      <c r="I113" s="32">
        <v>3310</v>
      </c>
    </row>
    <row r="114" spans="1:9" ht="15" hidden="1">
      <c r="A114" s="31">
        <v>37288</v>
      </c>
      <c r="B114" s="32">
        <v>0</v>
      </c>
      <c r="C114" s="32">
        <v>0</v>
      </c>
      <c r="D114" s="32">
        <v>3147</v>
      </c>
      <c r="E114" s="32">
        <v>6800</v>
      </c>
      <c r="F114" s="32">
        <v>10663</v>
      </c>
      <c r="G114" s="32">
        <v>12800</v>
      </c>
      <c r="H114" s="32">
        <v>3003</v>
      </c>
      <c r="I114" s="32">
        <v>3970</v>
      </c>
    </row>
    <row r="115" spans="1:9" ht="15" hidden="1">
      <c r="A115" s="31">
        <v>37316</v>
      </c>
      <c r="B115" s="32">
        <v>2183</v>
      </c>
      <c r="C115" s="32">
        <v>4800</v>
      </c>
      <c r="D115" s="32">
        <v>3989</v>
      </c>
      <c r="E115" s="32">
        <v>8265</v>
      </c>
      <c r="F115" s="32">
        <v>5958</v>
      </c>
      <c r="G115" s="32">
        <v>8626</v>
      </c>
      <c r="H115" s="32">
        <v>50681</v>
      </c>
      <c r="I115" s="32">
        <v>55183</v>
      </c>
    </row>
    <row r="116" spans="1:9" ht="15" hidden="1">
      <c r="A116" s="31">
        <v>37347</v>
      </c>
      <c r="B116" s="32">
        <v>8080</v>
      </c>
      <c r="C116" s="32">
        <v>29470</v>
      </c>
      <c r="D116" s="32">
        <v>10806</v>
      </c>
      <c r="E116" s="32">
        <v>11525</v>
      </c>
      <c r="F116" s="32">
        <v>5304</v>
      </c>
      <c r="G116" s="32">
        <v>6696</v>
      </c>
      <c r="H116" s="32">
        <v>1775</v>
      </c>
      <c r="I116" s="32">
        <v>3026</v>
      </c>
    </row>
    <row r="117" spans="1:9" ht="15" hidden="1">
      <c r="A117" s="31">
        <v>37377</v>
      </c>
      <c r="B117" s="32">
        <v>1853</v>
      </c>
      <c r="C117" s="32">
        <v>5670</v>
      </c>
      <c r="D117" s="32">
        <v>8091</v>
      </c>
      <c r="E117" s="32">
        <v>18855</v>
      </c>
      <c r="F117" s="32">
        <v>56189</v>
      </c>
      <c r="G117" s="32">
        <v>160065</v>
      </c>
      <c r="H117" s="32">
        <v>3473</v>
      </c>
      <c r="I117" s="32">
        <v>7139</v>
      </c>
    </row>
    <row r="118" spans="1:9" ht="15" hidden="1">
      <c r="A118" s="31">
        <v>37408</v>
      </c>
      <c r="B118" s="32">
        <v>5973</v>
      </c>
      <c r="C118" s="32">
        <v>16022</v>
      </c>
      <c r="D118" s="32">
        <v>3350</v>
      </c>
      <c r="E118" s="32">
        <v>10000</v>
      </c>
      <c r="F118" s="32">
        <v>5637</v>
      </c>
      <c r="G118" s="32">
        <v>6199</v>
      </c>
      <c r="H118" s="32">
        <v>3088</v>
      </c>
      <c r="I118" s="32">
        <v>3892</v>
      </c>
    </row>
    <row r="119" spans="1:9" ht="15" hidden="1">
      <c r="A119" s="31">
        <v>37438</v>
      </c>
      <c r="B119" s="32">
        <v>6567</v>
      </c>
      <c r="C119" s="32">
        <v>9054</v>
      </c>
      <c r="D119" s="32">
        <v>0</v>
      </c>
      <c r="E119" s="32">
        <v>0</v>
      </c>
      <c r="F119" s="32">
        <v>14164</v>
      </c>
      <c r="G119" s="32">
        <v>23904</v>
      </c>
      <c r="H119" s="32">
        <v>6115</v>
      </c>
      <c r="I119" s="32">
        <v>7565</v>
      </c>
    </row>
    <row r="120" spans="1:9" ht="15" hidden="1">
      <c r="A120" s="31">
        <v>37469</v>
      </c>
      <c r="B120" s="32">
        <v>7697</v>
      </c>
      <c r="C120" s="32">
        <v>11678</v>
      </c>
      <c r="D120" s="32">
        <v>39800</v>
      </c>
      <c r="E120" s="32">
        <v>120200</v>
      </c>
      <c r="F120" s="32">
        <v>9447</v>
      </c>
      <c r="G120" s="32">
        <v>12730</v>
      </c>
      <c r="H120" s="32">
        <v>1626</v>
      </c>
      <c r="I120" s="32">
        <v>1860</v>
      </c>
    </row>
    <row r="121" spans="1:9" ht="15" hidden="1">
      <c r="A121" s="31">
        <v>37500</v>
      </c>
      <c r="B121" s="32">
        <v>298</v>
      </c>
      <c r="C121" s="32">
        <v>300</v>
      </c>
      <c r="D121" s="32">
        <v>23624</v>
      </c>
      <c r="E121" s="32">
        <v>61756</v>
      </c>
      <c r="F121" s="32">
        <v>2439</v>
      </c>
      <c r="G121" s="32">
        <v>5638</v>
      </c>
      <c r="H121" s="32">
        <v>5361</v>
      </c>
      <c r="I121" s="32">
        <v>10228</v>
      </c>
    </row>
    <row r="122" spans="1:9" ht="15" hidden="1">
      <c r="A122" s="31">
        <v>37530</v>
      </c>
      <c r="B122" s="32">
        <v>15708</v>
      </c>
      <c r="C122" s="32">
        <v>33204</v>
      </c>
      <c r="D122" s="32">
        <v>4690</v>
      </c>
      <c r="E122" s="32">
        <v>5813</v>
      </c>
      <c r="F122" s="32">
        <v>3309</v>
      </c>
      <c r="G122" s="32">
        <v>3262</v>
      </c>
      <c r="H122" s="32">
        <v>3118</v>
      </c>
      <c r="I122" s="32">
        <v>4725</v>
      </c>
    </row>
    <row r="123" spans="1:9" ht="15" hidden="1">
      <c r="A123" s="31">
        <v>37561</v>
      </c>
      <c r="B123" s="32">
        <v>2572</v>
      </c>
      <c r="C123" s="32">
        <v>8732</v>
      </c>
      <c r="D123" s="32">
        <v>10728</v>
      </c>
      <c r="E123" s="32">
        <v>18669</v>
      </c>
      <c r="F123" s="32">
        <v>29813</v>
      </c>
      <c r="G123" s="32">
        <v>43464</v>
      </c>
      <c r="H123" s="32">
        <v>3862</v>
      </c>
      <c r="I123" s="32">
        <v>4666</v>
      </c>
    </row>
    <row r="124" spans="1:9" ht="15" hidden="1">
      <c r="A124" s="31">
        <v>37591</v>
      </c>
      <c r="B124" s="32">
        <v>1383</v>
      </c>
      <c r="C124" s="32">
        <v>2400</v>
      </c>
      <c r="D124" s="32">
        <v>16800</v>
      </c>
      <c r="E124" s="32">
        <v>34285</v>
      </c>
      <c r="F124" s="32">
        <v>7514</v>
      </c>
      <c r="G124" s="32">
        <v>6264</v>
      </c>
      <c r="H124" s="32">
        <v>1894</v>
      </c>
      <c r="I124" s="32">
        <v>4652</v>
      </c>
    </row>
    <row r="125" spans="1:9" ht="15" hidden="1">
      <c r="A125" s="31">
        <v>37622</v>
      </c>
      <c r="B125" s="32">
        <v>311</v>
      </c>
      <c r="C125" s="32">
        <v>350</v>
      </c>
      <c r="D125" s="32">
        <v>62860</v>
      </c>
      <c r="E125" s="32">
        <v>496830</v>
      </c>
      <c r="F125" s="32">
        <v>10026</v>
      </c>
      <c r="G125" s="32">
        <v>11449</v>
      </c>
      <c r="H125" s="32">
        <v>3122</v>
      </c>
      <c r="I125" s="32">
        <v>6013</v>
      </c>
    </row>
    <row r="126" spans="1:9" ht="15" hidden="1">
      <c r="A126" s="31">
        <v>37653</v>
      </c>
      <c r="B126" s="32">
        <v>1314</v>
      </c>
      <c r="C126" s="32">
        <v>1500</v>
      </c>
      <c r="D126" s="32">
        <v>696</v>
      </c>
      <c r="E126" s="32">
        <v>1377</v>
      </c>
      <c r="F126" s="32">
        <v>8558</v>
      </c>
      <c r="G126" s="32">
        <v>12530</v>
      </c>
      <c r="H126" s="32">
        <v>1907</v>
      </c>
      <c r="I126" s="32">
        <v>1856</v>
      </c>
    </row>
    <row r="127" spans="1:9" ht="15" hidden="1">
      <c r="A127" s="31">
        <v>37681</v>
      </c>
      <c r="B127" s="32">
        <v>641</v>
      </c>
      <c r="C127" s="32">
        <v>1200</v>
      </c>
      <c r="D127" s="32">
        <v>6728</v>
      </c>
      <c r="E127" s="32">
        <v>14794</v>
      </c>
      <c r="F127" s="32">
        <v>7903</v>
      </c>
      <c r="G127" s="32">
        <v>9120</v>
      </c>
      <c r="H127" s="32">
        <v>2720</v>
      </c>
      <c r="I127" s="32">
        <v>6800</v>
      </c>
    </row>
    <row r="128" spans="1:9" ht="15" hidden="1">
      <c r="A128" s="31">
        <v>37712</v>
      </c>
      <c r="B128" s="32">
        <v>2681</v>
      </c>
      <c r="C128" s="32">
        <v>9028</v>
      </c>
      <c r="D128" s="32">
        <v>6272</v>
      </c>
      <c r="E128" s="32">
        <v>10050</v>
      </c>
      <c r="F128" s="32">
        <v>4692</v>
      </c>
      <c r="G128" s="32">
        <v>3225</v>
      </c>
      <c r="H128" s="32">
        <v>2466</v>
      </c>
      <c r="I128" s="32">
        <v>6252</v>
      </c>
    </row>
    <row r="129" spans="1:9" ht="15" hidden="1">
      <c r="A129" s="31">
        <v>37742</v>
      </c>
      <c r="B129" s="32">
        <v>2063</v>
      </c>
      <c r="C129" s="32">
        <v>4250</v>
      </c>
      <c r="D129" s="32">
        <v>4885</v>
      </c>
      <c r="E129" s="32">
        <v>8552</v>
      </c>
      <c r="F129" s="32">
        <v>6942</v>
      </c>
      <c r="G129" s="32">
        <v>8321</v>
      </c>
      <c r="H129" s="32">
        <v>3254</v>
      </c>
      <c r="I129" s="32">
        <v>4474</v>
      </c>
    </row>
    <row r="130" spans="1:9" ht="15" hidden="1">
      <c r="A130" s="31">
        <v>37773</v>
      </c>
      <c r="B130" s="32">
        <v>10058</v>
      </c>
      <c r="C130" s="32">
        <v>29250</v>
      </c>
      <c r="D130" s="32">
        <v>522</v>
      </c>
      <c r="E130" s="32">
        <v>477</v>
      </c>
      <c r="F130" s="32">
        <v>11417</v>
      </c>
      <c r="G130" s="32">
        <v>15787</v>
      </c>
      <c r="H130" s="32">
        <v>3303</v>
      </c>
      <c r="I130" s="32">
        <v>6880</v>
      </c>
    </row>
    <row r="131" spans="1:9" ht="15" hidden="1">
      <c r="A131" s="31">
        <v>37803</v>
      </c>
      <c r="B131" s="32">
        <v>3246</v>
      </c>
      <c r="C131" s="32">
        <v>3450</v>
      </c>
      <c r="D131" s="32">
        <v>4075</v>
      </c>
      <c r="E131" s="32">
        <v>6336</v>
      </c>
      <c r="F131" s="32">
        <v>27602</v>
      </c>
      <c r="G131" s="32">
        <v>30143</v>
      </c>
      <c r="H131" s="32">
        <v>4435</v>
      </c>
      <c r="I131" s="32">
        <v>7910</v>
      </c>
    </row>
    <row r="132" spans="1:9" ht="15" hidden="1">
      <c r="A132" s="31">
        <v>37834</v>
      </c>
      <c r="B132" s="32">
        <v>1510</v>
      </c>
      <c r="C132" s="32">
        <v>3120</v>
      </c>
      <c r="D132" s="32">
        <v>10316</v>
      </c>
      <c r="E132" s="32">
        <v>24844</v>
      </c>
      <c r="F132" s="32">
        <v>19023</v>
      </c>
      <c r="G132" s="32">
        <v>23995</v>
      </c>
      <c r="H132" s="32">
        <v>4021</v>
      </c>
      <c r="I132" s="32">
        <v>5552</v>
      </c>
    </row>
    <row r="133" spans="1:9" ht="15" hidden="1">
      <c r="A133" s="31">
        <v>37865</v>
      </c>
      <c r="B133" s="32">
        <v>754</v>
      </c>
      <c r="C133" s="32">
        <v>1474</v>
      </c>
      <c r="D133" s="32">
        <v>7559</v>
      </c>
      <c r="E133" s="32">
        <v>16345</v>
      </c>
      <c r="F133" s="32">
        <v>5022</v>
      </c>
      <c r="G133" s="32">
        <v>5589</v>
      </c>
      <c r="H133" s="32">
        <v>2084</v>
      </c>
      <c r="I133" s="32">
        <v>3409</v>
      </c>
    </row>
    <row r="134" spans="1:9" ht="15" hidden="1">
      <c r="A134" s="31">
        <v>37895</v>
      </c>
      <c r="B134" s="32">
        <v>5241</v>
      </c>
      <c r="C134" s="32">
        <v>4550</v>
      </c>
      <c r="D134" s="32">
        <v>15505</v>
      </c>
      <c r="E134" s="32">
        <v>70262</v>
      </c>
      <c r="F134" s="32">
        <v>9321</v>
      </c>
      <c r="G134" s="32">
        <v>16299</v>
      </c>
      <c r="H134" s="32">
        <v>0</v>
      </c>
      <c r="I134" s="32">
        <v>0</v>
      </c>
    </row>
    <row r="135" spans="1:9" ht="15" hidden="1">
      <c r="A135" s="31">
        <v>37926</v>
      </c>
      <c r="B135" s="32">
        <v>652</v>
      </c>
      <c r="C135" s="32">
        <v>1174</v>
      </c>
      <c r="D135" s="32">
        <v>8770</v>
      </c>
      <c r="E135" s="32">
        <v>40426</v>
      </c>
      <c r="F135" s="32">
        <v>32613</v>
      </c>
      <c r="G135" s="32">
        <v>69428</v>
      </c>
      <c r="H135" s="32">
        <v>2262</v>
      </c>
      <c r="I135" s="32">
        <v>3347</v>
      </c>
    </row>
    <row r="136" spans="1:9" ht="15" hidden="1">
      <c r="A136" s="31">
        <v>37956</v>
      </c>
      <c r="B136" s="32">
        <v>4062</v>
      </c>
      <c r="C136" s="32">
        <v>8288</v>
      </c>
      <c r="D136" s="32">
        <v>7269</v>
      </c>
      <c r="E136" s="32">
        <v>15736</v>
      </c>
      <c r="F136" s="32">
        <v>25852</v>
      </c>
      <c r="G136" s="32">
        <v>27384</v>
      </c>
      <c r="H136" s="32">
        <v>2557</v>
      </c>
      <c r="I136" s="32">
        <v>3100</v>
      </c>
    </row>
    <row r="137" spans="1:9" ht="15" hidden="1">
      <c r="A137" s="31">
        <v>37987</v>
      </c>
      <c r="B137" s="32">
        <v>2657</v>
      </c>
      <c r="C137" s="32">
        <v>4000</v>
      </c>
      <c r="D137" s="32">
        <v>7492</v>
      </c>
      <c r="E137" s="32">
        <v>10900</v>
      </c>
      <c r="F137" s="32">
        <v>14830</v>
      </c>
      <c r="G137" s="32">
        <v>28191</v>
      </c>
      <c r="H137" s="32">
        <v>3524</v>
      </c>
      <c r="I137" s="32">
        <v>6886</v>
      </c>
    </row>
    <row r="138" spans="1:9" ht="15" hidden="1">
      <c r="A138" s="31">
        <v>38018</v>
      </c>
      <c r="B138" s="32">
        <v>523</v>
      </c>
      <c r="C138" s="32">
        <v>933</v>
      </c>
      <c r="D138" s="32">
        <v>433</v>
      </c>
      <c r="E138" s="32">
        <v>370</v>
      </c>
      <c r="F138" s="32">
        <v>10128</v>
      </c>
      <c r="G138" s="32">
        <v>22112</v>
      </c>
      <c r="H138" s="32">
        <v>960</v>
      </c>
      <c r="I138" s="32">
        <v>1875</v>
      </c>
    </row>
    <row r="139" spans="1:9" ht="15" hidden="1">
      <c r="A139" s="31">
        <v>38047</v>
      </c>
      <c r="B139" s="32">
        <v>7535</v>
      </c>
      <c r="C139" s="32">
        <v>16194</v>
      </c>
      <c r="D139" s="32">
        <v>22951</v>
      </c>
      <c r="E139" s="32">
        <v>115250</v>
      </c>
      <c r="F139" s="32">
        <v>26622</v>
      </c>
      <c r="G139" s="32">
        <v>73888</v>
      </c>
      <c r="H139" s="32">
        <v>3369</v>
      </c>
      <c r="I139" s="32">
        <v>5019</v>
      </c>
    </row>
    <row r="140" spans="1:9" ht="15" hidden="1">
      <c r="A140" s="31">
        <v>38078</v>
      </c>
      <c r="B140" s="32">
        <v>0</v>
      </c>
      <c r="C140" s="32">
        <v>0</v>
      </c>
      <c r="D140" s="32">
        <v>2618</v>
      </c>
      <c r="E140" s="32">
        <v>9000</v>
      </c>
      <c r="F140" s="32">
        <v>7158</v>
      </c>
      <c r="G140" s="32">
        <v>10882</v>
      </c>
      <c r="H140" s="32">
        <v>1140</v>
      </c>
      <c r="I140" s="32">
        <v>1426</v>
      </c>
    </row>
    <row r="141" spans="1:9" ht="15" hidden="1">
      <c r="A141" s="31">
        <v>38108</v>
      </c>
      <c r="B141" s="32">
        <v>8801</v>
      </c>
      <c r="C141" s="32">
        <v>28000</v>
      </c>
      <c r="D141" s="32">
        <v>2612</v>
      </c>
      <c r="E141" s="32">
        <v>4070</v>
      </c>
      <c r="F141" s="32">
        <v>15244</v>
      </c>
      <c r="G141" s="32">
        <v>22043</v>
      </c>
      <c r="H141" s="32">
        <v>3148</v>
      </c>
      <c r="I141" s="32">
        <v>8500</v>
      </c>
    </row>
    <row r="142" spans="1:9" ht="15" hidden="1">
      <c r="A142" s="31">
        <v>38139</v>
      </c>
      <c r="B142" s="32">
        <v>3963</v>
      </c>
      <c r="C142" s="32">
        <v>7821</v>
      </c>
      <c r="D142" s="32">
        <v>3464</v>
      </c>
      <c r="E142" s="32">
        <v>6224</v>
      </c>
      <c r="F142" s="32">
        <v>9826</v>
      </c>
      <c r="G142" s="32">
        <v>14778</v>
      </c>
      <c r="H142" s="32">
        <v>2549</v>
      </c>
      <c r="I142" s="32">
        <v>2818</v>
      </c>
    </row>
    <row r="143" spans="1:9" ht="15" hidden="1">
      <c r="A143" s="31">
        <v>38169</v>
      </c>
      <c r="B143" s="32">
        <v>3111</v>
      </c>
      <c r="C143" s="32">
        <v>3572</v>
      </c>
      <c r="D143" s="32">
        <v>10418</v>
      </c>
      <c r="E143" s="32">
        <v>108682</v>
      </c>
      <c r="F143" s="32">
        <v>19795</v>
      </c>
      <c r="G143" s="32">
        <v>36547</v>
      </c>
      <c r="H143" s="32">
        <v>3378</v>
      </c>
      <c r="I143" s="32">
        <v>6220</v>
      </c>
    </row>
    <row r="144" spans="1:9" ht="15" hidden="1">
      <c r="A144" s="31">
        <v>38200</v>
      </c>
      <c r="B144" s="32">
        <v>26852</v>
      </c>
      <c r="C144" s="32">
        <v>59880</v>
      </c>
      <c r="D144" s="32">
        <v>3251</v>
      </c>
      <c r="E144" s="32">
        <v>7198</v>
      </c>
      <c r="F144" s="32">
        <v>28812</v>
      </c>
      <c r="G144" s="32">
        <v>41661</v>
      </c>
      <c r="H144" s="32">
        <v>7326</v>
      </c>
      <c r="I144" s="32">
        <v>15991</v>
      </c>
    </row>
    <row r="145" spans="1:9" ht="15" hidden="1">
      <c r="A145" s="31">
        <v>38231</v>
      </c>
      <c r="B145" s="32">
        <v>562</v>
      </c>
      <c r="C145" s="32">
        <v>1026</v>
      </c>
      <c r="D145" s="32">
        <v>11112</v>
      </c>
      <c r="E145" s="32">
        <v>37600</v>
      </c>
      <c r="F145" s="32">
        <v>15481</v>
      </c>
      <c r="G145" s="32">
        <v>24455</v>
      </c>
      <c r="H145" s="32">
        <v>6947</v>
      </c>
      <c r="I145" s="32">
        <v>24322</v>
      </c>
    </row>
    <row r="146" spans="1:9" ht="15" hidden="1">
      <c r="A146" s="31">
        <v>38261</v>
      </c>
      <c r="B146" s="32">
        <v>8341</v>
      </c>
      <c r="C146" s="32">
        <v>14980</v>
      </c>
      <c r="D146" s="32">
        <v>12661</v>
      </c>
      <c r="E146" s="32">
        <v>25860</v>
      </c>
      <c r="F146" s="32">
        <v>7790</v>
      </c>
      <c r="G146" s="32">
        <v>8995</v>
      </c>
      <c r="H146" s="32">
        <v>4191</v>
      </c>
      <c r="I146" s="32">
        <v>13426</v>
      </c>
    </row>
    <row r="147" spans="1:9" ht="15" hidden="1">
      <c r="A147" s="31">
        <v>38292</v>
      </c>
      <c r="B147" s="32">
        <v>6034</v>
      </c>
      <c r="C147" s="32">
        <v>14635</v>
      </c>
      <c r="D147" s="32">
        <v>5605</v>
      </c>
      <c r="E147" s="32">
        <v>9908</v>
      </c>
      <c r="F147" s="32">
        <v>8638</v>
      </c>
      <c r="G147" s="32">
        <v>15421</v>
      </c>
      <c r="H147" s="32">
        <v>4643</v>
      </c>
      <c r="I147" s="32">
        <v>10800</v>
      </c>
    </row>
    <row r="148" spans="1:9" ht="15" hidden="1">
      <c r="A148" s="31">
        <v>38322</v>
      </c>
      <c r="B148" s="32">
        <v>11918</v>
      </c>
      <c r="C148" s="32">
        <v>29090</v>
      </c>
      <c r="D148" s="32">
        <v>2572</v>
      </c>
      <c r="E148" s="32">
        <v>3323</v>
      </c>
      <c r="F148" s="32">
        <v>25384</v>
      </c>
      <c r="G148" s="32">
        <v>40536</v>
      </c>
      <c r="H148" s="32">
        <v>3964</v>
      </c>
      <c r="I148" s="32">
        <v>8133</v>
      </c>
    </row>
    <row r="149" spans="1:9" ht="15" hidden="1">
      <c r="A149" s="31">
        <v>38353</v>
      </c>
      <c r="B149" s="32">
        <v>0</v>
      </c>
      <c r="C149" s="32">
        <v>0</v>
      </c>
      <c r="D149" s="32">
        <v>14382</v>
      </c>
      <c r="E149" s="32">
        <v>20832</v>
      </c>
      <c r="F149" s="32">
        <v>20258</v>
      </c>
      <c r="G149" s="32">
        <v>32551</v>
      </c>
      <c r="H149" s="32">
        <v>994</v>
      </c>
      <c r="I149" s="32">
        <v>1977</v>
      </c>
    </row>
    <row r="150" spans="1:9" ht="15" hidden="1">
      <c r="A150" s="31">
        <v>38384</v>
      </c>
      <c r="B150" s="32">
        <v>3122</v>
      </c>
      <c r="C150" s="32">
        <v>8280</v>
      </c>
      <c r="D150" s="32">
        <v>9805</v>
      </c>
      <c r="E150" s="32">
        <v>22982</v>
      </c>
      <c r="F150" s="32">
        <v>8838</v>
      </c>
      <c r="G150" s="32">
        <v>16958</v>
      </c>
      <c r="H150" s="32">
        <v>3565</v>
      </c>
      <c r="I150" s="32">
        <v>8052</v>
      </c>
    </row>
    <row r="151" spans="1:9" ht="15" hidden="1">
      <c r="A151" s="31">
        <v>38412</v>
      </c>
      <c r="B151" s="32">
        <v>8448</v>
      </c>
      <c r="C151" s="32">
        <v>20700</v>
      </c>
      <c r="D151" s="32">
        <v>1777</v>
      </c>
      <c r="E151" s="32">
        <v>4700</v>
      </c>
      <c r="F151" s="32">
        <v>12901</v>
      </c>
      <c r="G151" s="32">
        <v>20701</v>
      </c>
      <c r="H151" s="32">
        <v>1558</v>
      </c>
      <c r="I151" s="32">
        <v>2550</v>
      </c>
    </row>
    <row r="152" spans="1:9" ht="15" hidden="1">
      <c r="A152" s="31">
        <v>38443</v>
      </c>
      <c r="B152" s="32">
        <v>4016</v>
      </c>
      <c r="C152" s="32">
        <v>10898</v>
      </c>
      <c r="D152" s="32">
        <v>25845</v>
      </c>
      <c r="E152" s="32">
        <v>97400</v>
      </c>
      <c r="F152" s="32">
        <v>19550</v>
      </c>
      <c r="G152" s="32">
        <v>28235</v>
      </c>
      <c r="H152" s="32">
        <v>1353</v>
      </c>
      <c r="I152" s="32">
        <v>2950</v>
      </c>
    </row>
    <row r="153" spans="1:9" ht="15" hidden="1">
      <c r="A153" s="31">
        <v>38473</v>
      </c>
      <c r="B153" s="32">
        <v>9521</v>
      </c>
      <c r="C153" s="32">
        <v>14185</v>
      </c>
      <c r="D153" s="32">
        <v>2774</v>
      </c>
      <c r="E153" s="32">
        <v>6860</v>
      </c>
      <c r="F153" s="32">
        <v>20417</v>
      </c>
      <c r="G153" s="32">
        <v>34123</v>
      </c>
      <c r="H153" s="32">
        <v>10392</v>
      </c>
      <c r="I153" s="32">
        <v>20985</v>
      </c>
    </row>
    <row r="154" spans="1:9" ht="15" hidden="1">
      <c r="A154" s="31">
        <v>38504</v>
      </c>
      <c r="B154" s="32">
        <v>8236</v>
      </c>
      <c r="C154" s="32">
        <v>20593</v>
      </c>
      <c r="D154" s="32">
        <v>35482</v>
      </c>
      <c r="E154" s="32">
        <v>152204</v>
      </c>
      <c r="F154" s="32">
        <v>40435</v>
      </c>
      <c r="G154" s="32">
        <v>82209</v>
      </c>
      <c r="H154" s="32">
        <v>4328</v>
      </c>
      <c r="I154" s="32">
        <v>10815</v>
      </c>
    </row>
    <row r="155" spans="1:9" ht="15" hidden="1">
      <c r="A155" s="31">
        <v>38534</v>
      </c>
      <c r="B155" s="32">
        <v>7367</v>
      </c>
      <c r="C155" s="32">
        <v>17579</v>
      </c>
      <c r="D155" s="32">
        <v>829</v>
      </c>
      <c r="E155" s="32">
        <v>945</v>
      </c>
      <c r="F155" s="32">
        <v>33599</v>
      </c>
      <c r="G155" s="32">
        <v>56378</v>
      </c>
      <c r="H155" s="32">
        <v>2182</v>
      </c>
      <c r="I155" s="32">
        <v>6179</v>
      </c>
    </row>
    <row r="156" spans="1:9" ht="15" hidden="1">
      <c r="A156" s="31">
        <v>38565</v>
      </c>
      <c r="B156" s="32">
        <v>8165</v>
      </c>
      <c r="C156" s="32">
        <v>12000</v>
      </c>
      <c r="D156" s="32">
        <v>4231</v>
      </c>
      <c r="E156" s="32">
        <v>11600</v>
      </c>
      <c r="F156" s="32">
        <v>20404</v>
      </c>
      <c r="G156" s="32">
        <v>30210</v>
      </c>
      <c r="H156" s="32">
        <v>463</v>
      </c>
      <c r="I156" s="32">
        <v>1004</v>
      </c>
    </row>
    <row r="157" spans="1:9" ht="15" hidden="1">
      <c r="A157" s="31">
        <v>38596</v>
      </c>
      <c r="B157" s="32">
        <v>5073</v>
      </c>
      <c r="C157" s="32">
        <v>14810</v>
      </c>
      <c r="D157" s="32">
        <v>4297</v>
      </c>
      <c r="E157" s="32">
        <v>9600</v>
      </c>
      <c r="F157" s="32">
        <v>23177</v>
      </c>
      <c r="G157" s="32">
        <v>46121</v>
      </c>
      <c r="H157" s="32">
        <v>763</v>
      </c>
      <c r="I157" s="32">
        <v>1228</v>
      </c>
    </row>
    <row r="158" spans="1:9" ht="15" hidden="1">
      <c r="A158" s="31">
        <v>38626</v>
      </c>
      <c r="B158" s="32">
        <v>5876</v>
      </c>
      <c r="C158" s="32">
        <v>15065</v>
      </c>
      <c r="D158" s="32">
        <v>34769</v>
      </c>
      <c r="E158" s="32">
        <v>80900</v>
      </c>
      <c r="F158" s="32">
        <v>86551</v>
      </c>
      <c r="G158" s="32">
        <v>188437</v>
      </c>
      <c r="H158" s="32">
        <v>4956</v>
      </c>
      <c r="I158" s="32">
        <v>14365</v>
      </c>
    </row>
    <row r="159" spans="1:9" ht="15" hidden="1">
      <c r="A159" s="31">
        <v>38657</v>
      </c>
      <c r="B159" s="32">
        <v>1494</v>
      </c>
      <c r="C159" s="32">
        <v>4000</v>
      </c>
      <c r="D159" s="32">
        <v>14048</v>
      </c>
      <c r="E159" s="32">
        <v>33483</v>
      </c>
      <c r="F159" s="32">
        <v>34161</v>
      </c>
      <c r="G159" s="32">
        <v>40140</v>
      </c>
      <c r="H159" s="32">
        <v>2955</v>
      </c>
      <c r="I159" s="32">
        <v>6919</v>
      </c>
    </row>
    <row r="160" spans="1:9" ht="15" hidden="1">
      <c r="A160" s="31">
        <v>38687</v>
      </c>
      <c r="B160" s="32">
        <v>2793</v>
      </c>
      <c r="C160" s="32">
        <v>8000</v>
      </c>
      <c r="D160" s="32">
        <v>9264</v>
      </c>
      <c r="E160" s="32">
        <v>27666</v>
      </c>
      <c r="F160" s="32">
        <v>40497</v>
      </c>
      <c r="G160" s="32">
        <v>89607</v>
      </c>
      <c r="H160" s="32">
        <v>810</v>
      </c>
      <c r="I160" s="32">
        <v>1705</v>
      </c>
    </row>
    <row r="161" spans="1:9" ht="15" hidden="1">
      <c r="A161" s="31">
        <v>38718</v>
      </c>
      <c r="B161" s="32">
        <v>899</v>
      </c>
      <c r="C161" s="32">
        <v>1880</v>
      </c>
      <c r="D161" s="32">
        <v>3121</v>
      </c>
      <c r="E161" s="32">
        <v>8750</v>
      </c>
      <c r="F161" s="32">
        <v>13870</v>
      </c>
      <c r="G161" s="32">
        <v>28530</v>
      </c>
      <c r="H161" s="32">
        <v>2532</v>
      </c>
      <c r="I161" s="32">
        <v>7777</v>
      </c>
    </row>
    <row r="162" spans="1:9" ht="15" hidden="1">
      <c r="A162" s="31">
        <v>38749</v>
      </c>
      <c r="B162" s="32">
        <v>10021</v>
      </c>
      <c r="C162" s="32">
        <v>23230</v>
      </c>
      <c r="D162" s="32">
        <v>11041</v>
      </c>
      <c r="E162" s="32">
        <v>25645</v>
      </c>
      <c r="F162" s="32">
        <v>54451</v>
      </c>
      <c r="G162" s="32">
        <v>113094</v>
      </c>
      <c r="H162" s="32">
        <v>16537</v>
      </c>
      <c r="I162" s="32">
        <v>42389</v>
      </c>
    </row>
    <row r="163" spans="1:9" ht="15" hidden="1">
      <c r="A163" s="31">
        <v>38777</v>
      </c>
      <c r="B163" s="32">
        <v>8374</v>
      </c>
      <c r="C163" s="32">
        <v>23118</v>
      </c>
      <c r="D163" s="32">
        <v>6258</v>
      </c>
      <c r="E163" s="32">
        <v>18909</v>
      </c>
      <c r="F163" s="32">
        <v>71366</v>
      </c>
      <c r="G163" s="32">
        <v>186326</v>
      </c>
      <c r="H163" s="32">
        <v>3041</v>
      </c>
      <c r="I163" s="32">
        <v>6871</v>
      </c>
    </row>
    <row r="164" spans="1:9" ht="15" hidden="1">
      <c r="A164" s="31">
        <v>38808</v>
      </c>
      <c r="B164" s="32">
        <v>7405</v>
      </c>
      <c r="C164" s="32">
        <v>26695</v>
      </c>
      <c r="D164" s="32">
        <v>4292</v>
      </c>
      <c r="E164" s="32">
        <v>8397</v>
      </c>
      <c r="F164" s="32">
        <v>25554</v>
      </c>
      <c r="G164" s="32">
        <v>64659</v>
      </c>
      <c r="H164" s="32">
        <v>1350</v>
      </c>
      <c r="I164" s="32">
        <v>4477</v>
      </c>
    </row>
    <row r="165" spans="1:9" ht="15" hidden="1">
      <c r="A165" s="31">
        <v>38838</v>
      </c>
      <c r="B165" s="32">
        <v>11624</v>
      </c>
      <c r="C165" s="32">
        <v>35025</v>
      </c>
      <c r="D165" s="32">
        <v>3994</v>
      </c>
      <c r="E165" s="32">
        <v>11778</v>
      </c>
      <c r="F165" s="32">
        <v>41209</v>
      </c>
      <c r="G165" s="32">
        <v>111377</v>
      </c>
      <c r="H165" s="32">
        <v>2299</v>
      </c>
      <c r="I165" s="32">
        <v>8318</v>
      </c>
    </row>
    <row r="166" spans="1:9" ht="15" hidden="1">
      <c r="A166" s="31">
        <v>38869</v>
      </c>
      <c r="B166" s="32">
        <v>3023</v>
      </c>
      <c r="C166" s="32">
        <v>10292</v>
      </c>
      <c r="D166" s="32">
        <v>10336</v>
      </c>
      <c r="E166" s="32">
        <v>59831</v>
      </c>
      <c r="F166" s="32">
        <v>51019</v>
      </c>
      <c r="G166" s="32">
        <v>127324</v>
      </c>
      <c r="H166" s="32">
        <v>1168</v>
      </c>
      <c r="I166" s="32">
        <v>3704</v>
      </c>
    </row>
    <row r="167" spans="1:9" ht="15" hidden="1">
      <c r="A167" s="31">
        <v>38899</v>
      </c>
      <c r="B167" s="32">
        <v>12291</v>
      </c>
      <c r="C167" s="32">
        <v>38170</v>
      </c>
      <c r="D167" s="32">
        <v>5935</v>
      </c>
      <c r="E167" s="32">
        <v>24884</v>
      </c>
      <c r="F167" s="32">
        <v>26982</v>
      </c>
      <c r="G167" s="32">
        <v>62781</v>
      </c>
      <c r="H167" s="32">
        <v>4635</v>
      </c>
      <c r="I167" s="32">
        <v>15551</v>
      </c>
    </row>
    <row r="168" spans="1:9" ht="15" hidden="1">
      <c r="A168" s="31">
        <v>38930</v>
      </c>
      <c r="B168" s="32">
        <v>52129</v>
      </c>
      <c r="C168" s="32">
        <v>301939</v>
      </c>
      <c r="D168" s="32">
        <v>9072</v>
      </c>
      <c r="E168" s="32">
        <v>22988</v>
      </c>
      <c r="F168" s="32">
        <v>52872</v>
      </c>
      <c r="G168" s="32">
        <v>113361</v>
      </c>
      <c r="H168" s="32">
        <v>15540</v>
      </c>
      <c r="I168" s="32">
        <v>54928</v>
      </c>
    </row>
    <row r="169" spans="1:9" ht="15" hidden="1">
      <c r="A169" s="31">
        <v>38961</v>
      </c>
      <c r="B169" s="32">
        <v>8859</v>
      </c>
      <c r="C169" s="32">
        <v>24299</v>
      </c>
      <c r="D169" s="32">
        <v>8554</v>
      </c>
      <c r="E169" s="32">
        <v>21695</v>
      </c>
      <c r="F169" s="32">
        <v>19342</v>
      </c>
      <c r="G169" s="32">
        <v>59003</v>
      </c>
      <c r="H169" s="32">
        <v>4339</v>
      </c>
      <c r="I169" s="32">
        <v>11979</v>
      </c>
    </row>
    <row r="170" spans="1:9" ht="15" hidden="1">
      <c r="A170" s="31">
        <v>38991</v>
      </c>
      <c r="B170" s="32">
        <v>6708</v>
      </c>
      <c r="C170" s="32">
        <v>18221</v>
      </c>
      <c r="D170" s="32">
        <v>11009</v>
      </c>
      <c r="E170" s="32">
        <v>37695</v>
      </c>
      <c r="F170" s="32">
        <v>28289</v>
      </c>
      <c r="G170" s="32">
        <v>59729</v>
      </c>
      <c r="H170" s="32">
        <v>5601</v>
      </c>
      <c r="I170" s="32">
        <v>20475</v>
      </c>
    </row>
    <row r="171" spans="1:9" ht="15" hidden="1">
      <c r="A171" s="31">
        <v>39022</v>
      </c>
      <c r="B171" s="32">
        <v>35249</v>
      </c>
      <c r="C171" s="32">
        <v>111044</v>
      </c>
      <c r="D171" s="32">
        <v>39741</v>
      </c>
      <c r="E171" s="32">
        <v>133027</v>
      </c>
      <c r="F171" s="32">
        <v>48130</v>
      </c>
      <c r="G171" s="32">
        <v>108462</v>
      </c>
      <c r="H171" s="32">
        <v>1108</v>
      </c>
      <c r="I171" s="32">
        <v>3591</v>
      </c>
    </row>
    <row r="172" spans="1:9" ht="15" hidden="1">
      <c r="A172" s="31">
        <v>39052</v>
      </c>
      <c r="B172" s="32">
        <v>11157</v>
      </c>
      <c r="C172" s="32">
        <v>32300</v>
      </c>
      <c r="D172" s="32">
        <v>2865</v>
      </c>
      <c r="E172" s="32">
        <v>21200</v>
      </c>
      <c r="F172" s="32">
        <v>17006</v>
      </c>
      <c r="G172" s="32">
        <v>45824</v>
      </c>
      <c r="H172" s="32">
        <v>1604</v>
      </c>
      <c r="I172" s="32">
        <v>3919</v>
      </c>
    </row>
    <row r="173" spans="1:9" ht="15" hidden="1">
      <c r="A173" s="31">
        <v>39083</v>
      </c>
      <c r="B173" s="32">
        <v>6335</v>
      </c>
      <c r="C173" s="32">
        <v>35025</v>
      </c>
      <c r="D173" s="32">
        <v>9262</v>
      </c>
      <c r="E173" s="32">
        <v>43510</v>
      </c>
      <c r="F173" s="32">
        <v>31764</v>
      </c>
      <c r="G173" s="32">
        <v>90405</v>
      </c>
      <c r="H173" s="32">
        <v>4829</v>
      </c>
      <c r="I173" s="32">
        <v>16518</v>
      </c>
    </row>
    <row r="174" spans="1:9" ht="15" hidden="1">
      <c r="A174" s="31">
        <v>39114</v>
      </c>
      <c r="B174" s="32">
        <v>2866</v>
      </c>
      <c r="C174" s="32">
        <v>8725</v>
      </c>
      <c r="D174" s="32">
        <v>1867</v>
      </c>
      <c r="E174" s="32">
        <v>6985</v>
      </c>
      <c r="F174" s="32">
        <v>17030</v>
      </c>
      <c r="G174" s="32">
        <v>46258</v>
      </c>
      <c r="H174" s="32">
        <v>10826</v>
      </c>
      <c r="I174" s="32">
        <v>45979</v>
      </c>
    </row>
    <row r="175" spans="1:9" ht="15" hidden="1">
      <c r="A175" s="31">
        <v>39142</v>
      </c>
      <c r="B175" s="32">
        <v>7558</v>
      </c>
      <c r="C175" s="32">
        <v>25908</v>
      </c>
      <c r="D175" s="32">
        <v>7795</v>
      </c>
      <c r="E175" s="32">
        <v>23652</v>
      </c>
      <c r="F175" s="32">
        <v>26258</v>
      </c>
      <c r="G175" s="32">
        <v>74904</v>
      </c>
      <c r="H175" s="32">
        <v>3518</v>
      </c>
      <c r="I175" s="32">
        <v>10450</v>
      </c>
    </row>
    <row r="176" spans="1:9" ht="15" hidden="1">
      <c r="A176" s="31">
        <v>39173</v>
      </c>
      <c r="B176" s="32">
        <v>23725</v>
      </c>
      <c r="C176" s="32">
        <v>101937</v>
      </c>
      <c r="D176" s="32">
        <v>17286</v>
      </c>
      <c r="E176" s="32">
        <v>39925</v>
      </c>
      <c r="F176" s="32">
        <v>51545</v>
      </c>
      <c r="G176" s="32">
        <v>124747</v>
      </c>
      <c r="H176" s="32">
        <v>1349</v>
      </c>
      <c r="I176" s="32">
        <v>3372</v>
      </c>
    </row>
    <row r="177" spans="1:9" ht="15" hidden="1">
      <c r="A177" s="31">
        <v>39203</v>
      </c>
      <c r="B177" s="32">
        <v>13720</v>
      </c>
      <c r="C177" s="32">
        <v>63931</v>
      </c>
      <c r="D177" s="32">
        <v>31363</v>
      </c>
      <c r="E177" s="32">
        <v>140131</v>
      </c>
      <c r="F177" s="32">
        <v>18276</v>
      </c>
      <c r="G177" s="32">
        <v>46147</v>
      </c>
      <c r="H177" s="32">
        <v>26867</v>
      </c>
      <c r="I177" s="32">
        <v>125814</v>
      </c>
    </row>
    <row r="178" spans="1:9" ht="15" hidden="1">
      <c r="A178" s="31">
        <v>39234</v>
      </c>
      <c r="B178" s="32">
        <v>10308</v>
      </c>
      <c r="C178" s="32">
        <v>37502</v>
      </c>
      <c r="D178" s="32">
        <v>11224</v>
      </c>
      <c r="E178" s="32">
        <v>30041</v>
      </c>
      <c r="F178" s="32">
        <v>41799</v>
      </c>
      <c r="G178" s="32">
        <v>109767</v>
      </c>
      <c r="H178" s="32">
        <v>1380</v>
      </c>
      <c r="I178" s="32">
        <v>5231</v>
      </c>
    </row>
    <row r="179" spans="1:9" ht="15" hidden="1">
      <c r="A179" s="31">
        <v>39264</v>
      </c>
      <c r="B179" s="32">
        <v>9051</v>
      </c>
      <c r="C179" s="32">
        <v>43555</v>
      </c>
      <c r="D179" s="32">
        <v>7702</v>
      </c>
      <c r="E179" s="32">
        <v>37430</v>
      </c>
      <c r="F179" s="32">
        <v>13989</v>
      </c>
      <c r="G179" s="32">
        <v>40066</v>
      </c>
      <c r="H179" s="32">
        <v>14924</v>
      </c>
      <c r="I179" s="32">
        <v>69065</v>
      </c>
    </row>
    <row r="180" spans="1:9" ht="15" hidden="1">
      <c r="A180" s="31">
        <v>39295</v>
      </c>
      <c r="B180" s="32">
        <v>24077</v>
      </c>
      <c r="C180" s="32">
        <v>137079</v>
      </c>
      <c r="D180" s="32">
        <v>42671</v>
      </c>
      <c r="E180" s="32">
        <v>232033</v>
      </c>
      <c r="F180" s="32">
        <v>72333</v>
      </c>
      <c r="G180" s="32">
        <v>219277</v>
      </c>
      <c r="H180" s="32">
        <v>942</v>
      </c>
      <c r="I180" s="32">
        <v>2550</v>
      </c>
    </row>
    <row r="181" spans="1:9" ht="15" hidden="1">
      <c r="A181" s="31">
        <v>39326</v>
      </c>
      <c r="B181" s="32">
        <v>17692</v>
      </c>
      <c r="C181" s="32">
        <v>57761</v>
      </c>
      <c r="D181" s="32">
        <v>6373</v>
      </c>
      <c r="E181" s="32">
        <v>20394</v>
      </c>
      <c r="F181" s="32">
        <v>30455</v>
      </c>
      <c r="G181" s="32">
        <v>78013</v>
      </c>
      <c r="H181" s="32">
        <v>2781</v>
      </c>
      <c r="I181" s="32">
        <v>14830</v>
      </c>
    </row>
    <row r="182" spans="1:9" ht="15" hidden="1">
      <c r="A182" s="31">
        <v>39356</v>
      </c>
      <c r="B182" s="32">
        <v>1911</v>
      </c>
      <c r="C182" s="32">
        <v>6167</v>
      </c>
      <c r="D182" s="32">
        <v>3354</v>
      </c>
      <c r="E182" s="32">
        <v>8663</v>
      </c>
      <c r="F182" s="32">
        <v>59202</v>
      </c>
      <c r="G182" s="32">
        <v>166233</v>
      </c>
      <c r="H182" s="32">
        <v>1097</v>
      </c>
      <c r="I182" s="32">
        <v>4496</v>
      </c>
    </row>
    <row r="183" spans="1:9" ht="15" hidden="1">
      <c r="A183" s="31">
        <v>39387</v>
      </c>
      <c r="B183" s="32">
        <v>3408</v>
      </c>
      <c r="C183" s="32">
        <v>15764</v>
      </c>
      <c r="D183" s="32">
        <v>288</v>
      </c>
      <c r="E183" s="32">
        <v>1440</v>
      </c>
      <c r="F183" s="32">
        <v>20004</v>
      </c>
      <c r="G183" s="32">
        <v>51495</v>
      </c>
      <c r="H183" s="32">
        <v>577</v>
      </c>
      <c r="I183" s="32">
        <v>1360</v>
      </c>
    </row>
    <row r="184" spans="1:9" ht="15" hidden="1">
      <c r="A184" s="31">
        <v>39417</v>
      </c>
      <c r="B184" s="32">
        <v>4965</v>
      </c>
      <c r="C184" s="32">
        <v>24179</v>
      </c>
      <c r="D184" s="32">
        <v>12641</v>
      </c>
      <c r="E184" s="32">
        <v>41074</v>
      </c>
      <c r="F184" s="32">
        <v>9288</v>
      </c>
      <c r="G184" s="32">
        <v>29672</v>
      </c>
      <c r="H184" s="32">
        <v>2031</v>
      </c>
      <c r="I184" s="32">
        <v>10175</v>
      </c>
    </row>
    <row r="185" spans="1:9" ht="15" hidden="1">
      <c r="A185" s="31">
        <v>39448</v>
      </c>
      <c r="B185" s="32">
        <v>7087</v>
      </c>
      <c r="C185" s="32">
        <v>26244</v>
      </c>
      <c r="D185" s="32">
        <v>85138</v>
      </c>
      <c r="E185" s="32">
        <v>461784</v>
      </c>
      <c r="F185" s="32">
        <v>18412</v>
      </c>
      <c r="G185" s="32">
        <v>59268</v>
      </c>
      <c r="H185" s="32">
        <v>3674</v>
      </c>
      <c r="I185" s="32">
        <v>16870</v>
      </c>
    </row>
    <row r="186" spans="1:9" ht="15" hidden="1">
      <c r="A186" s="31">
        <v>39479</v>
      </c>
      <c r="B186" s="32">
        <v>18048</v>
      </c>
      <c r="C186" s="32">
        <v>90470</v>
      </c>
      <c r="D186" s="32">
        <v>18768</v>
      </c>
      <c r="E186" s="32">
        <v>72118</v>
      </c>
      <c r="F186" s="32">
        <v>63509</v>
      </c>
      <c r="G186" s="32">
        <v>186332</v>
      </c>
      <c r="H186" s="32">
        <v>805</v>
      </c>
      <c r="I186" s="32">
        <v>3623</v>
      </c>
    </row>
    <row r="187" spans="1:9" ht="15" hidden="1">
      <c r="A187" s="31">
        <v>39508</v>
      </c>
      <c r="B187" s="32">
        <v>17509</v>
      </c>
      <c r="C187" s="32">
        <v>86367</v>
      </c>
      <c r="D187" s="32">
        <v>1151</v>
      </c>
      <c r="E187" s="32">
        <v>4106</v>
      </c>
      <c r="F187" s="32">
        <v>44269</v>
      </c>
      <c r="G187" s="32">
        <v>119269</v>
      </c>
      <c r="H187" s="32">
        <v>1670</v>
      </c>
      <c r="I187" s="32">
        <v>5981</v>
      </c>
    </row>
    <row r="188" spans="1:9" ht="15" hidden="1">
      <c r="A188" s="31">
        <v>39539</v>
      </c>
      <c r="B188" s="32">
        <v>28509</v>
      </c>
      <c r="C188" s="32">
        <v>101116</v>
      </c>
      <c r="D188" s="32">
        <v>5986</v>
      </c>
      <c r="E188" s="32">
        <v>30527</v>
      </c>
      <c r="F188" s="32">
        <v>29100</v>
      </c>
      <c r="G188" s="32">
        <v>92126</v>
      </c>
      <c r="H188" s="32">
        <v>2070</v>
      </c>
      <c r="I188" s="32">
        <v>8110</v>
      </c>
    </row>
    <row r="189" spans="1:9" ht="15" hidden="1">
      <c r="A189" s="31">
        <v>39569</v>
      </c>
      <c r="B189" s="32">
        <v>18993</v>
      </c>
      <c r="C189" s="32">
        <v>90231</v>
      </c>
      <c r="D189" s="32">
        <v>18571</v>
      </c>
      <c r="E189" s="32">
        <v>65886</v>
      </c>
      <c r="F189" s="32">
        <v>31682</v>
      </c>
      <c r="G189" s="32">
        <v>92559</v>
      </c>
      <c r="H189" s="32">
        <v>5467</v>
      </c>
      <c r="I189" s="32">
        <v>27330</v>
      </c>
    </row>
    <row r="190" spans="1:9" ht="15" hidden="1">
      <c r="A190" s="31">
        <v>39600</v>
      </c>
      <c r="B190" s="32">
        <v>22285</v>
      </c>
      <c r="C190" s="32">
        <v>122517</v>
      </c>
      <c r="D190" s="32">
        <v>4450</v>
      </c>
      <c r="E190" s="32">
        <v>17049</v>
      </c>
      <c r="F190" s="32">
        <v>61204</v>
      </c>
      <c r="G190" s="32">
        <v>178611</v>
      </c>
      <c r="H190" s="32">
        <v>8357</v>
      </c>
      <c r="I190" s="32">
        <v>35542</v>
      </c>
    </row>
    <row r="191" spans="1:9" ht="15" hidden="1">
      <c r="A191" s="31">
        <v>39630</v>
      </c>
      <c r="B191" s="32">
        <v>42120</v>
      </c>
      <c r="C191" s="32">
        <v>219706</v>
      </c>
      <c r="D191" s="32">
        <v>12536</v>
      </c>
      <c r="E191" s="32">
        <v>64609</v>
      </c>
      <c r="F191" s="32">
        <v>43006</v>
      </c>
      <c r="G191" s="32">
        <v>130601</v>
      </c>
      <c r="H191" s="32">
        <v>3782</v>
      </c>
      <c r="I191" s="32">
        <v>18258</v>
      </c>
    </row>
    <row r="192" spans="1:9" ht="15" hidden="1">
      <c r="A192" s="31">
        <v>39661</v>
      </c>
      <c r="B192" s="32">
        <v>2545</v>
      </c>
      <c r="C192" s="32">
        <v>7609</v>
      </c>
      <c r="D192" s="32">
        <v>23706</v>
      </c>
      <c r="E192" s="32">
        <v>120321</v>
      </c>
      <c r="F192" s="32">
        <v>23767</v>
      </c>
      <c r="G192" s="32">
        <v>104365</v>
      </c>
      <c r="H192" s="32">
        <v>10898</v>
      </c>
      <c r="I192" s="32">
        <v>41409</v>
      </c>
    </row>
    <row r="193" spans="1:9" ht="15" hidden="1">
      <c r="A193" s="31">
        <v>39692</v>
      </c>
      <c r="B193" s="32">
        <v>46611</v>
      </c>
      <c r="C193" s="32">
        <v>223260</v>
      </c>
      <c r="D193" s="32">
        <v>8246</v>
      </c>
      <c r="E193" s="32">
        <v>23671</v>
      </c>
      <c r="F193" s="32">
        <v>96311</v>
      </c>
      <c r="G193" s="32">
        <v>284575</v>
      </c>
      <c r="H193" s="32">
        <v>5485</v>
      </c>
      <c r="I193" s="32">
        <v>16089</v>
      </c>
    </row>
    <row r="194" spans="1:9" ht="15" hidden="1">
      <c r="A194" s="31">
        <v>39722</v>
      </c>
      <c r="B194" s="32">
        <v>29043</v>
      </c>
      <c r="C194" s="32">
        <v>143064</v>
      </c>
      <c r="D194" s="32">
        <v>2021</v>
      </c>
      <c r="E194" s="32">
        <v>5443</v>
      </c>
      <c r="F194" s="32">
        <v>39529</v>
      </c>
      <c r="G194" s="32">
        <v>103290</v>
      </c>
      <c r="H194" s="32">
        <v>10792</v>
      </c>
      <c r="I194" s="32">
        <v>50564</v>
      </c>
    </row>
    <row r="195" spans="1:9" ht="15" hidden="1">
      <c r="A195" s="31">
        <v>39753</v>
      </c>
      <c r="B195" s="32">
        <v>5256</v>
      </c>
      <c r="C195" s="32">
        <v>23227</v>
      </c>
      <c r="D195" s="32">
        <v>5008</v>
      </c>
      <c r="E195" s="32">
        <v>24815</v>
      </c>
      <c r="F195" s="32">
        <v>37572</v>
      </c>
      <c r="G195" s="32">
        <v>145725</v>
      </c>
      <c r="H195" s="32">
        <v>2166</v>
      </c>
      <c r="I195" s="32">
        <v>10677</v>
      </c>
    </row>
    <row r="196" spans="1:9" ht="15" hidden="1">
      <c r="A196" s="31">
        <v>39783</v>
      </c>
      <c r="B196" s="32">
        <v>10423</v>
      </c>
      <c r="C196" s="32">
        <v>51518</v>
      </c>
      <c r="D196" s="32">
        <v>17356</v>
      </c>
      <c r="E196" s="32">
        <v>50051</v>
      </c>
      <c r="F196" s="32">
        <v>47016</v>
      </c>
      <c r="G196" s="32">
        <v>137303</v>
      </c>
      <c r="H196" s="32">
        <v>0</v>
      </c>
      <c r="I196" s="32">
        <v>0</v>
      </c>
    </row>
    <row r="197" spans="1:9" ht="15" hidden="1">
      <c r="A197" s="31">
        <v>39814</v>
      </c>
      <c r="B197" s="32">
        <v>1691</v>
      </c>
      <c r="C197" s="32">
        <v>6626</v>
      </c>
      <c r="D197" s="32">
        <v>8283</v>
      </c>
      <c r="E197" s="32">
        <v>22217</v>
      </c>
      <c r="F197" s="32">
        <v>17201</v>
      </c>
      <c r="G197" s="32">
        <v>57740</v>
      </c>
      <c r="H197" s="32">
        <v>30953</v>
      </c>
      <c r="I197" s="32">
        <v>153019</v>
      </c>
    </row>
    <row r="198" spans="1:9" ht="15" hidden="1">
      <c r="A198" s="31">
        <v>39845</v>
      </c>
      <c r="B198" s="32">
        <v>32520</v>
      </c>
      <c r="C198" s="32">
        <v>162600</v>
      </c>
      <c r="D198" s="32">
        <v>14633</v>
      </c>
      <c r="E198" s="32">
        <v>67564</v>
      </c>
      <c r="F198" s="32">
        <v>20437</v>
      </c>
      <c r="G198" s="32">
        <v>68369</v>
      </c>
      <c r="H198" s="32">
        <v>3883</v>
      </c>
      <c r="I198" s="32">
        <v>15544</v>
      </c>
    </row>
    <row r="199" spans="1:9" ht="15" hidden="1">
      <c r="A199" s="31">
        <v>39873</v>
      </c>
      <c r="B199" s="32">
        <v>14831</v>
      </c>
      <c r="C199" s="32">
        <v>52625</v>
      </c>
      <c r="D199" s="32">
        <v>1107</v>
      </c>
      <c r="E199" s="32">
        <v>2948</v>
      </c>
      <c r="F199" s="32">
        <v>30949</v>
      </c>
      <c r="G199" s="32">
        <v>109325</v>
      </c>
      <c r="H199" s="32">
        <v>2274</v>
      </c>
      <c r="I199" s="32">
        <v>8877</v>
      </c>
    </row>
    <row r="200" spans="1:9" ht="15" hidden="1">
      <c r="A200" s="31">
        <v>39904</v>
      </c>
      <c r="B200" s="32">
        <v>17462</v>
      </c>
      <c r="C200" s="32">
        <v>87971</v>
      </c>
      <c r="D200" s="32">
        <v>4294</v>
      </c>
      <c r="E200" s="32">
        <v>18947</v>
      </c>
      <c r="F200" s="32">
        <v>17873</v>
      </c>
      <c r="G200" s="32">
        <v>61093</v>
      </c>
      <c r="H200" s="32">
        <v>1806</v>
      </c>
      <c r="I200" s="32">
        <v>8030</v>
      </c>
    </row>
    <row r="201" spans="1:9" ht="15" hidden="1">
      <c r="A201" s="31">
        <v>39934</v>
      </c>
      <c r="B201" s="32"/>
      <c r="C201" s="32"/>
      <c r="D201" s="32"/>
      <c r="E201" s="32"/>
      <c r="F201" s="32"/>
      <c r="G201" s="32"/>
      <c r="H201" s="32"/>
      <c r="I201" s="32"/>
    </row>
    <row r="202" ht="12.75" hidden="1"/>
    <row r="204" spans="1:12" ht="12.75">
      <c r="A204" s="30" t="s">
        <v>9</v>
      </c>
      <c r="B204" s="37">
        <f>AVERAGE(B5:B16)</f>
        <v>3840.0833333333335</v>
      </c>
      <c r="C204" s="37">
        <f aca="true" t="shared" si="0" ref="C204:I204">AVERAGE(C5:C16)</f>
        <v>4589.833333333333</v>
      </c>
      <c r="D204" s="37">
        <f t="shared" si="0"/>
        <v>7911.75</v>
      </c>
      <c r="E204" s="37">
        <f t="shared" si="0"/>
        <v>8521.916666666666</v>
      </c>
      <c r="F204" s="37">
        <f t="shared" si="0"/>
        <v>19273.166666666668</v>
      </c>
      <c r="G204" s="37">
        <f t="shared" si="0"/>
        <v>14460.416666666666</v>
      </c>
      <c r="H204" s="37">
        <f t="shared" si="0"/>
        <v>4569</v>
      </c>
      <c r="I204" s="37">
        <f t="shared" si="0"/>
        <v>4149.25</v>
      </c>
      <c r="J204" s="37"/>
      <c r="K204" s="37"/>
      <c r="L204" s="37"/>
    </row>
    <row r="205" spans="1:12" ht="12.75">
      <c r="A205" s="30" t="s">
        <v>10</v>
      </c>
      <c r="B205" s="37">
        <f>AVERAGE(B17:B28)</f>
        <v>14243.75</v>
      </c>
      <c r="C205" s="37">
        <f aca="true" t="shared" si="1" ref="C205:I205">AVERAGE(C17:C28)</f>
        <v>27548</v>
      </c>
      <c r="D205" s="37">
        <f t="shared" si="1"/>
        <v>9089</v>
      </c>
      <c r="E205" s="37">
        <f t="shared" si="1"/>
        <v>7273</v>
      </c>
      <c r="F205" s="37">
        <f t="shared" si="1"/>
        <v>29577.666666666668</v>
      </c>
      <c r="G205" s="37">
        <f t="shared" si="1"/>
        <v>23658.416666666668</v>
      </c>
      <c r="H205" s="37">
        <f t="shared" si="1"/>
        <v>7634.166666666667</v>
      </c>
      <c r="I205" s="37">
        <f t="shared" si="1"/>
        <v>6637.666666666667</v>
      </c>
      <c r="J205" s="37"/>
      <c r="K205" s="37"/>
      <c r="L205" s="37"/>
    </row>
    <row r="206" spans="1:12" ht="12.75">
      <c r="A206" s="30" t="s">
        <v>11</v>
      </c>
      <c r="B206" s="37">
        <f>AVERAGE(B29:B40)</f>
        <v>5982.916666666667</v>
      </c>
      <c r="C206" s="37">
        <f aca="true" t="shared" si="2" ref="C206:I206">AVERAGE(C29:C40)</f>
        <v>7632.833333333333</v>
      </c>
      <c r="D206" s="37">
        <f t="shared" si="2"/>
        <v>12454.333333333334</v>
      </c>
      <c r="E206" s="37">
        <f t="shared" si="2"/>
        <v>14592.083333333334</v>
      </c>
      <c r="F206" s="37">
        <f t="shared" si="2"/>
        <v>51713.583333333336</v>
      </c>
      <c r="G206" s="37">
        <f t="shared" si="2"/>
        <v>62975.083333333336</v>
      </c>
      <c r="H206" s="37">
        <f t="shared" si="2"/>
        <v>6208.583333333333</v>
      </c>
      <c r="I206" s="37">
        <f t="shared" si="2"/>
        <v>9236.333333333334</v>
      </c>
      <c r="J206" s="37"/>
      <c r="K206" s="37"/>
      <c r="L206" s="37"/>
    </row>
    <row r="207" spans="1:12" ht="12.75">
      <c r="A207" s="30" t="s">
        <v>12</v>
      </c>
      <c r="B207" s="37">
        <f>AVERAGE(B41:B52)</f>
        <v>7401</v>
      </c>
      <c r="C207" s="37">
        <f aca="true" t="shared" si="3" ref="C207:I207">AVERAGE(C41:C52)</f>
        <v>11382</v>
      </c>
      <c r="D207" s="37">
        <f t="shared" si="3"/>
        <v>6991.166666666667</v>
      </c>
      <c r="E207" s="37">
        <f t="shared" si="3"/>
        <v>7548.666666666667</v>
      </c>
      <c r="F207" s="37">
        <f t="shared" si="3"/>
        <v>33714.916666666664</v>
      </c>
      <c r="G207" s="37">
        <f t="shared" si="3"/>
        <v>31883.166666666668</v>
      </c>
      <c r="H207" s="37">
        <f t="shared" si="3"/>
        <v>8724.416666666666</v>
      </c>
      <c r="I207" s="37">
        <f t="shared" si="3"/>
        <v>10698.916666666666</v>
      </c>
      <c r="J207" s="37"/>
      <c r="K207" s="37"/>
      <c r="L207" s="37"/>
    </row>
    <row r="208" spans="1:12" ht="12.75">
      <c r="A208" s="30" t="s">
        <v>13</v>
      </c>
      <c r="B208" s="37">
        <f>AVERAGE(B53:B64)</f>
        <v>8324.833333333334</v>
      </c>
      <c r="C208" s="37">
        <f aca="true" t="shared" si="4" ref="C208:I208">AVERAGE(C53:C64)</f>
        <v>12204</v>
      </c>
      <c r="D208" s="37">
        <f t="shared" si="4"/>
        <v>9341.166666666666</v>
      </c>
      <c r="E208" s="37">
        <f t="shared" si="4"/>
        <v>10886.083333333334</v>
      </c>
      <c r="F208" s="37">
        <f t="shared" si="4"/>
        <v>19005.25</v>
      </c>
      <c r="G208" s="37">
        <f t="shared" si="4"/>
        <v>19974</v>
      </c>
      <c r="H208" s="37">
        <f t="shared" si="4"/>
        <v>7786.416666666667</v>
      </c>
      <c r="I208" s="37">
        <f t="shared" si="4"/>
        <v>10343.75</v>
      </c>
      <c r="J208" s="37"/>
      <c r="K208" s="37"/>
      <c r="L208" s="37"/>
    </row>
    <row r="209" spans="1:12" ht="12.75">
      <c r="A209" s="30" t="s">
        <v>14</v>
      </c>
      <c r="B209" s="37">
        <f>AVERAGE(B65:B76)</f>
        <v>7065.166666666667</v>
      </c>
      <c r="C209" s="37">
        <f aca="true" t="shared" si="5" ref="C209:I209">AVERAGE(C65:C76)</f>
        <v>12456.75</v>
      </c>
      <c r="D209" s="37">
        <f t="shared" si="5"/>
        <v>8364.5</v>
      </c>
      <c r="E209" s="37">
        <f t="shared" si="5"/>
        <v>13279.583333333334</v>
      </c>
      <c r="F209" s="37">
        <f t="shared" si="5"/>
        <v>18962.166666666668</v>
      </c>
      <c r="G209" s="37">
        <f t="shared" si="5"/>
        <v>21669.333333333332</v>
      </c>
      <c r="H209" s="37">
        <f t="shared" si="5"/>
        <v>6520.666666666667</v>
      </c>
      <c r="I209" s="37">
        <f t="shared" si="5"/>
        <v>7928.083333333333</v>
      </c>
      <c r="J209" s="37"/>
      <c r="K209" s="37"/>
      <c r="L209" s="37"/>
    </row>
    <row r="210" spans="1:12" ht="12.75">
      <c r="A210" s="30" t="s">
        <v>15</v>
      </c>
      <c r="B210" s="37">
        <f>AVERAGE(B77:B88)</f>
        <v>9990.25</v>
      </c>
      <c r="C210" s="37">
        <f aca="true" t="shared" si="6" ref="C210:I210">AVERAGE(C77:C88)</f>
        <v>20132</v>
      </c>
      <c r="D210" s="37">
        <f t="shared" si="6"/>
        <v>26515.833333333332</v>
      </c>
      <c r="E210" s="37">
        <f t="shared" si="6"/>
        <v>89936.58333333333</v>
      </c>
      <c r="F210" s="37">
        <f t="shared" si="6"/>
        <v>8909.75</v>
      </c>
      <c r="G210" s="37">
        <f t="shared" si="6"/>
        <v>11261.833333333334</v>
      </c>
      <c r="H210" s="37">
        <f t="shared" si="6"/>
        <v>7421.75</v>
      </c>
      <c r="I210" s="37">
        <f t="shared" si="6"/>
        <v>9889.583333333334</v>
      </c>
      <c r="J210" s="37"/>
      <c r="K210" s="37"/>
      <c r="L210" s="37"/>
    </row>
    <row r="211" spans="1:12" ht="12.75">
      <c r="A211" s="30" t="s">
        <v>16</v>
      </c>
      <c r="B211" s="37">
        <f>AVERAGE(B89:B100)</f>
        <v>4690.666666666667</v>
      </c>
      <c r="C211" s="37">
        <f aca="true" t="shared" si="7" ref="C211:I211">AVERAGE(C89:C100)</f>
        <v>8566.166666666666</v>
      </c>
      <c r="D211" s="37">
        <f t="shared" si="7"/>
        <v>7060.75</v>
      </c>
      <c r="E211" s="37">
        <f t="shared" si="7"/>
        <v>28239.25</v>
      </c>
      <c r="F211" s="37">
        <f t="shared" si="7"/>
        <v>14173.083333333334</v>
      </c>
      <c r="G211" s="37">
        <f t="shared" si="7"/>
        <v>18105.833333333332</v>
      </c>
      <c r="H211" s="37">
        <f t="shared" si="7"/>
        <v>4495.833333333333</v>
      </c>
      <c r="I211" s="37">
        <f t="shared" si="7"/>
        <v>6037.166666666667</v>
      </c>
      <c r="J211" s="37"/>
      <c r="K211" s="37"/>
      <c r="L211" s="37"/>
    </row>
    <row r="212" spans="1:12" ht="12.75">
      <c r="A212" s="30" t="s">
        <v>17</v>
      </c>
      <c r="B212" s="37">
        <f>AVERAGE(B101:B112)</f>
        <v>11529.75</v>
      </c>
      <c r="C212" s="37">
        <f aca="true" t="shared" si="8" ref="C212:I212">AVERAGE(C101:C112)</f>
        <v>23872.666666666668</v>
      </c>
      <c r="D212" s="37">
        <f t="shared" si="8"/>
        <v>3186</v>
      </c>
      <c r="E212" s="37">
        <f t="shared" si="8"/>
        <v>4859.333333333333</v>
      </c>
      <c r="F212" s="37">
        <f t="shared" si="8"/>
        <v>11034</v>
      </c>
      <c r="G212" s="37">
        <f t="shared" si="8"/>
        <v>16001.25</v>
      </c>
      <c r="H212" s="37">
        <f t="shared" si="8"/>
        <v>5105.416666666667</v>
      </c>
      <c r="I212" s="37">
        <f t="shared" si="8"/>
        <v>7376.666666666667</v>
      </c>
      <c r="J212" s="37"/>
      <c r="K212" s="37"/>
      <c r="L212" s="37"/>
    </row>
    <row r="213" spans="1:12" ht="12.75">
      <c r="A213" s="30" t="s">
        <v>18</v>
      </c>
      <c r="B213" s="37">
        <f>AVERAGE(B113:B124)</f>
        <v>4412.583333333333</v>
      </c>
      <c r="C213" s="37">
        <f aca="true" t="shared" si="9" ref="C213:I213">AVERAGE(C113:C124)</f>
        <v>10190.5</v>
      </c>
      <c r="D213" s="37">
        <f t="shared" si="9"/>
        <v>10516.583333333334</v>
      </c>
      <c r="E213" s="37">
        <f t="shared" si="9"/>
        <v>24836.833333333332</v>
      </c>
      <c r="F213" s="37">
        <f t="shared" si="9"/>
        <v>13680.166666666666</v>
      </c>
      <c r="G213" s="37">
        <f t="shared" si="9"/>
        <v>25362.833333333332</v>
      </c>
      <c r="H213" s="37">
        <f t="shared" si="9"/>
        <v>7202.416666666667</v>
      </c>
      <c r="I213" s="37">
        <f t="shared" si="9"/>
        <v>9184.666666666666</v>
      </c>
      <c r="J213" s="37"/>
      <c r="K213" s="37"/>
      <c r="L213" s="37"/>
    </row>
    <row r="214" spans="1:12" ht="12.75">
      <c r="A214" s="30" t="s">
        <v>19</v>
      </c>
      <c r="B214" s="37">
        <f>AVERAGE(B125:B136)</f>
        <v>2711.0833333333335</v>
      </c>
      <c r="C214" s="37">
        <f aca="true" t="shared" si="10" ref="C214:I214">AVERAGE(C125:C136)</f>
        <v>5636.166666666667</v>
      </c>
      <c r="D214" s="37">
        <f t="shared" si="10"/>
        <v>11288.083333333334</v>
      </c>
      <c r="E214" s="37">
        <f t="shared" si="10"/>
        <v>58835.75</v>
      </c>
      <c r="F214" s="37">
        <f t="shared" si="10"/>
        <v>14080.916666666666</v>
      </c>
      <c r="G214" s="37">
        <f t="shared" si="10"/>
        <v>19439.166666666668</v>
      </c>
      <c r="H214" s="37">
        <f t="shared" si="10"/>
        <v>2677.5833333333335</v>
      </c>
      <c r="I214" s="37">
        <f t="shared" si="10"/>
        <v>4632.75</v>
      </c>
      <c r="J214" s="37"/>
      <c r="K214" s="37"/>
      <c r="L214" s="37"/>
    </row>
    <row r="215" spans="1:12" ht="12.75">
      <c r="A215" s="30" t="s">
        <v>20</v>
      </c>
      <c r="B215" s="37">
        <f>AVERAGE(B137:B148)</f>
        <v>6691.416666666667</v>
      </c>
      <c r="C215" s="37">
        <f aca="true" t="shared" si="11" ref="C215:I215">AVERAGE(C137:C148)</f>
        <v>15010.916666666666</v>
      </c>
      <c r="D215" s="37">
        <f t="shared" si="11"/>
        <v>7099.083333333333</v>
      </c>
      <c r="E215" s="37">
        <f t="shared" si="11"/>
        <v>28198.75</v>
      </c>
      <c r="F215" s="37">
        <f t="shared" si="11"/>
        <v>15809</v>
      </c>
      <c r="G215" s="37">
        <f t="shared" si="11"/>
        <v>28292.416666666668</v>
      </c>
      <c r="H215" s="37">
        <f t="shared" si="11"/>
        <v>3761.5833333333335</v>
      </c>
      <c r="I215" s="37">
        <f t="shared" si="11"/>
        <v>8784.666666666666</v>
      </c>
      <c r="J215" s="37"/>
      <c r="K215" s="37"/>
      <c r="L215" s="37"/>
    </row>
    <row r="216" spans="1:12" ht="12.75">
      <c r="A216" s="30" t="s">
        <v>21</v>
      </c>
      <c r="B216" s="37">
        <f>AVERAGE(B149:B160)</f>
        <v>5342.583333333333</v>
      </c>
      <c r="C216" s="37">
        <f aca="true" t="shared" si="12" ref="C216:I216">AVERAGE(C149:C160)</f>
        <v>12175.833333333334</v>
      </c>
      <c r="D216" s="37">
        <f t="shared" si="12"/>
        <v>13125.25</v>
      </c>
      <c r="E216" s="37">
        <f t="shared" si="12"/>
        <v>39097.666666666664</v>
      </c>
      <c r="F216" s="37">
        <f t="shared" si="12"/>
        <v>30065.666666666668</v>
      </c>
      <c r="G216" s="37">
        <f t="shared" si="12"/>
        <v>55472.5</v>
      </c>
      <c r="H216" s="37">
        <f t="shared" si="12"/>
        <v>2859.9166666666665</v>
      </c>
      <c r="I216" s="37">
        <f t="shared" si="12"/>
        <v>6560.75</v>
      </c>
      <c r="J216" s="37"/>
      <c r="K216" s="37"/>
      <c r="L216" s="37"/>
    </row>
    <row r="217" spans="1:12" ht="12.75">
      <c r="A217" s="30" t="s">
        <v>22</v>
      </c>
      <c r="B217" s="37">
        <f>AVERAGE(B161:B172)</f>
        <v>13978.25</v>
      </c>
      <c r="C217" s="37">
        <f aca="true" t="shared" si="13" ref="C217:I217">AVERAGE(C161:C172)</f>
        <v>53851.083333333336</v>
      </c>
      <c r="D217" s="37">
        <f t="shared" si="13"/>
        <v>9684.833333333334</v>
      </c>
      <c r="E217" s="37">
        <f t="shared" si="13"/>
        <v>32899.916666666664</v>
      </c>
      <c r="F217" s="37">
        <f t="shared" si="13"/>
        <v>37507.5</v>
      </c>
      <c r="G217" s="37">
        <f t="shared" si="13"/>
        <v>90039.16666666667</v>
      </c>
      <c r="H217" s="37">
        <f t="shared" si="13"/>
        <v>4979.5</v>
      </c>
      <c r="I217" s="37">
        <f t="shared" si="13"/>
        <v>15331.583333333334</v>
      </c>
      <c r="J217" s="37"/>
      <c r="K217" s="37"/>
      <c r="L217" s="37"/>
    </row>
    <row r="218" spans="1:12" ht="12.75">
      <c r="A218" s="30" t="s">
        <v>23</v>
      </c>
      <c r="B218" s="37">
        <f>AVERAGE(B173:B184)</f>
        <v>10468</v>
      </c>
      <c r="C218" s="37">
        <f aca="true" t="shared" si="14" ref="C218:I218">AVERAGE(C173:C184)</f>
        <v>46461.083333333336</v>
      </c>
      <c r="D218" s="37">
        <f t="shared" si="14"/>
        <v>12652.166666666666</v>
      </c>
      <c r="E218" s="37">
        <f t="shared" si="14"/>
        <v>52106.5</v>
      </c>
      <c r="F218" s="37">
        <f t="shared" si="14"/>
        <v>32661.916666666668</v>
      </c>
      <c r="G218" s="37">
        <f t="shared" si="14"/>
        <v>89748.66666666667</v>
      </c>
      <c r="H218" s="37">
        <f t="shared" si="14"/>
        <v>5926.75</v>
      </c>
      <c r="I218" s="37">
        <f t="shared" si="14"/>
        <v>25820</v>
      </c>
      <c r="J218" s="37"/>
      <c r="K218" s="37"/>
      <c r="L218" s="37"/>
    </row>
    <row r="219" spans="1:12" ht="12.75">
      <c r="A219" s="30" t="s">
        <v>24</v>
      </c>
      <c r="B219" s="37">
        <f>AVERAGE(B185:B196)</f>
        <v>20702.416666666668</v>
      </c>
      <c r="C219" s="37">
        <f aca="true" t="shared" si="15" ref="C219:I219">AVERAGE(C185:C196)</f>
        <v>98777.41666666667</v>
      </c>
      <c r="D219" s="37">
        <f t="shared" si="15"/>
        <v>16911.416666666668</v>
      </c>
      <c r="E219" s="37">
        <f t="shared" si="15"/>
        <v>78365</v>
      </c>
      <c r="F219" s="37">
        <f t="shared" si="15"/>
        <v>44614.75</v>
      </c>
      <c r="G219" s="37">
        <f t="shared" si="15"/>
        <v>136168.66666666666</v>
      </c>
      <c r="H219" s="37">
        <f t="shared" si="15"/>
        <v>4597.166666666667</v>
      </c>
      <c r="I219" s="37">
        <f t="shared" si="15"/>
        <v>19537.75</v>
      </c>
      <c r="J219" s="37"/>
      <c r="K219" s="37"/>
      <c r="L219" s="37"/>
    </row>
    <row r="220" spans="1:12" ht="12.75">
      <c r="A220" s="30" t="s">
        <v>25</v>
      </c>
      <c r="B220" s="37">
        <f>AVERAGE(B197:B201)</f>
        <v>16626</v>
      </c>
      <c r="C220" s="37">
        <f aca="true" t="shared" si="16" ref="C220:I220">AVERAGE(C197:C201)</f>
        <v>77455.5</v>
      </c>
      <c r="D220" s="37">
        <f t="shared" si="16"/>
        <v>7079.25</v>
      </c>
      <c r="E220" s="37">
        <f t="shared" si="16"/>
        <v>27919</v>
      </c>
      <c r="F220" s="37">
        <f t="shared" si="16"/>
        <v>21615</v>
      </c>
      <c r="G220" s="37">
        <f t="shared" si="16"/>
        <v>74131.75</v>
      </c>
      <c r="H220" s="37">
        <f t="shared" si="16"/>
        <v>9729</v>
      </c>
      <c r="I220" s="37">
        <f t="shared" si="16"/>
        <v>46367.5</v>
      </c>
      <c r="J220" s="37"/>
      <c r="K220" s="37"/>
      <c r="L220" s="37"/>
    </row>
    <row r="222" spans="1:12" ht="15.75" customHeight="1">
      <c r="A222" s="38" t="s">
        <v>83</v>
      </c>
      <c r="B222" s="39">
        <f>(B205-B204)/B204*100</f>
        <v>270.9229400403637</v>
      </c>
      <c r="C222" s="39">
        <f aca="true" t="shared" si="17" ref="C222:I222">(C205-C204)/C204*100</f>
        <v>500.19608555139985</v>
      </c>
      <c r="D222" s="39">
        <f t="shared" si="17"/>
        <v>14.879767434511958</v>
      </c>
      <c r="E222" s="39">
        <f t="shared" si="17"/>
        <v>-14.655349442124713</v>
      </c>
      <c r="F222" s="39">
        <f t="shared" si="17"/>
        <v>53.46552633627063</v>
      </c>
      <c r="G222" s="39">
        <f t="shared" si="17"/>
        <v>63.60812563031265</v>
      </c>
      <c r="H222" s="39">
        <f t="shared" si="17"/>
        <v>67.08616035602248</v>
      </c>
      <c r="I222" s="39">
        <f t="shared" si="17"/>
        <v>59.97268582675584</v>
      </c>
      <c r="J222" s="39"/>
      <c r="K222" s="39"/>
      <c r="L222" s="39"/>
    </row>
    <row r="223" spans="1:12" ht="15" customHeight="1">
      <c r="A223" s="38" t="s">
        <v>84</v>
      </c>
      <c r="B223" s="39">
        <f aca="true" t="shared" si="18" ref="B223:I237">(B206-B205)/B205*100</f>
        <v>-57.99619716249816</v>
      </c>
      <c r="C223" s="39">
        <f t="shared" si="18"/>
        <v>-72.29260442379363</v>
      </c>
      <c r="D223" s="39">
        <f t="shared" si="18"/>
        <v>37.026442219532775</v>
      </c>
      <c r="E223" s="39">
        <f t="shared" si="18"/>
        <v>100.63362207250562</v>
      </c>
      <c r="F223" s="39">
        <f t="shared" si="18"/>
        <v>74.83996934624098</v>
      </c>
      <c r="G223" s="39">
        <f t="shared" si="18"/>
        <v>166.18469114233486</v>
      </c>
      <c r="H223" s="39">
        <f t="shared" si="18"/>
        <v>-18.673725575810508</v>
      </c>
      <c r="I223" s="39">
        <f t="shared" si="18"/>
        <v>39.150303821624064</v>
      </c>
      <c r="J223" s="39"/>
      <c r="K223" s="39"/>
      <c r="L223" s="39"/>
    </row>
    <row r="224" spans="1:12" ht="15.75" customHeight="1">
      <c r="A224" s="38" t="s">
        <v>85</v>
      </c>
      <c r="B224" s="39">
        <f t="shared" si="18"/>
        <v>23.702207674629147</v>
      </c>
      <c r="C224" s="39">
        <f t="shared" si="18"/>
        <v>49.118937921697935</v>
      </c>
      <c r="D224" s="39">
        <f t="shared" si="18"/>
        <v>-43.865588951636646</v>
      </c>
      <c r="E224" s="39">
        <f t="shared" si="18"/>
        <v>-48.26875303389395</v>
      </c>
      <c r="F224" s="39">
        <f t="shared" si="18"/>
        <v>-34.80452427875978</v>
      </c>
      <c r="G224" s="39">
        <f t="shared" si="18"/>
        <v>-49.371775345010796</v>
      </c>
      <c r="H224" s="39">
        <f t="shared" si="18"/>
        <v>40.5218581802075</v>
      </c>
      <c r="I224" s="39">
        <f t="shared" si="18"/>
        <v>15.835107726731373</v>
      </c>
      <c r="J224" s="39"/>
      <c r="K224" s="39"/>
      <c r="L224" s="39"/>
    </row>
    <row r="225" spans="1:12" ht="15.75" customHeight="1">
      <c r="A225" s="38" t="s">
        <v>86</v>
      </c>
      <c r="B225" s="39">
        <f t="shared" si="18"/>
        <v>12.48254740350404</v>
      </c>
      <c r="C225" s="39">
        <f t="shared" si="18"/>
        <v>7.221929362150764</v>
      </c>
      <c r="D225" s="39">
        <f t="shared" si="18"/>
        <v>33.61384604381718</v>
      </c>
      <c r="E225" s="39">
        <f t="shared" si="18"/>
        <v>44.212002119579616</v>
      </c>
      <c r="F225" s="39">
        <f t="shared" si="18"/>
        <v>-43.62955071815393</v>
      </c>
      <c r="G225" s="39">
        <f t="shared" si="18"/>
        <v>-37.35252144548586</v>
      </c>
      <c r="H225" s="39">
        <f t="shared" si="18"/>
        <v>-10.751435148481741</v>
      </c>
      <c r="I225" s="39">
        <f t="shared" si="18"/>
        <v>-3.319650743455329</v>
      </c>
      <c r="J225" s="39"/>
      <c r="K225" s="39"/>
      <c r="L225" s="39"/>
    </row>
    <row r="226" spans="1:12" ht="15" customHeight="1">
      <c r="A226" s="38" t="s">
        <v>87</v>
      </c>
      <c r="B226" s="39">
        <f t="shared" si="18"/>
        <v>-15.131434062744</v>
      </c>
      <c r="C226" s="39">
        <f t="shared" si="18"/>
        <v>2.071042281219272</v>
      </c>
      <c r="D226" s="39">
        <f t="shared" si="18"/>
        <v>-10.455510553642473</v>
      </c>
      <c r="E226" s="39">
        <f t="shared" si="18"/>
        <v>21.9867874120628</v>
      </c>
      <c r="F226" s="39">
        <f t="shared" si="18"/>
        <v>-0.2266917474557405</v>
      </c>
      <c r="G226" s="39">
        <f t="shared" si="18"/>
        <v>8.487700677547473</v>
      </c>
      <c r="H226" s="39">
        <f t="shared" si="18"/>
        <v>-16.255872941126107</v>
      </c>
      <c r="I226" s="39">
        <f t="shared" si="18"/>
        <v>-23.35387713997986</v>
      </c>
      <c r="J226" s="39"/>
      <c r="K226" s="39"/>
      <c r="L226" s="39"/>
    </row>
    <row r="227" spans="1:12" ht="15" customHeight="1">
      <c r="A227" s="38" t="s">
        <v>88</v>
      </c>
      <c r="B227" s="39">
        <f t="shared" si="18"/>
        <v>41.40147672855087</v>
      </c>
      <c r="C227" s="39">
        <f t="shared" si="18"/>
        <v>61.615188552391274</v>
      </c>
      <c r="D227" s="39">
        <f t="shared" si="18"/>
        <v>217.0044035307948</v>
      </c>
      <c r="E227" s="39">
        <f t="shared" si="18"/>
        <v>577.2545574346584</v>
      </c>
      <c r="F227" s="39">
        <f t="shared" si="18"/>
        <v>-53.01301714818103</v>
      </c>
      <c r="G227" s="39">
        <f t="shared" si="18"/>
        <v>-48.02870415948806</v>
      </c>
      <c r="H227" s="39">
        <f t="shared" si="18"/>
        <v>13.818883549739287</v>
      </c>
      <c r="I227" s="39">
        <f t="shared" si="18"/>
        <v>24.741162744253035</v>
      </c>
      <c r="J227" s="39"/>
      <c r="K227" s="39"/>
      <c r="L227" s="39"/>
    </row>
    <row r="228" spans="1:12" ht="16.5" customHeight="1">
      <c r="A228" s="38" t="s">
        <v>89</v>
      </c>
      <c r="B228" s="39">
        <f t="shared" si="18"/>
        <v>-53.04755469916501</v>
      </c>
      <c r="C228" s="39">
        <f t="shared" si="18"/>
        <v>-57.44999668852242</v>
      </c>
      <c r="D228" s="39">
        <f t="shared" si="18"/>
        <v>-73.3715704453314</v>
      </c>
      <c r="E228" s="39">
        <f t="shared" si="18"/>
        <v>-68.6009308410834</v>
      </c>
      <c r="F228" s="39">
        <f t="shared" si="18"/>
        <v>59.073861032389615</v>
      </c>
      <c r="G228" s="39">
        <f t="shared" si="18"/>
        <v>60.771632801053684</v>
      </c>
      <c r="H228" s="39">
        <f t="shared" si="18"/>
        <v>-39.42354116841266</v>
      </c>
      <c r="I228" s="39">
        <f t="shared" si="18"/>
        <v>-38.95428691805351</v>
      </c>
      <c r="J228" s="39"/>
      <c r="K228" s="39"/>
      <c r="L228" s="39"/>
    </row>
    <row r="229" spans="1:12" ht="17.25" customHeight="1">
      <c r="A229" s="38" t="s">
        <v>90</v>
      </c>
      <c r="B229" s="39">
        <f t="shared" si="18"/>
        <v>145.8019471290506</v>
      </c>
      <c r="C229" s="39">
        <f t="shared" si="18"/>
        <v>178.68552639259104</v>
      </c>
      <c r="D229" s="39">
        <f t="shared" si="18"/>
        <v>-54.87731473285415</v>
      </c>
      <c r="E229" s="39">
        <f t="shared" si="18"/>
        <v>-82.79227198550481</v>
      </c>
      <c r="F229" s="39">
        <f t="shared" si="18"/>
        <v>-22.148203460785414</v>
      </c>
      <c r="G229" s="39">
        <f t="shared" si="18"/>
        <v>-11.623786072628521</v>
      </c>
      <c r="H229" s="39">
        <f t="shared" si="18"/>
        <v>13.558850787766467</v>
      </c>
      <c r="I229" s="39">
        <f t="shared" si="18"/>
        <v>22.18756038980758</v>
      </c>
      <c r="J229" s="39"/>
      <c r="K229" s="39"/>
      <c r="L229" s="39"/>
    </row>
    <row r="230" spans="1:12" ht="14.25" customHeight="1">
      <c r="A230" s="38" t="s">
        <v>91</v>
      </c>
      <c r="B230" s="39">
        <f t="shared" si="18"/>
        <v>-61.72871629191151</v>
      </c>
      <c r="C230" s="39">
        <f t="shared" si="18"/>
        <v>-57.313105643832564</v>
      </c>
      <c r="D230" s="39">
        <f t="shared" si="18"/>
        <v>230.08736137267212</v>
      </c>
      <c r="E230" s="39">
        <f t="shared" si="18"/>
        <v>411.1160653038826</v>
      </c>
      <c r="F230" s="39">
        <f t="shared" si="18"/>
        <v>23.98193462630656</v>
      </c>
      <c r="G230" s="39">
        <f t="shared" si="18"/>
        <v>58.505325104809515</v>
      </c>
      <c r="H230" s="39">
        <f t="shared" si="18"/>
        <v>41.07402268832123</v>
      </c>
      <c r="I230" s="39">
        <f t="shared" si="18"/>
        <v>24.509715318572063</v>
      </c>
      <c r="J230" s="39"/>
      <c r="K230" s="39"/>
      <c r="L230" s="39"/>
    </row>
    <row r="231" spans="1:12" ht="16.5" customHeight="1">
      <c r="A231" s="38" t="s">
        <v>92</v>
      </c>
      <c r="B231" s="39">
        <f t="shared" si="18"/>
        <v>-38.56017827803063</v>
      </c>
      <c r="C231" s="39">
        <f t="shared" si="18"/>
        <v>-44.691951654318565</v>
      </c>
      <c r="D231" s="39">
        <f t="shared" si="18"/>
        <v>7.3360327736352895</v>
      </c>
      <c r="E231" s="39">
        <f t="shared" si="18"/>
        <v>136.88909616765426</v>
      </c>
      <c r="F231" s="39">
        <f t="shared" si="18"/>
        <v>2.9294233744715585</v>
      </c>
      <c r="G231" s="39">
        <f t="shared" si="18"/>
        <v>-23.35569764156212</v>
      </c>
      <c r="H231" s="39">
        <f t="shared" si="18"/>
        <v>-62.82382070832707</v>
      </c>
      <c r="I231" s="39">
        <f t="shared" si="18"/>
        <v>-49.559954997459535</v>
      </c>
      <c r="J231" s="39"/>
      <c r="K231" s="39"/>
      <c r="L231" s="39"/>
    </row>
    <row r="232" spans="1:12" ht="16.5" customHeight="1">
      <c r="A232" s="38" t="s">
        <v>93</v>
      </c>
      <c r="B232" s="39">
        <f t="shared" si="18"/>
        <v>146.81707804383242</v>
      </c>
      <c r="C232" s="39">
        <f t="shared" si="18"/>
        <v>166.33202235561996</v>
      </c>
      <c r="D232" s="39">
        <f t="shared" si="18"/>
        <v>-37.1099315649985</v>
      </c>
      <c r="E232" s="39">
        <f t="shared" si="18"/>
        <v>-52.07208202495931</v>
      </c>
      <c r="F232" s="39">
        <f t="shared" si="18"/>
        <v>12.272520136591492</v>
      </c>
      <c r="G232" s="39">
        <f t="shared" si="18"/>
        <v>45.54336176962318</v>
      </c>
      <c r="H232" s="39">
        <f t="shared" si="18"/>
        <v>40.48426752979988</v>
      </c>
      <c r="I232" s="39">
        <f t="shared" si="18"/>
        <v>89.62099544906732</v>
      </c>
      <c r="J232" s="39"/>
      <c r="K232" s="39"/>
      <c r="L232" s="39"/>
    </row>
    <row r="233" spans="1:12" ht="16.5" customHeight="1">
      <c r="A233" s="38" t="s">
        <v>94</v>
      </c>
      <c r="B233" s="39">
        <f t="shared" si="18"/>
        <v>-20.157664669912954</v>
      </c>
      <c r="C233" s="39">
        <f t="shared" si="18"/>
        <v>-18.886810154831753</v>
      </c>
      <c r="D233" s="39">
        <f t="shared" si="18"/>
        <v>84.88654638509668</v>
      </c>
      <c r="E233" s="39">
        <f t="shared" si="18"/>
        <v>38.650353886844854</v>
      </c>
      <c r="F233" s="39">
        <f t="shared" si="18"/>
        <v>90.1806987580914</v>
      </c>
      <c r="G233" s="39">
        <f t="shared" si="18"/>
        <v>96.06844001189953</v>
      </c>
      <c r="H233" s="39">
        <f t="shared" si="18"/>
        <v>-23.97040253439377</v>
      </c>
      <c r="I233" s="39">
        <f t="shared" si="18"/>
        <v>-25.315891325794944</v>
      </c>
      <c r="J233" s="39"/>
      <c r="K233" s="39"/>
      <c r="L233" s="39"/>
    </row>
    <row r="234" spans="1:12" ht="17.25" customHeight="1">
      <c r="A234" s="38" t="s">
        <v>95</v>
      </c>
      <c r="B234" s="39">
        <f t="shared" si="18"/>
        <v>161.6384083854565</v>
      </c>
      <c r="C234" s="39">
        <f t="shared" si="18"/>
        <v>342.2784203682157</v>
      </c>
      <c r="D234" s="39">
        <f t="shared" si="18"/>
        <v>-26.212199132714925</v>
      </c>
      <c r="E234" s="39">
        <f t="shared" si="18"/>
        <v>-15.85196900070763</v>
      </c>
      <c r="F234" s="39">
        <f t="shared" si="18"/>
        <v>24.75193188243511</v>
      </c>
      <c r="G234" s="39">
        <f t="shared" si="18"/>
        <v>62.313158171466355</v>
      </c>
      <c r="H234" s="39">
        <f t="shared" si="18"/>
        <v>74.11346484454675</v>
      </c>
      <c r="I234" s="39">
        <f t="shared" si="18"/>
        <v>133.6864433690254</v>
      </c>
      <c r="J234" s="39"/>
      <c r="K234" s="39"/>
      <c r="L234" s="39"/>
    </row>
    <row r="235" spans="1:12" ht="12.75" customHeight="1">
      <c r="A235" s="38" t="s">
        <v>96</v>
      </c>
      <c r="B235" s="39">
        <f t="shared" si="18"/>
        <v>-25.112227925527158</v>
      </c>
      <c r="C235" s="39">
        <f t="shared" si="18"/>
        <v>-13.723029403617693</v>
      </c>
      <c r="D235" s="39">
        <f t="shared" si="18"/>
        <v>30.63897158787794</v>
      </c>
      <c r="E235" s="39">
        <f t="shared" si="18"/>
        <v>58.37882061504717</v>
      </c>
      <c r="F235" s="39">
        <f t="shared" si="18"/>
        <v>-12.918971761203313</v>
      </c>
      <c r="G235" s="39">
        <f t="shared" si="18"/>
        <v>-0.32263737077382987</v>
      </c>
      <c r="H235" s="39">
        <f t="shared" si="18"/>
        <v>19.02299427653379</v>
      </c>
      <c r="I235" s="39">
        <f t="shared" si="18"/>
        <v>68.41052511427934</v>
      </c>
      <c r="J235" s="39"/>
      <c r="K235" s="39"/>
      <c r="L235" s="39"/>
    </row>
    <row r="236" spans="1:12" ht="15" customHeight="1">
      <c r="A236" s="38" t="s">
        <v>97</v>
      </c>
      <c r="B236" s="39">
        <f t="shared" si="18"/>
        <v>97.76859635715198</v>
      </c>
      <c r="C236" s="39">
        <f t="shared" si="18"/>
        <v>112.60248272299577</v>
      </c>
      <c r="D236" s="39">
        <f t="shared" si="18"/>
        <v>33.66419453848486</v>
      </c>
      <c r="E236" s="39">
        <f t="shared" si="18"/>
        <v>50.393904791148906</v>
      </c>
      <c r="F236" s="39">
        <f t="shared" si="18"/>
        <v>36.595627425416446</v>
      </c>
      <c r="G236" s="39">
        <f t="shared" si="18"/>
        <v>51.722216857446334</v>
      </c>
      <c r="H236" s="39">
        <f t="shared" si="18"/>
        <v>-22.433599077628262</v>
      </c>
      <c r="I236" s="39">
        <f t="shared" si="18"/>
        <v>-24.330945003872966</v>
      </c>
      <c r="J236" s="39"/>
      <c r="K236" s="39"/>
      <c r="L236" s="39"/>
    </row>
    <row r="237" spans="1:12" ht="14.25" customHeight="1">
      <c r="A237" s="38" t="s">
        <v>98</v>
      </c>
      <c r="B237" s="39">
        <f t="shared" si="18"/>
        <v>-19.69053532397587</v>
      </c>
      <c r="C237" s="39">
        <f t="shared" si="18"/>
        <v>-21.585821320494144</v>
      </c>
      <c r="D237" s="39">
        <f t="shared" si="18"/>
        <v>-58.13922547391556</v>
      </c>
      <c r="E237" s="39">
        <f t="shared" si="18"/>
        <v>-64.37312575767244</v>
      </c>
      <c r="F237" s="39">
        <f t="shared" si="18"/>
        <v>-51.55189707439804</v>
      </c>
      <c r="G237" s="39">
        <f t="shared" si="18"/>
        <v>-45.55887796017684</v>
      </c>
      <c r="H237" s="39">
        <f t="shared" si="18"/>
        <v>111.63035202842329</v>
      </c>
      <c r="I237" s="39">
        <f t="shared" si="18"/>
        <v>137.32261903238603</v>
      </c>
      <c r="J237" s="39"/>
      <c r="K237" s="39"/>
      <c r="L237" s="39"/>
    </row>
  </sheetData>
  <mergeCells count="6">
    <mergeCell ref="A1:A4"/>
    <mergeCell ref="B1:I1"/>
    <mergeCell ref="B2:C2"/>
    <mergeCell ref="D2:E2"/>
    <mergeCell ref="F2:G2"/>
    <mergeCell ref="H2:I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6"/>
  <sheetViews>
    <sheetView workbookViewId="0" topLeftCell="A1">
      <pane ySplit="1" topLeftCell="BM2" activePane="bottomLeft" state="frozen"/>
      <selection pane="topLeft" activeCell="A1" sqref="A1"/>
      <selection pane="bottomLeft" activeCell="B1" sqref="B1:N1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30.00390625" style="0" customWidth="1"/>
    <col min="4" max="4" width="14.7109375" style="1" bestFit="1" customWidth="1"/>
    <col min="5" max="5" width="13.57421875" style="1" customWidth="1"/>
    <col min="6" max="6" width="16.421875" style="1" customWidth="1"/>
    <col min="7" max="7" width="13.7109375" style="1" customWidth="1"/>
    <col min="8" max="8" width="4.57421875" style="0" customWidth="1"/>
    <col min="9" max="9" width="27.00390625" style="121" customWidth="1"/>
    <col min="10" max="10" width="12.57421875" style="1" bestFit="1" customWidth="1"/>
  </cols>
  <sheetData>
    <row r="1" spans="2:14" ht="32.25" customHeight="1" thickBot="1">
      <c r="B1" s="185" t="s">
        <v>263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ht="13.5" thickBot="1"/>
    <row r="3" spans="2:7" ht="15" customHeight="1" thickBot="1">
      <c r="B3" s="119" t="s">
        <v>264</v>
      </c>
      <c r="D3" s="188" t="s">
        <v>286</v>
      </c>
      <c r="E3" s="189"/>
      <c r="F3" s="188" t="s">
        <v>287</v>
      </c>
      <c r="G3" s="189"/>
    </row>
    <row r="4" spans="4:7" ht="28.5" customHeight="1">
      <c r="D4" s="122" t="s">
        <v>283</v>
      </c>
      <c r="E4" s="123" t="s">
        <v>284</v>
      </c>
      <c r="F4" s="122" t="s">
        <v>285</v>
      </c>
      <c r="G4" s="123" t="s">
        <v>284</v>
      </c>
    </row>
    <row r="5" spans="4:10" ht="12.75">
      <c r="D5" s="122"/>
      <c r="E5" s="123"/>
      <c r="F5" s="122"/>
      <c r="G5" s="123"/>
      <c r="I5" s="128" t="s">
        <v>292</v>
      </c>
      <c r="J5" s="129">
        <f>(E6-G6)/G6*100</f>
        <v>-10.645335012414405</v>
      </c>
    </row>
    <row r="6" spans="2:10" ht="12.75">
      <c r="B6" t="s">
        <v>265</v>
      </c>
      <c r="D6" s="124">
        <v>642990150</v>
      </c>
      <c r="E6" s="125">
        <v>24300741</v>
      </c>
      <c r="F6" s="124">
        <v>608347998</v>
      </c>
      <c r="G6" s="125">
        <v>27195828</v>
      </c>
      <c r="I6" s="128" t="s">
        <v>288</v>
      </c>
      <c r="J6" s="130">
        <f>E6*12</f>
        <v>291608892</v>
      </c>
    </row>
    <row r="7" spans="4:10" ht="12.75">
      <c r="D7" s="124"/>
      <c r="E7" s="125"/>
      <c r="F7" s="124"/>
      <c r="G7" s="125"/>
      <c r="I7" s="128" t="s">
        <v>289</v>
      </c>
      <c r="J7" s="130">
        <f>D6-J6</f>
        <v>351381258</v>
      </c>
    </row>
    <row r="8" spans="2:7" ht="12.75">
      <c r="B8" t="s">
        <v>266</v>
      </c>
      <c r="D8" s="124">
        <f>D10+D12+D19</f>
        <v>738562766</v>
      </c>
      <c r="E8" s="125">
        <f>E10+E12+E19</f>
        <v>61667077</v>
      </c>
      <c r="F8" s="124">
        <f>F10+F12+F19</f>
        <v>635636199</v>
      </c>
      <c r="G8" s="125">
        <f>G10+G12+G19</f>
        <v>41060580</v>
      </c>
    </row>
    <row r="9" spans="4:7" ht="12.75">
      <c r="D9" s="124"/>
      <c r="E9" s="125"/>
      <c r="F9" s="124"/>
      <c r="G9" s="125"/>
    </row>
    <row r="10" spans="3:7" ht="12.75">
      <c r="C10" t="s">
        <v>267</v>
      </c>
      <c r="D10" s="124">
        <v>429643150</v>
      </c>
      <c r="E10" s="125">
        <v>38846083</v>
      </c>
      <c r="F10" s="124">
        <v>368088226</v>
      </c>
      <c r="G10" s="125">
        <v>21725098</v>
      </c>
    </row>
    <row r="11" spans="4:7" ht="12.75">
      <c r="D11" s="124"/>
      <c r="E11" s="125"/>
      <c r="F11" s="124"/>
      <c r="G11" s="125"/>
    </row>
    <row r="12" spans="3:7" ht="12.75">
      <c r="C12" t="s">
        <v>268</v>
      </c>
      <c r="D12" s="124">
        <f>SUM(D14:D17)</f>
        <v>302919616</v>
      </c>
      <c r="E12" s="125">
        <f>SUM(E14:E17)</f>
        <v>22820994</v>
      </c>
      <c r="F12" s="124">
        <f>SUM(F14:F17)</f>
        <v>267547973</v>
      </c>
      <c r="G12" s="125">
        <f>SUM(G14:G17)</f>
        <v>19335482</v>
      </c>
    </row>
    <row r="13" spans="4:7" ht="12.75">
      <c r="D13" s="124"/>
      <c r="E13" s="125"/>
      <c r="F13" s="124"/>
      <c r="G13" s="125"/>
    </row>
    <row r="14" spans="3:10" ht="12.75">
      <c r="C14" s="121" t="s">
        <v>269</v>
      </c>
      <c r="D14" s="124">
        <v>55268000</v>
      </c>
      <c r="E14" s="125">
        <v>1893082</v>
      </c>
      <c r="F14" s="124">
        <v>54393684</v>
      </c>
      <c r="G14" s="125">
        <v>2044371</v>
      </c>
      <c r="I14" s="128" t="s">
        <v>290</v>
      </c>
      <c r="J14" s="130">
        <f>E15*12</f>
        <v>241217124</v>
      </c>
    </row>
    <row r="15" spans="3:10" ht="12.75">
      <c r="C15" s="121" t="s">
        <v>270</v>
      </c>
      <c r="D15" s="124">
        <v>231050881</v>
      </c>
      <c r="E15" s="125">
        <v>20101427</v>
      </c>
      <c r="F15" s="124">
        <v>204009924</v>
      </c>
      <c r="G15" s="125">
        <v>16614752</v>
      </c>
      <c r="I15" s="128" t="s">
        <v>291</v>
      </c>
      <c r="J15" s="130">
        <f>J14-D15</f>
        <v>10166243</v>
      </c>
    </row>
    <row r="16" spans="3:7" ht="12.75">
      <c r="C16" s="121" t="s">
        <v>271</v>
      </c>
      <c r="D16" s="124">
        <v>6800104</v>
      </c>
      <c r="E16" s="125"/>
      <c r="F16" s="124"/>
      <c r="G16" s="125"/>
    </row>
    <row r="17" spans="3:7" ht="12.75">
      <c r="C17" s="121" t="s">
        <v>82</v>
      </c>
      <c r="D17" s="124">
        <v>9800631</v>
      </c>
      <c r="E17" s="125">
        <v>826485</v>
      </c>
      <c r="F17" s="124">
        <v>9144365</v>
      </c>
      <c r="G17" s="125">
        <v>676359</v>
      </c>
    </row>
    <row r="18" spans="4:7" ht="12.75">
      <c r="D18" s="124"/>
      <c r="E18" s="125"/>
      <c r="F18" s="124"/>
      <c r="G18" s="125"/>
    </row>
    <row r="19" spans="3:7" ht="12.75">
      <c r="C19" t="s">
        <v>272</v>
      </c>
      <c r="D19" s="124">
        <v>6000000</v>
      </c>
      <c r="E19" s="125"/>
      <c r="F19" s="124"/>
      <c r="G19" s="125"/>
    </row>
    <row r="20" spans="4:7" ht="12.75">
      <c r="D20" s="124"/>
      <c r="E20" s="125"/>
      <c r="F20" s="124"/>
      <c r="G20" s="125"/>
    </row>
    <row r="21" spans="2:7" ht="12.75">
      <c r="B21" t="s">
        <v>273</v>
      </c>
      <c r="D21" s="124">
        <f>D6-D8</f>
        <v>-95572616</v>
      </c>
      <c r="E21" s="125">
        <f>E6-E8</f>
        <v>-37366336</v>
      </c>
      <c r="F21" s="124">
        <f>F6-F8</f>
        <v>-27288201</v>
      </c>
      <c r="G21" s="125">
        <f>G6-G8</f>
        <v>-13864752</v>
      </c>
    </row>
    <row r="22" spans="4:7" ht="12.75">
      <c r="D22" s="124"/>
      <c r="E22" s="125"/>
      <c r="F22" s="124"/>
      <c r="G22" s="125"/>
    </row>
    <row r="23" spans="3:7" ht="12.75">
      <c r="C23" t="s">
        <v>274</v>
      </c>
      <c r="D23" s="124">
        <v>6100000</v>
      </c>
      <c r="E23" s="125">
        <v>85</v>
      </c>
      <c r="F23" s="124">
        <v>8203424</v>
      </c>
      <c r="G23" s="125">
        <v>867</v>
      </c>
    </row>
    <row r="24" spans="4:7" ht="12.75">
      <c r="D24" s="124"/>
      <c r="E24" s="125"/>
      <c r="F24" s="124"/>
      <c r="G24" s="125"/>
    </row>
    <row r="25" spans="3:7" ht="12.75">
      <c r="C25" t="s">
        <v>275</v>
      </c>
      <c r="D25" s="124">
        <v>900000</v>
      </c>
      <c r="E25" s="125"/>
      <c r="F25" s="124">
        <v>4284094</v>
      </c>
      <c r="G25" s="125"/>
    </row>
    <row r="26" spans="4:10" ht="12.75">
      <c r="D26" s="124"/>
      <c r="E26" s="125"/>
      <c r="F26" s="124"/>
      <c r="G26" s="125"/>
      <c r="I26" s="128" t="s">
        <v>293</v>
      </c>
      <c r="J26" s="129">
        <f>-1*((-E27--G27)/G27*100)</f>
        <v>169.522222667023</v>
      </c>
    </row>
    <row r="27" spans="2:10" ht="12.75">
      <c r="B27" t="s">
        <v>276</v>
      </c>
      <c r="D27" s="124">
        <f>D6-D8+D23-D25</f>
        <v>-90372616</v>
      </c>
      <c r="E27" s="125">
        <f>E6-E8+E23-E25</f>
        <v>-37366251</v>
      </c>
      <c r="F27" s="124">
        <f>F6-F8+F23-F25</f>
        <v>-23368871</v>
      </c>
      <c r="G27" s="125">
        <f>G6-G8+G23-G25</f>
        <v>-13863885</v>
      </c>
      <c r="I27" s="128" t="s">
        <v>294</v>
      </c>
      <c r="J27" s="129">
        <f>E27/D27*100</f>
        <v>41.34687326081166</v>
      </c>
    </row>
    <row r="28" spans="4:10" ht="12.75">
      <c r="D28" s="124"/>
      <c r="E28" s="125"/>
      <c r="F28" s="124"/>
      <c r="G28" s="125"/>
      <c r="I28" s="128" t="s">
        <v>295</v>
      </c>
      <c r="J28" s="130">
        <f>E27*-12</f>
        <v>448395012</v>
      </c>
    </row>
    <row r="29" spans="4:10" ht="12.75">
      <c r="D29" s="124"/>
      <c r="E29" s="125"/>
      <c r="F29" s="124"/>
      <c r="G29" s="125"/>
      <c r="I29" s="128" t="s">
        <v>296</v>
      </c>
      <c r="J29" s="130">
        <f>J28+D27</f>
        <v>358022396</v>
      </c>
    </row>
    <row r="30" spans="2:10" ht="25.5" customHeight="1">
      <c r="B30" s="120" t="s">
        <v>277</v>
      </c>
      <c r="D30" s="124"/>
      <c r="E30" s="125"/>
      <c r="F30" s="124"/>
      <c r="G30" s="125"/>
      <c r="I30" s="131"/>
      <c r="J30" s="25"/>
    </row>
    <row r="31" spans="4:7" ht="12.75">
      <c r="D31" s="124"/>
      <c r="E31" s="125"/>
      <c r="F31" s="124"/>
      <c r="G31" s="125"/>
    </row>
    <row r="32" spans="2:10" ht="12.75">
      <c r="B32" t="s">
        <v>278</v>
      </c>
      <c r="D32" s="124">
        <v>15400000</v>
      </c>
      <c r="E32" s="125">
        <v>7336278</v>
      </c>
      <c r="F32" s="124">
        <v>12225111</v>
      </c>
      <c r="G32" s="125">
        <v>5050448</v>
      </c>
      <c r="I32" s="128" t="s">
        <v>294</v>
      </c>
      <c r="J32" s="129">
        <f>E32/D32*100</f>
        <v>47.638168831168834</v>
      </c>
    </row>
    <row r="33" spans="4:10" ht="12.75">
      <c r="D33" s="124"/>
      <c r="E33" s="125"/>
      <c r="F33" s="124"/>
      <c r="G33" s="125"/>
      <c r="I33" s="128"/>
      <c r="J33" s="129"/>
    </row>
    <row r="34" spans="2:10" ht="12.75">
      <c r="B34" t="s">
        <v>279</v>
      </c>
      <c r="D34" s="124">
        <v>61521800</v>
      </c>
      <c r="E34" s="125">
        <v>9014812</v>
      </c>
      <c r="F34" s="124">
        <v>23059005</v>
      </c>
      <c r="G34" s="125">
        <v>2069214</v>
      </c>
      <c r="I34" s="128" t="s">
        <v>294</v>
      </c>
      <c r="J34" s="129">
        <f>E34/D34*100</f>
        <v>14.65303680971623</v>
      </c>
    </row>
    <row r="35" spans="4:10" ht="12.75">
      <c r="D35" s="124"/>
      <c r="E35" s="125"/>
      <c r="F35" s="124"/>
      <c r="G35" s="125"/>
      <c r="I35" s="128"/>
      <c r="J35" s="129"/>
    </row>
    <row r="36" spans="2:10" ht="12.75">
      <c r="B36" t="s">
        <v>280</v>
      </c>
      <c r="D36" s="124">
        <v>3836800</v>
      </c>
      <c r="E36" s="125">
        <v>-796355</v>
      </c>
      <c r="F36" s="124">
        <v>-3954404</v>
      </c>
      <c r="G36" s="125">
        <v>-4567358</v>
      </c>
      <c r="I36" s="128" t="s">
        <v>294</v>
      </c>
      <c r="J36" s="129"/>
    </row>
    <row r="37" spans="4:10" ht="12.75">
      <c r="D37" s="124"/>
      <c r="E37" s="125"/>
      <c r="F37" s="124"/>
      <c r="G37" s="125"/>
      <c r="I37" s="128"/>
      <c r="J37" s="129"/>
    </row>
    <row r="38" spans="2:10" ht="12.75">
      <c r="B38" t="s">
        <v>281</v>
      </c>
      <c r="D38" s="124">
        <v>9614016</v>
      </c>
      <c r="E38" s="125">
        <v>21811516</v>
      </c>
      <c r="F38" s="124">
        <v>-7960841</v>
      </c>
      <c r="G38" s="125">
        <v>11311581</v>
      </c>
      <c r="I38" s="128" t="s">
        <v>294</v>
      </c>
      <c r="J38" s="129">
        <f>E38/D38*100</f>
        <v>226.87205846131315</v>
      </c>
    </row>
    <row r="39" spans="4:10" ht="12.75">
      <c r="D39" s="124"/>
      <c r="E39" s="125"/>
      <c r="F39" s="124"/>
      <c r="G39" s="125"/>
      <c r="I39" s="128"/>
      <c r="J39" s="129"/>
    </row>
    <row r="40" spans="2:10" ht="13.5" thickBot="1">
      <c r="B40" t="s">
        <v>282</v>
      </c>
      <c r="D40" s="126">
        <f>SUM(D32:D38)</f>
        <v>90372616</v>
      </c>
      <c r="E40" s="127">
        <f>SUM(E32:E38)</f>
        <v>37366251</v>
      </c>
      <c r="F40" s="126">
        <f>SUM(F32:F38)</f>
        <v>23368871</v>
      </c>
      <c r="G40" s="127">
        <f>SUM(G32:G38)</f>
        <v>13863885</v>
      </c>
      <c r="I40" s="128" t="s">
        <v>294</v>
      </c>
      <c r="J40" s="129">
        <f>E40/D40*100</f>
        <v>41.34687326081166</v>
      </c>
    </row>
    <row r="41" spans="4:7" ht="12.75">
      <c r="D41" s="22"/>
      <c r="E41" s="22"/>
      <c r="F41" s="22"/>
      <c r="G41" s="22"/>
    </row>
    <row r="42" spans="4:7" ht="12.75">
      <c r="D42" s="22"/>
      <c r="E42" s="22"/>
      <c r="F42" s="22"/>
      <c r="G42" s="22"/>
    </row>
    <row r="43" spans="4:7" ht="12.75">
      <c r="D43" s="22"/>
      <c r="E43" s="22"/>
      <c r="F43" s="22"/>
      <c r="G43" s="22"/>
    </row>
    <row r="45" ht="12.75">
      <c r="B45" s="133"/>
    </row>
    <row r="46" ht="12.75">
      <c r="B46" s="133"/>
    </row>
    <row r="47" ht="12.75">
      <c r="B47" s="133"/>
    </row>
    <row r="48" ht="12.75">
      <c r="B48" s="133"/>
    </row>
    <row r="49" ht="12.75">
      <c r="B49" s="133"/>
    </row>
    <row r="50" ht="12.75">
      <c r="B50" s="133"/>
    </row>
    <row r="51" ht="12.75">
      <c r="B51" s="133"/>
    </row>
    <row r="52" ht="12.75">
      <c r="B52" s="133"/>
    </row>
    <row r="53" ht="12.75">
      <c r="B53" s="133"/>
    </row>
    <row r="54" ht="12.75">
      <c r="B54" s="133"/>
    </row>
    <row r="55" ht="12.75">
      <c r="B55" s="133"/>
    </row>
    <row r="56" ht="12.75">
      <c r="B56" s="133"/>
    </row>
  </sheetData>
  <mergeCells count="3">
    <mergeCell ref="B1:N1"/>
    <mergeCell ref="D3:E3"/>
    <mergeCell ref="F3:G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7"/>
  <sheetViews>
    <sheetView workbookViewId="0" topLeftCell="A1">
      <pane xSplit="1" ySplit="142" topLeftCell="B143" activePane="bottomRight" state="frozen"/>
      <selection pane="topLeft" activeCell="A1" sqref="A1"/>
      <selection pane="topRight" activeCell="B1" sqref="B1"/>
      <selection pane="bottomLeft" activeCell="A143" sqref="A143"/>
      <selection pane="bottomRight" activeCell="A1" sqref="A1:C1"/>
    </sheetView>
  </sheetViews>
  <sheetFormatPr defaultColWidth="9.140625" defaultRowHeight="12.75"/>
  <cols>
    <col min="1" max="1" width="23.8515625" style="0" customWidth="1"/>
    <col min="2" max="2" width="36.7109375" style="0" bestFit="1" customWidth="1"/>
    <col min="3" max="3" width="30.7109375" style="0" customWidth="1"/>
  </cols>
  <sheetData>
    <row r="1" spans="1:3" ht="40.5" customHeight="1" thickBot="1">
      <c r="A1" s="190" t="s">
        <v>250</v>
      </c>
      <c r="B1" s="191"/>
      <c r="C1" s="192"/>
    </row>
    <row r="2" ht="13.5" thickBot="1"/>
    <row r="3" spans="2:3" ht="12.75">
      <c r="B3" s="98" t="s">
        <v>238</v>
      </c>
      <c r="C3" s="99" t="s">
        <v>239</v>
      </c>
    </row>
    <row r="4" spans="2:3" ht="13.5" thickBot="1">
      <c r="B4" s="100" t="s">
        <v>237</v>
      </c>
      <c r="C4" s="101" t="s">
        <v>236</v>
      </c>
    </row>
    <row r="5" ht="12.75" hidden="1"/>
    <row r="6" spans="1:3" ht="12.75" hidden="1">
      <c r="A6" s="76">
        <v>35796</v>
      </c>
      <c r="B6" s="1">
        <v>76.9</v>
      </c>
      <c r="C6" s="1">
        <v>38663579</v>
      </c>
    </row>
    <row r="7" spans="1:3" ht="12.75" hidden="1">
      <c r="A7" s="76">
        <v>35827</v>
      </c>
      <c r="B7" s="1">
        <v>87.3</v>
      </c>
      <c r="C7" s="1">
        <v>37956738</v>
      </c>
    </row>
    <row r="8" spans="1:3" ht="12.75" hidden="1">
      <c r="A8" s="76">
        <v>35855</v>
      </c>
      <c r="B8" s="1">
        <v>88.4</v>
      </c>
      <c r="C8" s="1">
        <v>38195575</v>
      </c>
    </row>
    <row r="9" spans="1:3" ht="12.75" hidden="1">
      <c r="A9" s="76">
        <v>35886</v>
      </c>
      <c r="B9" s="1">
        <v>82.7</v>
      </c>
      <c r="C9" s="1">
        <v>39101566</v>
      </c>
    </row>
    <row r="10" spans="1:3" ht="12.75" hidden="1">
      <c r="A10" s="76">
        <v>35916</v>
      </c>
      <c r="B10" s="1">
        <v>87.1</v>
      </c>
      <c r="C10" s="1">
        <v>37663890</v>
      </c>
    </row>
    <row r="11" spans="1:3" ht="12.75" hidden="1">
      <c r="A11" s="76">
        <v>35947</v>
      </c>
      <c r="B11" s="1">
        <v>89.6</v>
      </c>
      <c r="C11" s="1">
        <v>38563999</v>
      </c>
    </row>
    <row r="12" spans="1:3" ht="12.75" hidden="1">
      <c r="A12" s="76">
        <v>35977</v>
      </c>
      <c r="B12" s="1">
        <v>89.8</v>
      </c>
      <c r="C12" s="1">
        <v>39362776</v>
      </c>
    </row>
    <row r="13" spans="1:3" ht="12.75" hidden="1">
      <c r="A13" s="76">
        <v>36008</v>
      </c>
      <c r="B13" s="1">
        <v>85.9</v>
      </c>
      <c r="C13" s="1">
        <v>37474627</v>
      </c>
    </row>
    <row r="14" spans="1:3" ht="12.75" hidden="1">
      <c r="A14" s="76">
        <v>36039</v>
      </c>
      <c r="B14" s="1">
        <v>91.9</v>
      </c>
      <c r="C14" s="1">
        <v>39412821</v>
      </c>
    </row>
    <row r="15" spans="1:3" ht="12.75" hidden="1">
      <c r="A15" s="76">
        <v>36069</v>
      </c>
      <c r="B15" s="1">
        <v>95.7</v>
      </c>
      <c r="C15" s="1">
        <v>38825365</v>
      </c>
    </row>
    <row r="16" spans="1:3" ht="12.75" hidden="1">
      <c r="A16" s="76">
        <v>36100</v>
      </c>
      <c r="B16" s="1">
        <v>94.5</v>
      </c>
      <c r="C16" s="1">
        <v>38327018</v>
      </c>
    </row>
    <row r="17" spans="1:3" ht="12.75" hidden="1">
      <c r="A17" s="76">
        <v>36130</v>
      </c>
      <c r="B17" s="1">
        <v>72.7</v>
      </c>
      <c r="C17" s="1">
        <v>38849947</v>
      </c>
    </row>
    <row r="18" spans="1:3" ht="12.75" hidden="1">
      <c r="A18" s="76">
        <v>36161</v>
      </c>
      <c r="B18" s="1">
        <v>74.7</v>
      </c>
      <c r="C18" s="1">
        <v>39225843</v>
      </c>
    </row>
    <row r="19" spans="1:3" ht="12.75" hidden="1">
      <c r="A19" s="76">
        <v>36192</v>
      </c>
      <c r="B19" s="1">
        <v>84</v>
      </c>
      <c r="C19" s="1">
        <v>38783865</v>
      </c>
    </row>
    <row r="20" spans="1:3" ht="12.75" hidden="1">
      <c r="A20" s="76">
        <v>36220</v>
      </c>
      <c r="B20" s="1">
        <v>87.5</v>
      </c>
      <c r="C20" s="1">
        <v>38847708</v>
      </c>
    </row>
    <row r="21" spans="1:3" ht="12.75" hidden="1">
      <c r="A21" s="76">
        <v>36251</v>
      </c>
      <c r="B21" s="1">
        <v>81.4</v>
      </c>
      <c r="C21" s="1">
        <v>39691843</v>
      </c>
    </row>
    <row r="22" spans="1:3" ht="12.75" hidden="1">
      <c r="A22" s="76">
        <v>36281</v>
      </c>
      <c r="B22" s="1">
        <v>86</v>
      </c>
      <c r="C22" s="1">
        <v>40460291</v>
      </c>
    </row>
    <row r="23" spans="1:3" ht="12.75" hidden="1">
      <c r="A23" s="76">
        <v>36312</v>
      </c>
      <c r="B23" s="1">
        <v>85.1</v>
      </c>
      <c r="C23" s="1">
        <v>40276730</v>
      </c>
    </row>
    <row r="24" spans="1:3" ht="12.75" hidden="1">
      <c r="A24" s="76">
        <v>36342</v>
      </c>
      <c r="B24" s="1">
        <v>88.3</v>
      </c>
      <c r="C24" s="1">
        <v>41226526</v>
      </c>
    </row>
    <row r="25" spans="1:3" ht="12.75" hidden="1">
      <c r="A25" s="76">
        <v>36373</v>
      </c>
      <c r="B25" s="1">
        <v>87.8</v>
      </c>
      <c r="C25" s="1">
        <v>41165724</v>
      </c>
    </row>
    <row r="26" spans="1:3" ht="12.75" hidden="1">
      <c r="A26" s="76">
        <v>36404</v>
      </c>
      <c r="B26" s="1">
        <v>90.4</v>
      </c>
      <c r="C26" s="1">
        <v>42641456</v>
      </c>
    </row>
    <row r="27" spans="1:3" ht="12.75" hidden="1">
      <c r="A27" s="76">
        <v>36434</v>
      </c>
      <c r="B27" s="1">
        <v>96.4</v>
      </c>
      <c r="C27" s="1">
        <v>41693025</v>
      </c>
    </row>
    <row r="28" spans="1:3" ht="12.75" hidden="1">
      <c r="A28" s="76">
        <v>36465</v>
      </c>
      <c r="B28" s="1">
        <v>98.5</v>
      </c>
      <c r="C28" s="1">
        <v>43166941</v>
      </c>
    </row>
    <row r="29" spans="1:3" ht="12.75" hidden="1">
      <c r="A29" s="76">
        <v>36495</v>
      </c>
      <c r="B29" s="1">
        <v>77.1</v>
      </c>
      <c r="C29" s="1">
        <v>44266849</v>
      </c>
    </row>
    <row r="30" spans="1:3" ht="12.75" hidden="1">
      <c r="A30" s="76">
        <v>36526</v>
      </c>
      <c r="B30" s="1">
        <v>76.6</v>
      </c>
      <c r="C30" s="1">
        <v>42454832</v>
      </c>
    </row>
    <row r="31" spans="1:3" ht="12.75" hidden="1">
      <c r="A31" s="76">
        <v>36557</v>
      </c>
      <c r="B31" s="1">
        <v>88.5</v>
      </c>
      <c r="C31" s="1">
        <v>44274619</v>
      </c>
    </row>
    <row r="32" spans="1:3" ht="12.75" hidden="1">
      <c r="A32" s="76">
        <v>36586</v>
      </c>
      <c r="B32" s="1">
        <v>93.9</v>
      </c>
      <c r="C32" s="1">
        <v>45429870</v>
      </c>
    </row>
    <row r="33" spans="1:3" ht="12.75" hidden="1">
      <c r="A33" s="76">
        <v>36617</v>
      </c>
      <c r="B33" s="1">
        <v>79.8</v>
      </c>
      <c r="C33" s="1">
        <v>42660433</v>
      </c>
    </row>
    <row r="34" spans="1:3" ht="12.75" hidden="1">
      <c r="A34" s="76">
        <v>36647</v>
      </c>
      <c r="B34" s="1">
        <v>89.5</v>
      </c>
      <c r="C34" s="1">
        <v>45599269</v>
      </c>
    </row>
    <row r="35" spans="1:3" ht="12.75" hidden="1">
      <c r="A35" s="76">
        <v>36678</v>
      </c>
      <c r="B35" s="1">
        <v>91.7</v>
      </c>
      <c r="C35" s="1">
        <v>47300052</v>
      </c>
    </row>
    <row r="36" spans="1:3" ht="12.75" hidden="1">
      <c r="A36" s="76">
        <v>36708</v>
      </c>
      <c r="B36" s="1">
        <v>89.8</v>
      </c>
      <c r="C36" s="1">
        <v>45283036</v>
      </c>
    </row>
    <row r="37" spans="1:3" ht="12.75" hidden="1">
      <c r="A37" s="76">
        <v>36739</v>
      </c>
      <c r="B37" s="1">
        <v>91.7</v>
      </c>
      <c r="C37" s="1">
        <v>47749337</v>
      </c>
    </row>
    <row r="38" spans="1:3" ht="12.75" hidden="1">
      <c r="A38" s="76">
        <v>36770</v>
      </c>
      <c r="B38" s="1">
        <v>93.7</v>
      </c>
      <c r="C38" s="1">
        <v>47978602</v>
      </c>
    </row>
    <row r="39" spans="1:3" ht="12.75" hidden="1">
      <c r="A39" s="76">
        <v>36800</v>
      </c>
      <c r="B39" s="1">
        <v>98.5</v>
      </c>
      <c r="C39" s="1">
        <v>47235704</v>
      </c>
    </row>
    <row r="40" spans="1:3" ht="12.75" hidden="1">
      <c r="A40" s="76">
        <v>36831</v>
      </c>
      <c r="B40" s="1">
        <v>101.3</v>
      </c>
      <c r="C40" s="1">
        <v>49318012</v>
      </c>
    </row>
    <row r="41" spans="1:3" ht="12.75" hidden="1">
      <c r="A41" s="76">
        <v>36861</v>
      </c>
      <c r="B41" s="1">
        <v>79.8</v>
      </c>
      <c r="C41" s="1">
        <v>50195629</v>
      </c>
    </row>
    <row r="42" spans="1:3" ht="12.75" hidden="1">
      <c r="A42" s="76">
        <v>36892</v>
      </c>
      <c r="B42" s="1">
        <v>81.4</v>
      </c>
      <c r="C42" s="1">
        <v>49976069</v>
      </c>
    </row>
    <row r="43" spans="1:3" ht="12.75" hidden="1">
      <c r="A43" s="76">
        <v>36923</v>
      </c>
      <c r="B43" s="1">
        <v>91.4</v>
      </c>
      <c r="C43" s="1">
        <v>50071158</v>
      </c>
    </row>
    <row r="44" spans="1:3" ht="12.75" hidden="1">
      <c r="A44" s="76">
        <v>36951</v>
      </c>
      <c r="B44" s="1">
        <v>95</v>
      </c>
      <c r="C44" s="1">
        <v>51382618</v>
      </c>
    </row>
    <row r="45" spans="1:3" ht="12.75" hidden="1">
      <c r="A45" s="76">
        <v>36982</v>
      </c>
      <c r="B45" s="1">
        <v>84.8</v>
      </c>
      <c r="C45" s="1">
        <v>49901457</v>
      </c>
    </row>
    <row r="46" spans="1:3" ht="12.75" hidden="1">
      <c r="A46" s="76">
        <v>37012</v>
      </c>
      <c r="B46" s="1">
        <v>89.2</v>
      </c>
      <c r="C46" s="1">
        <v>51193344</v>
      </c>
    </row>
    <row r="47" spans="1:3" ht="12.75" hidden="1">
      <c r="A47" s="76">
        <v>37043</v>
      </c>
      <c r="B47" s="1">
        <v>92.5</v>
      </c>
      <c r="C47" s="1">
        <v>52403322</v>
      </c>
    </row>
    <row r="48" spans="1:3" ht="12.75" hidden="1">
      <c r="A48" s="76">
        <v>37073</v>
      </c>
      <c r="B48" s="1">
        <v>91.7</v>
      </c>
      <c r="C48" s="1">
        <v>51290896</v>
      </c>
    </row>
    <row r="49" spans="1:3" ht="12.75" hidden="1">
      <c r="A49" s="76">
        <v>37104</v>
      </c>
      <c r="B49" s="1">
        <v>91.4</v>
      </c>
      <c r="C49" s="1">
        <v>50506224</v>
      </c>
    </row>
    <row r="50" spans="1:3" ht="12.75" hidden="1">
      <c r="A50" s="76">
        <v>37135</v>
      </c>
      <c r="B50" s="1">
        <v>91.6</v>
      </c>
      <c r="C50" s="1">
        <v>50573500</v>
      </c>
    </row>
    <row r="51" spans="1:3" ht="12.75" hidden="1">
      <c r="A51" s="76">
        <v>37165</v>
      </c>
      <c r="B51" s="1">
        <v>101.9</v>
      </c>
      <c r="C51" s="1">
        <v>54541266</v>
      </c>
    </row>
    <row r="52" spans="1:3" ht="12.75" hidden="1">
      <c r="A52" s="76">
        <v>37196</v>
      </c>
      <c r="B52" s="1">
        <v>104.6</v>
      </c>
      <c r="C52" s="1">
        <v>55085578</v>
      </c>
    </row>
    <row r="53" spans="1:3" ht="12.75" hidden="1">
      <c r="A53" s="76">
        <v>37226</v>
      </c>
      <c r="B53" s="1">
        <v>82.1</v>
      </c>
      <c r="C53" s="1">
        <v>56476349</v>
      </c>
    </row>
    <row r="54" spans="1:3" ht="12.75" hidden="1">
      <c r="A54" s="76">
        <v>37257</v>
      </c>
      <c r="B54" s="1">
        <v>83.4</v>
      </c>
      <c r="C54" s="1">
        <v>58721278</v>
      </c>
    </row>
    <row r="55" spans="1:3" ht="12.75" hidden="1">
      <c r="A55" s="76">
        <v>37288</v>
      </c>
      <c r="B55" s="1">
        <v>91.9</v>
      </c>
      <c r="C55" s="1">
        <v>59539385</v>
      </c>
    </row>
    <row r="56" spans="1:3" ht="12.75" hidden="1">
      <c r="A56" s="76">
        <v>37316</v>
      </c>
      <c r="B56" s="1">
        <v>95.9</v>
      </c>
      <c r="C56" s="1">
        <v>59360267</v>
      </c>
    </row>
    <row r="57" spans="1:3" ht="12.75" hidden="1">
      <c r="A57" s="76">
        <v>37347</v>
      </c>
      <c r="B57" s="1">
        <v>92.6</v>
      </c>
      <c r="C57" s="1">
        <v>65863988</v>
      </c>
    </row>
    <row r="58" spans="1:3" ht="12.75" hidden="1">
      <c r="A58" s="76">
        <v>37377</v>
      </c>
      <c r="B58" s="1">
        <v>97.9</v>
      </c>
      <c r="C58" s="1">
        <v>63827911</v>
      </c>
    </row>
    <row r="59" spans="1:3" ht="12.75" hidden="1">
      <c r="A59" s="76">
        <v>37408</v>
      </c>
      <c r="B59" s="1">
        <v>94.8</v>
      </c>
      <c r="C59" s="1">
        <v>61826739</v>
      </c>
    </row>
    <row r="60" spans="1:3" ht="12.75" hidden="1">
      <c r="A60" s="76">
        <v>37438</v>
      </c>
      <c r="B60" s="1">
        <v>96.6</v>
      </c>
      <c r="C60" s="1">
        <v>64504396</v>
      </c>
    </row>
    <row r="61" spans="1:3" ht="12.75" hidden="1">
      <c r="A61" s="76">
        <v>37469</v>
      </c>
      <c r="B61" s="1">
        <v>97.5</v>
      </c>
      <c r="C61" s="1">
        <v>64876867</v>
      </c>
    </row>
    <row r="62" spans="1:3" ht="12.75" hidden="1">
      <c r="A62" s="76">
        <v>37500</v>
      </c>
      <c r="B62" s="1">
        <v>99.1</v>
      </c>
      <c r="C62" s="1">
        <v>65844538</v>
      </c>
    </row>
    <row r="63" spans="1:3" ht="12.75" hidden="1">
      <c r="A63" s="76">
        <v>37530</v>
      </c>
      <c r="B63" s="1">
        <v>106.2</v>
      </c>
      <c r="C63" s="1">
        <v>66409812</v>
      </c>
    </row>
    <row r="64" spans="1:3" ht="12.75" hidden="1">
      <c r="A64" s="76">
        <v>37561</v>
      </c>
      <c r="B64" s="1">
        <v>106.2</v>
      </c>
      <c r="C64" s="1">
        <v>66114547</v>
      </c>
    </row>
    <row r="65" spans="1:3" ht="12.75" hidden="1">
      <c r="A65" s="76">
        <v>37591</v>
      </c>
      <c r="B65" s="1">
        <v>82</v>
      </c>
      <c r="C65" s="1">
        <v>63887457</v>
      </c>
    </row>
    <row r="66" spans="1:3" ht="12.75" hidden="1">
      <c r="A66" s="76">
        <v>37622</v>
      </c>
      <c r="B66" s="1">
        <v>84.2</v>
      </c>
      <c r="C66" s="1">
        <v>64446361</v>
      </c>
    </row>
    <row r="67" spans="1:3" ht="12.75" hidden="1">
      <c r="A67" s="76">
        <v>37653</v>
      </c>
      <c r="B67" s="1">
        <v>92.6</v>
      </c>
      <c r="C67" s="1">
        <v>63981310</v>
      </c>
    </row>
    <row r="68" spans="1:3" ht="12.75" hidden="1">
      <c r="A68" s="76">
        <v>37681</v>
      </c>
      <c r="B68" s="1">
        <v>96</v>
      </c>
      <c r="C68" s="1">
        <v>62541878</v>
      </c>
    </row>
    <row r="69" spans="1:3" ht="12.75" hidden="1">
      <c r="A69" s="76">
        <v>37712</v>
      </c>
      <c r="B69" s="1">
        <v>88.8</v>
      </c>
      <c r="C69" s="1">
        <v>63869128</v>
      </c>
    </row>
    <row r="70" spans="1:3" ht="12.75" hidden="1">
      <c r="A70" s="76">
        <v>37742</v>
      </c>
      <c r="B70" s="1">
        <v>93.8</v>
      </c>
      <c r="C70" s="1">
        <v>61612961</v>
      </c>
    </row>
    <row r="71" spans="1:3" ht="12.75" hidden="1">
      <c r="A71" s="76">
        <v>37773</v>
      </c>
      <c r="B71" s="1">
        <v>93.4</v>
      </c>
      <c r="C71" s="1">
        <v>61913558</v>
      </c>
    </row>
    <row r="72" spans="1:3" ht="12.75" hidden="1">
      <c r="A72" s="76">
        <v>37803</v>
      </c>
      <c r="B72" s="1">
        <v>96.5</v>
      </c>
      <c r="C72" s="1">
        <v>62865857</v>
      </c>
    </row>
    <row r="73" spans="1:3" ht="12.75" hidden="1">
      <c r="A73" s="76">
        <v>37834</v>
      </c>
      <c r="B73" s="1">
        <v>93.9</v>
      </c>
      <c r="C73" s="1">
        <v>61875465</v>
      </c>
    </row>
    <row r="74" spans="1:3" ht="12.75" hidden="1">
      <c r="A74" s="76">
        <v>37865</v>
      </c>
      <c r="B74" s="1">
        <v>96.1</v>
      </c>
      <c r="C74" s="1">
        <v>61933038</v>
      </c>
    </row>
    <row r="75" spans="1:3" ht="12.75" hidden="1">
      <c r="A75" s="76">
        <v>37895</v>
      </c>
      <c r="B75" s="1">
        <v>103.3</v>
      </c>
      <c r="C75" s="1">
        <v>63269791</v>
      </c>
    </row>
    <row r="76" spans="1:3" ht="12.75" hidden="1">
      <c r="A76" s="76">
        <v>37926</v>
      </c>
      <c r="B76" s="1">
        <v>101.6</v>
      </c>
      <c r="C76" s="1">
        <v>61303612</v>
      </c>
    </row>
    <row r="77" spans="1:3" ht="12.75" hidden="1">
      <c r="A77" s="76">
        <v>37956</v>
      </c>
      <c r="B77" s="1">
        <v>80.7</v>
      </c>
      <c r="C77" s="1">
        <v>63253964</v>
      </c>
    </row>
    <row r="78" spans="1:3" ht="12.75" hidden="1">
      <c r="A78" s="76">
        <v>37987</v>
      </c>
      <c r="B78" s="1">
        <v>82.6</v>
      </c>
      <c r="C78" s="1">
        <v>65073204</v>
      </c>
    </row>
    <row r="79" spans="1:3" ht="12.75" hidden="1">
      <c r="A79" s="76">
        <v>38018</v>
      </c>
      <c r="B79" s="1">
        <v>91.5</v>
      </c>
      <c r="C79" s="1">
        <v>66569132</v>
      </c>
    </row>
    <row r="80" spans="1:3" ht="12.75" hidden="1">
      <c r="A80" s="76">
        <v>38047</v>
      </c>
      <c r="B80" s="1">
        <v>100.8</v>
      </c>
      <c r="C80" s="1">
        <v>68112445</v>
      </c>
    </row>
    <row r="81" spans="1:3" ht="12.75" hidden="1">
      <c r="A81" s="76">
        <v>38078</v>
      </c>
      <c r="B81" s="1">
        <v>88.9</v>
      </c>
      <c r="C81" s="1">
        <v>66472356</v>
      </c>
    </row>
    <row r="82" spans="1:3" ht="12.75" hidden="1">
      <c r="A82" s="76">
        <v>38108</v>
      </c>
      <c r="B82" s="1">
        <v>98.7</v>
      </c>
      <c r="C82" s="1">
        <v>68282607</v>
      </c>
    </row>
    <row r="83" spans="1:3" ht="12.75" hidden="1">
      <c r="A83" s="76">
        <v>38139</v>
      </c>
      <c r="B83" s="1">
        <v>97.6</v>
      </c>
      <c r="C83" s="1">
        <v>67817542</v>
      </c>
    </row>
    <row r="84" spans="1:3" ht="12.75" hidden="1">
      <c r="A84" s="76">
        <v>38169</v>
      </c>
      <c r="B84" s="1">
        <v>100</v>
      </c>
      <c r="C84" s="1">
        <v>68354329</v>
      </c>
    </row>
    <row r="85" spans="1:3" ht="12.75" hidden="1">
      <c r="A85" s="76">
        <v>38200</v>
      </c>
      <c r="B85" s="1">
        <v>100.3</v>
      </c>
      <c r="C85" s="1">
        <v>67962904</v>
      </c>
    </row>
    <row r="86" spans="1:3" ht="12.75" hidden="1">
      <c r="A86" s="76">
        <v>38231</v>
      </c>
      <c r="B86" s="1">
        <v>102.3</v>
      </c>
      <c r="C86" s="1">
        <v>69465473</v>
      </c>
    </row>
    <row r="87" spans="1:3" ht="12.75" hidden="1">
      <c r="A87" s="76">
        <v>38261</v>
      </c>
      <c r="B87" s="1">
        <v>108.2</v>
      </c>
      <c r="C87" s="1">
        <v>68846294</v>
      </c>
    </row>
    <row r="88" spans="1:3" ht="12.75" hidden="1">
      <c r="A88" s="76">
        <v>38292</v>
      </c>
      <c r="B88" s="1">
        <v>107.5</v>
      </c>
      <c r="C88" s="1">
        <v>70009425</v>
      </c>
    </row>
    <row r="89" spans="1:3" ht="12.75" hidden="1">
      <c r="A89" s="76">
        <v>38322</v>
      </c>
      <c r="B89" s="1">
        <v>87</v>
      </c>
      <c r="C89" s="1">
        <v>69874378</v>
      </c>
    </row>
    <row r="90" spans="1:3" ht="12.75" hidden="1">
      <c r="A90" s="76">
        <v>38353</v>
      </c>
      <c r="B90" s="1">
        <v>85.2</v>
      </c>
      <c r="C90" s="1">
        <v>68603822</v>
      </c>
    </row>
    <row r="91" spans="1:3" ht="12.75" hidden="1">
      <c r="A91" s="76">
        <v>38384</v>
      </c>
      <c r="B91" s="1">
        <v>95.5</v>
      </c>
      <c r="C91" s="1">
        <v>69352536</v>
      </c>
    </row>
    <row r="92" spans="1:3" ht="12.75" hidden="1">
      <c r="A92" s="76">
        <v>38412</v>
      </c>
      <c r="B92" s="1">
        <v>101.8</v>
      </c>
      <c r="C92" s="1">
        <v>69403797</v>
      </c>
    </row>
    <row r="93" spans="1:3" ht="12.75" hidden="1">
      <c r="A93" s="76">
        <v>38443</v>
      </c>
      <c r="B93" s="1">
        <v>96.2</v>
      </c>
      <c r="C93" s="1">
        <v>74123246</v>
      </c>
    </row>
    <row r="94" spans="1:3" ht="12.75" hidden="1">
      <c r="A94" s="76">
        <v>38473</v>
      </c>
      <c r="B94" s="1">
        <v>100.3</v>
      </c>
      <c r="C94" s="1">
        <v>71559056</v>
      </c>
    </row>
    <row r="95" spans="1:3" ht="12.75" hidden="1">
      <c r="A95" s="76">
        <v>38504</v>
      </c>
      <c r="B95" s="1">
        <v>100.1</v>
      </c>
      <c r="C95" s="1">
        <v>72485174</v>
      </c>
    </row>
    <row r="96" spans="1:3" ht="12.75" hidden="1">
      <c r="A96" s="76">
        <v>38534</v>
      </c>
      <c r="B96" s="1">
        <v>100.9</v>
      </c>
      <c r="C96" s="1">
        <v>72365045</v>
      </c>
    </row>
    <row r="97" spans="1:3" ht="12.75" hidden="1">
      <c r="A97" s="76">
        <v>38565</v>
      </c>
      <c r="B97" s="1">
        <v>103.3</v>
      </c>
      <c r="C97" s="1">
        <v>73314627</v>
      </c>
    </row>
    <row r="98" spans="1:3" ht="12.75" hidden="1">
      <c r="A98" s="76">
        <v>38596</v>
      </c>
      <c r="B98" s="1">
        <v>107.5</v>
      </c>
      <c r="C98" s="1">
        <v>74569101</v>
      </c>
    </row>
    <row r="99" spans="1:3" ht="12.75" hidden="1">
      <c r="A99" s="76">
        <v>38626</v>
      </c>
      <c r="B99" s="1">
        <v>106.9</v>
      </c>
      <c r="C99" s="1">
        <v>71529105</v>
      </c>
    </row>
    <row r="100" spans="1:3" ht="12.75" hidden="1">
      <c r="A100" s="76">
        <v>38657</v>
      </c>
      <c r="B100" s="1">
        <v>110.7</v>
      </c>
      <c r="C100" s="1">
        <v>73573116</v>
      </c>
    </row>
    <row r="101" spans="1:3" ht="12.75" hidden="1">
      <c r="A101" s="76">
        <v>38687</v>
      </c>
      <c r="B101" s="1">
        <v>91.4</v>
      </c>
      <c r="C101" s="1">
        <v>77358874</v>
      </c>
    </row>
    <row r="102" spans="1:3" ht="12.75" hidden="1">
      <c r="A102" s="76">
        <v>38718</v>
      </c>
      <c r="B102" s="1">
        <v>89.8</v>
      </c>
      <c r="C102" s="1">
        <v>75906692</v>
      </c>
    </row>
    <row r="103" spans="1:3" ht="12.75" hidden="1">
      <c r="A103" s="76">
        <v>38749</v>
      </c>
      <c r="B103" s="1">
        <v>96.8</v>
      </c>
      <c r="C103" s="1">
        <v>74320996</v>
      </c>
    </row>
    <row r="104" spans="1:3" ht="12.75" hidden="1">
      <c r="A104" s="76">
        <v>38777</v>
      </c>
      <c r="B104" s="1">
        <v>106.3</v>
      </c>
      <c r="C104" s="1">
        <v>77483740</v>
      </c>
    </row>
    <row r="105" spans="1:3" ht="12.75" hidden="1">
      <c r="A105" s="76">
        <v>38808</v>
      </c>
      <c r="B105" s="1">
        <v>95.4</v>
      </c>
      <c r="C105" s="1">
        <v>75589902</v>
      </c>
    </row>
    <row r="106" spans="1:3" ht="12.75" hidden="1">
      <c r="A106" s="76">
        <v>38838</v>
      </c>
      <c r="B106" s="1">
        <v>104.2</v>
      </c>
      <c r="C106" s="1">
        <v>79490925</v>
      </c>
    </row>
    <row r="107" spans="1:3" ht="12.75" hidden="1">
      <c r="A107" s="76">
        <v>38869</v>
      </c>
      <c r="B107" s="1">
        <v>106.6</v>
      </c>
      <c r="C107" s="1">
        <v>82155891</v>
      </c>
    </row>
    <row r="108" spans="1:3" ht="12.75" hidden="1">
      <c r="A108" s="76">
        <v>38899</v>
      </c>
      <c r="B108" s="1">
        <v>107.4</v>
      </c>
      <c r="C108" s="1">
        <v>82795615</v>
      </c>
    </row>
    <row r="109" spans="1:3" ht="12.75" hidden="1">
      <c r="A109" s="76">
        <v>38930</v>
      </c>
      <c r="B109" s="1">
        <v>108.7</v>
      </c>
      <c r="C109" s="1">
        <v>84563373</v>
      </c>
    </row>
    <row r="110" spans="1:3" ht="12.75" hidden="1">
      <c r="A110" s="76">
        <v>38961</v>
      </c>
      <c r="B110" s="1">
        <v>109.6</v>
      </c>
      <c r="C110" s="1">
        <v>85231330</v>
      </c>
    </row>
    <row r="111" spans="1:3" ht="12.75" hidden="1">
      <c r="A111" s="76">
        <v>38991</v>
      </c>
      <c r="B111" s="1">
        <v>117</v>
      </c>
      <c r="C111" s="1">
        <v>86445432</v>
      </c>
    </row>
    <row r="112" spans="1:3" ht="12.75" hidden="1">
      <c r="A112" s="76">
        <v>39022</v>
      </c>
      <c r="B112" s="1">
        <v>119</v>
      </c>
      <c r="C112" s="1">
        <v>88350257</v>
      </c>
    </row>
    <row r="113" spans="1:3" ht="12.75" hidden="1">
      <c r="A113" s="76">
        <v>39052</v>
      </c>
      <c r="B113" s="1">
        <v>96.9</v>
      </c>
      <c r="C113" s="1">
        <v>88303776</v>
      </c>
    </row>
    <row r="114" spans="1:3" ht="12.75" hidden="1">
      <c r="A114" s="76">
        <v>39083</v>
      </c>
      <c r="B114" s="1">
        <v>95.2</v>
      </c>
      <c r="C114" s="1">
        <v>91703520</v>
      </c>
    </row>
    <row r="115" spans="1:3" ht="12.75" hidden="1">
      <c r="A115" s="76">
        <v>39114</v>
      </c>
      <c r="B115" s="1">
        <v>104.6</v>
      </c>
      <c r="C115" s="1">
        <v>92548784</v>
      </c>
    </row>
    <row r="116" spans="1:3" ht="12.75" hidden="1">
      <c r="A116" s="76">
        <v>39142</v>
      </c>
      <c r="B116" s="1">
        <v>113.4</v>
      </c>
      <c r="C116" s="1">
        <v>92979128</v>
      </c>
    </row>
    <row r="117" spans="1:3" ht="12.75" hidden="1">
      <c r="A117" s="76">
        <v>39173</v>
      </c>
      <c r="B117" s="1">
        <v>100.6</v>
      </c>
      <c r="C117" s="1">
        <v>91501659</v>
      </c>
    </row>
    <row r="118" spans="1:3" ht="12.75" hidden="1">
      <c r="A118" s="76">
        <v>39203</v>
      </c>
      <c r="B118" s="1">
        <v>113.2</v>
      </c>
      <c r="C118" s="1">
        <v>96075396</v>
      </c>
    </row>
    <row r="119" spans="1:3" ht="12.75" hidden="1">
      <c r="A119" s="76">
        <v>39234</v>
      </c>
      <c r="B119" s="1">
        <v>108.9</v>
      </c>
      <c r="C119" s="1">
        <v>92347773</v>
      </c>
    </row>
    <row r="120" spans="1:3" ht="12.75" hidden="1">
      <c r="A120" s="76">
        <v>39264</v>
      </c>
      <c r="B120" s="1">
        <v>111.1</v>
      </c>
      <c r="C120" s="1">
        <v>92841873</v>
      </c>
    </row>
    <row r="121" spans="1:3" ht="12.75" hidden="1">
      <c r="A121" s="76">
        <v>39295</v>
      </c>
      <c r="B121" s="1">
        <v>114.4</v>
      </c>
      <c r="C121" s="1">
        <v>95870028</v>
      </c>
    </row>
    <row r="122" spans="1:3" ht="12.75" hidden="1">
      <c r="A122" s="76">
        <v>39326</v>
      </c>
      <c r="B122" s="1">
        <v>108.8</v>
      </c>
      <c r="C122" s="1">
        <v>90910859</v>
      </c>
    </row>
    <row r="123" spans="1:3" ht="12.75" hidden="1">
      <c r="A123" s="76">
        <v>39356</v>
      </c>
      <c r="B123" s="1">
        <v>124.2</v>
      </c>
      <c r="C123" s="1">
        <v>98335681</v>
      </c>
    </row>
    <row r="124" spans="1:3" ht="12.75" hidden="1">
      <c r="A124" s="76">
        <v>39387</v>
      </c>
      <c r="B124" s="1">
        <v>124.3</v>
      </c>
      <c r="C124" s="1">
        <v>99547147</v>
      </c>
    </row>
    <row r="125" spans="1:3" ht="12.75" hidden="1">
      <c r="A125" s="76">
        <v>39417</v>
      </c>
      <c r="B125" s="1">
        <v>96.6</v>
      </c>
      <c r="C125" s="1">
        <v>98213844</v>
      </c>
    </row>
    <row r="126" spans="1:3" ht="12.75" hidden="1">
      <c r="A126" s="76">
        <v>39448</v>
      </c>
      <c r="B126" s="1">
        <v>96.2</v>
      </c>
      <c r="C126" s="1">
        <v>102546123</v>
      </c>
    </row>
    <row r="127" spans="1:3" ht="12.75" hidden="1">
      <c r="A127" s="76">
        <v>39479</v>
      </c>
      <c r="B127" s="1">
        <v>108.5</v>
      </c>
      <c r="C127" s="1">
        <v>107963098</v>
      </c>
    </row>
    <row r="128" spans="1:3" ht="12.75" hidden="1">
      <c r="A128" s="76">
        <v>39508</v>
      </c>
      <c r="B128" s="1">
        <v>112</v>
      </c>
      <c r="C128" s="1">
        <v>106994496</v>
      </c>
    </row>
    <row r="129" spans="1:3" ht="12.75" hidden="1">
      <c r="A129" s="76">
        <v>39539</v>
      </c>
      <c r="B129" s="1">
        <v>111.8</v>
      </c>
      <c r="C129" s="1">
        <v>118482229</v>
      </c>
    </row>
    <row r="130" spans="1:3" ht="12.75" hidden="1">
      <c r="A130" s="76">
        <v>39569</v>
      </c>
      <c r="B130" s="1">
        <v>114.3</v>
      </c>
      <c r="C130" s="1">
        <v>113716477</v>
      </c>
    </row>
    <row r="131" spans="1:3" ht="12.75" hidden="1">
      <c r="A131" s="76">
        <v>39600</v>
      </c>
      <c r="B131" s="1">
        <v>115.1</v>
      </c>
      <c r="C131" s="1">
        <v>117293572</v>
      </c>
    </row>
    <row r="132" spans="1:3" ht="12.75" hidden="1">
      <c r="A132" s="76">
        <v>39630</v>
      </c>
      <c r="B132" s="1">
        <v>115.3</v>
      </c>
      <c r="C132" s="1">
        <v>119915779</v>
      </c>
    </row>
    <row r="133" spans="1:3" ht="12.75" hidden="1">
      <c r="A133" s="76">
        <v>39661</v>
      </c>
      <c r="B133" s="1">
        <v>115</v>
      </c>
      <c r="C133" s="1">
        <v>115524520</v>
      </c>
    </row>
    <row r="134" spans="1:3" ht="12.75" hidden="1">
      <c r="A134" s="76">
        <v>39692</v>
      </c>
      <c r="B134" s="1">
        <v>114.5</v>
      </c>
      <c r="C134" s="1">
        <v>114393473</v>
      </c>
    </row>
    <row r="135" spans="1:3" ht="12.75" hidden="1">
      <c r="A135" s="76">
        <v>39722</v>
      </c>
      <c r="B135" s="1">
        <v>121.4</v>
      </c>
      <c r="C135" s="1">
        <v>114621471</v>
      </c>
    </row>
    <row r="136" spans="1:3" ht="12.75" hidden="1">
      <c r="A136" s="76">
        <v>39753</v>
      </c>
      <c r="B136" s="1">
        <v>114.7</v>
      </c>
      <c r="C136" s="1">
        <v>105929724</v>
      </c>
    </row>
    <row r="137" spans="1:3" ht="12.75" hidden="1">
      <c r="A137" s="76">
        <v>39783</v>
      </c>
      <c r="B137" s="1">
        <v>88.2</v>
      </c>
      <c r="C137" s="1">
        <v>103036312</v>
      </c>
    </row>
    <row r="138" spans="1:3" ht="12.75" hidden="1">
      <c r="A138" s="76">
        <v>39814</v>
      </c>
      <c r="B138" s="1">
        <v>83.9</v>
      </c>
      <c r="C138" s="1">
        <v>97581509</v>
      </c>
    </row>
    <row r="139" spans="1:3" ht="12.75" hidden="1">
      <c r="A139" s="76">
        <v>39845</v>
      </c>
      <c r="B139" s="1">
        <v>92</v>
      </c>
      <c r="C139" s="1">
        <v>97764274</v>
      </c>
    </row>
    <row r="140" spans="1:3" ht="12.75" hidden="1">
      <c r="A140" s="76">
        <v>39873</v>
      </c>
      <c r="B140" s="1">
        <v>98.8</v>
      </c>
      <c r="C140" s="1">
        <v>98993320</v>
      </c>
    </row>
    <row r="141" spans="1:3" ht="12.75" hidden="1">
      <c r="A141" s="76">
        <v>39904</v>
      </c>
      <c r="B141" s="1">
        <v>87.7</v>
      </c>
      <c r="C141" s="1">
        <v>92812701</v>
      </c>
    </row>
    <row r="142" spans="1:3" ht="12.75" hidden="1">
      <c r="A142" s="76"/>
      <c r="B142" s="1"/>
      <c r="C142" s="1"/>
    </row>
    <row r="144" spans="1:3" ht="12.75">
      <c r="A144" s="1" t="s">
        <v>14</v>
      </c>
      <c r="B144" s="7">
        <f>AVERAGE(B6:B17)</f>
        <v>86.875</v>
      </c>
      <c r="C144" s="97">
        <f>AVERAGE(C6:C17)</f>
        <v>38533158.416666664</v>
      </c>
    </row>
    <row r="145" spans="1:3" ht="12.75">
      <c r="A145" s="1" t="s">
        <v>15</v>
      </c>
      <c r="B145" s="7">
        <f>AVERAGE(B18:B29)</f>
        <v>86.43333333333332</v>
      </c>
      <c r="C145" s="97">
        <f>AVERAGE(C18:C29)</f>
        <v>40953900.083333336</v>
      </c>
    </row>
    <row r="146" spans="1:3" ht="12.75">
      <c r="A146" s="1" t="s">
        <v>16</v>
      </c>
      <c r="B146" s="7">
        <f>AVERAGE(B30:B41)</f>
        <v>89.56666666666666</v>
      </c>
      <c r="C146" s="97">
        <f>AVERAGE(C30:C41)</f>
        <v>46289949.583333336</v>
      </c>
    </row>
    <row r="147" spans="1:3" ht="12.75">
      <c r="A147" s="1" t="s">
        <v>17</v>
      </c>
      <c r="B147" s="7">
        <f>AVERAGE(B42:B53)</f>
        <v>91.46666666666665</v>
      </c>
      <c r="C147" s="97">
        <f>AVERAGE(C42:C53)</f>
        <v>51950148.416666664</v>
      </c>
    </row>
    <row r="148" spans="1:3" ht="12.75">
      <c r="A148" s="1" t="s">
        <v>18</v>
      </c>
      <c r="B148" s="7">
        <f>AVERAGE(B54:B65)</f>
        <v>95.34166666666668</v>
      </c>
      <c r="C148" s="97">
        <f>AVERAGE(C54:C65)</f>
        <v>63398098.75</v>
      </c>
    </row>
    <row r="149" spans="1:3" ht="12.75">
      <c r="A149" s="1" t="s">
        <v>19</v>
      </c>
      <c r="B149" s="7">
        <f>AVERAGE(B66:B77)</f>
        <v>93.40833333333335</v>
      </c>
      <c r="C149" s="97">
        <f>AVERAGE(C66:C77)</f>
        <v>62738910.25</v>
      </c>
    </row>
    <row r="150" spans="1:3" ht="12.75">
      <c r="A150" s="1" t="s">
        <v>20</v>
      </c>
      <c r="B150" s="7">
        <f>AVERAGE(B78:B89)</f>
        <v>97.11666666666666</v>
      </c>
      <c r="C150" s="97">
        <f>AVERAGE(C78:C89)</f>
        <v>68070007.41666667</v>
      </c>
    </row>
    <row r="151" spans="1:3" ht="12.75">
      <c r="A151" s="1" t="s">
        <v>21</v>
      </c>
      <c r="B151" s="7">
        <f>AVERAGE(B90:B101)</f>
        <v>99.98333333333333</v>
      </c>
      <c r="C151" s="97">
        <f>AVERAGE(C90:C101)</f>
        <v>72353124.91666667</v>
      </c>
    </row>
    <row r="152" spans="1:3" ht="12.75">
      <c r="A152" s="1" t="s">
        <v>22</v>
      </c>
      <c r="B152" s="7">
        <f>AVERAGE(B102:B113)</f>
        <v>104.80833333333334</v>
      </c>
      <c r="C152" s="97">
        <f>AVERAGE(C102:C113)</f>
        <v>81719827.41666667</v>
      </c>
    </row>
    <row r="153" spans="1:3" ht="12.75">
      <c r="A153" s="1" t="s">
        <v>23</v>
      </c>
      <c r="B153" s="7">
        <f>AVERAGE(B115:B125)</f>
        <v>110.91818181818181</v>
      </c>
      <c r="C153" s="97">
        <f>AVERAGE(C115:C125)</f>
        <v>94652015.63636364</v>
      </c>
    </row>
    <row r="154" spans="1:3" ht="12.75">
      <c r="A154" s="1" t="s">
        <v>24</v>
      </c>
      <c r="B154" s="7">
        <f>AVERAGE(B126:B137)</f>
        <v>110.58333333333333</v>
      </c>
      <c r="C154" s="97">
        <f>AVERAGE(C126:C137)</f>
        <v>111701439.5</v>
      </c>
    </row>
    <row r="155" spans="1:3" ht="12.75">
      <c r="A155" s="1" t="s">
        <v>25</v>
      </c>
      <c r="B155" s="7">
        <f>AVERAGE(B138:B143)</f>
        <v>90.6</v>
      </c>
      <c r="C155" s="97">
        <f>AVERAGE(C138:C143)</f>
        <v>96787951</v>
      </c>
    </row>
    <row r="157" spans="1:3" ht="12.75">
      <c r="A157" s="1" t="s">
        <v>240</v>
      </c>
      <c r="B157" s="7">
        <f>(B145-B144)/B144*100</f>
        <v>-0.5083932853717147</v>
      </c>
      <c r="C157" s="7">
        <f>(C145/C144-1)*100</f>
        <v>6.282230074396478</v>
      </c>
    </row>
    <row r="158" spans="1:3" ht="12.75">
      <c r="A158" s="1" t="s">
        <v>241</v>
      </c>
      <c r="B158" s="7">
        <f aca="true" t="shared" si="0" ref="B158:B167">(B146-B145)/B145*100</f>
        <v>3.62514462013113</v>
      </c>
      <c r="C158" s="7">
        <f aca="true" t="shared" si="1" ref="C158:C167">(C146/C145-1)*100</f>
        <v>13.029404987417958</v>
      </c>
    </row>
    <row r="159" spans="1:3" ht="12.75">
      <c r="A159" s="1" t="s">
        <v>242</v>
      </c>
      <c r="B159" s="7">
        <f t="shared" si="0"/>
        <v>2.1213248976553682</v>
      </c>
      <c r="C159" s="7">
        <f t="shared" si="1"/>
        <v>12.227705763955466</v>
      </c>
    </row>
    <row r="160" spans="1:3" ht="12.75">
      <c r="A160" s="1" t="s">
        <v>243</v>
      </c>
      <c r="B160" s="7">
        <f t="shared" si="0"/>
        <v>4.2365160349854545</v>
      </c>
      <c r="C160" s="7">
        <f t="shared" si="1"/>
        <v>22.036415067604697</v>
      </c>
    </row>
    <row r="161" spans="1:3" ht="12.75">
      <c r="A161" s="1" t="s">
        <v>227</v>
      </c>
      <c r="B161" s="7">
        <f t="shared" si="0"/>
        <v>-2.0277947731841657</v>
      </c>
      <c r="C161" s="7">
        <f t="shared" si="1"/>
        <v>-1.0397606757884037</v>
      </c>
    </row>
    <row r="162" spans="1:3" ht="12.75">
      <c r="A162" s="1" t="s">
        <v>228</v>
      </c>
      <c r="B162" s="7">
        <f t="shared" si="0"/>
        <v>3.9700240877865793</v>
      </c>
      <c r="C162" s="7">
        <f t="shared" si="1"/>
        <v>8.497274092622087</v>
      </c>
    </row>
    <row r="163" spans="1:3" ht="12.75">
      <c r="A163" s="1" t="s">
        <v>229</v>
      </c>
      <c r="B163" s="7">
        <f t="shared" si="0"/>
        <v>2.9517762141753985</v>
      </c>
      <c r="C163" s="7">
        <f t="shared" si="1"/>
        <v>6.292224229949617</v>
      </c>
    </row>
    <row r="164" spans="1:3" ht="12.75">
      <c r="A164" s="1" t="s">
        <v>230</v>
      </c>
      <c r="B164" s="7">
        <f t="shared" si="0"/>
        <v>4.825804300716789</v>
      </c>
      <c r="C164" s="7">
        <f t="shared" si="1"/>
        <v>12.945816107857366</v>
      </c>
    </row>
    <row r="165" spans="1:3" ht="12.75">
      <c r="A165" s="1" t="s">
        <v>231</v>
      </c>
      <c r="B165" s="7">
        <f t="shared" si="0"/>
        <v>5.829544551020247</v>
      </c>
      <c r="C165" s="7">
        <f t="shared" si="1"/>
        <v>15.825031242123577</v>
      </c>
    </row>
    <row r="166" spans="1:3" ht="12.75">
      <c r="A166" s="1" t="s">
        <v>232</v>
      </c>
      <c r="B166" s="7">
        <f t="shared" si="0"/>
        <v>-0.30188782340244785</v>
      </c>
      <c r="C166" s="7">
        <f t="shared" si="1"/>
        <v>18.01274251690237</v>
      </c>
    </row>
    <row r="167" spans="1:3" ht="12.75">
      <c r="A167" s="1" t="s">
        <v>233</v>
      </c>
      <c r="B167" s="7">
        <f t="shared" si="0"/>
        <v>-18.07083647324793</v>
      </c>
      <c r="C167" s="7">
        <f t="shared" si="1"/>
        <v>-13.351205290420632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D1"/>
    </sheetView>
  </sheetViews>
  <sheetFormatPr defaultColWidth="9.140625" defaultRowHeight="12.75"/>
  <cols>
    <col min="1" max="1" width="23.8515625" style="0" customWidth="1"/>
    <col min="2" max="2" width="36.7109375" style="0" bestFit="1" customWidth="1"/>
    <col min="3" max="3" width="30.7109375" style="0" customWidth="1"/>
    <col min="4" max="4" width="33.00390625" style="0" customWidth="1"/>
  </cols>
  <sheetData>
    <row r="1" spans="1:4" ht="37.5" customHeight="1" thickBot="1">
      <c r="A1" s="190" t="s">
        <v>251</v>
      </c>
      <c r="B1" s="191"/>
      <c r="C1" s="191"/>
      <c r="D1" s="193"/>
    </row>
    <row r="2" ht="13.5" thickBot="1"/>
    <row r="3" spans="2:4" ht="12.75">
      <c r="B3" s="98" t="s">
        <v>248</v>
      </c>
      <c r="C3" s="103" t="s">
        <v>246</v>
      </c>
      <c r="D3" s="99" t="s">
        <v>247</v>
      </c>
    </row>
    <row r="4" spans="1:4" ht="13.5" thickBot="1">
      <c r="A4" s="105" t="s">
        <v>249</v>
      </c>
      <c r="B4" s="102" t="s">
        <v>244</v>
      </c>
      <c r="C4" s="104" t="s">
        <v>245</v>
      </c>
      <c r="D4" s="101" t="s">
        <v>245</v>
      </c>
    </row>
    <row r="6" spans="1:4" ht="12.75" hidden="1">
      <c r="A6" s="76">
        <v>35796</v>
      </c>
      <c r="B6" s="1">
        <v>17027</v>
      </c>
      <c r="C6" s="1">
        <v>8048</v>
      </c>
      <c r="D6" s="1">
        <v>27465</v>
      </c>
    </row>
    <row r="7" spans="1:4" ht="12.75" hidden="1">
      <c r="A7" s="76">
        <v>35827</v>
      </c>
      <c r="B7" s="1">
        <v>15707</v>
      </c>
      <c r="C7" s="1">
        <v>7936</v>
      </c>
      <c r="D7" s="1">
        <v>27478</v>
      </c>
    </row>
    <row r="8" spans="1:4" ht="12.75" hidden="1">
      <c r="A8" s="76">
        <v>35855</v>
      </c>
      <c r="B8" s="1">
        <v>17393</v>
      </c>
      <c r="C8" s="1">
        <v>7964</v>
      </c>
      <c r="D8" s="1">
        <v>27984</v>
      </c>
    </row>
    <row r="9" spans="1:4" ht="12.75" hidden="1">
      <c r="A9" s="76">
        <v>35886</v>
      </c>
      <c r="B9" s="1">
        <v>16979</v>
      </c>
      <c r="C9" s="1">
        <v>8368</v>
      </c>
      <c r="D9" s="1">
        <v>28027</v>
      </c>
    </row>
    <row r="10" spans="1:4" ht="12.75" hidden="1">
      <c r="A10" s="76">
        <v>35916</v>
      </c>
      <c r="B10" s="1">
        <v>17358</v>
      </c>
      <c r="C10" s="1">
        <v>7801</v>
      </c>
      <c r="D10" s="1">
        <v>27412</v>
      </c>
    </row>
    <row r="11" spans="1:4" ht="12.75" hidden="1">
      <c r="A11" s="76">
        <v>35947</v>
      </c>
      <c r="B11" s="1">
        <v>16469</v>
      </c>
      <c r="C11" s="1">
        <v>7744</v>
      </c>
      <c r="D11" s="1">
        <v>27962</v>
      </c>
    </row>
    <row r="12" spans="1:4" ht="12.75" hidden="1">
      <c r="A12" s="76">
        <v>35977</v>
      </c>
      <c r="B12" s="1">
        <v>16675</v>
      </c>
      <c r="C12" s="1">
        <v>8414</v>
      </c>
      <c r="D12" s="1">
        <v>28771</v>
      </c>
    </row>
    <row r="13" spans="1:4" ht="12.75" hidden="1">
      <c r="A13" s="76">
        <v>36008</v>
      </c>
      <c r="B13" s="1">
        <v>16318</v>
      </c>
      <c r="C13" s="1">
        <v>7607</v>
      </c>
      <c r="D13" s="1">
        <v>27951</v>
      </c>
    </row>
    <row r="14" spans="1:4" ht="12.75" hidden="1">
      <c r="A14" s="76">
        <v>36039</v>
      </c>
      <c r="B14" s="1">
        <v>16501</v>
      </c>
      <c r="C14" s="1">
        <v>7482</v>
      </c>
      <c r="D14" s="1">
        <v>28337</v>
      </c>
    </row>
    <row r="15" spans="1:4" ht="12.75" hidden="1">
      <c r="A15" s="76">
        <v>36069</v>
      </c>
      <c r="B15" s="1">
        <v>17236</v>
      </c>
      <c r="C15" s="1">
        <v>7834</v>
      </c>
      <c r="D15" s="1">
        <v>27887</v>
      </c>
    </row>
    <row r="16" spans="1:4" ht="12.75" hidden="1">
      <c r="A16" s="76">
        <v>36100</v>
      </c>
      <c r="B16" s="1">
        <v>17810</v>
      </c>
      <c r="C16" s="1">
        <v>7844</v>
      </c>
      <c r="D16" s="1">
        <v>27163</v>
      </c>
    </row>
    <row r="17" spans="1:4" ht="12.75" hidden="1">
      <c r="A17" s="76">
        <v>36130</v>
      </c>
      <c r="B17" s="1">
        <v>23633</v>
      </c>
      <c r="C17" s="1">
        <v>8010</v>
      </c>
      <c r="D17" s="1">
        <v>27251</v>
      </c>
    </row>
    <row r="18" spans="1:4" ht="12.75" hidden="1">
      <c r="A18" s="76">
        <v>36161</v>
      </c>
      <c r="B18" s="1">
        <v>16315</v>
      </c>
      <c r="C18" s="1">
        <v>7894</v>
      </c>
      <c r="D18" s="1">
        <v>27612</v>
      </c>
    </row>
    <row r="19" spans="1:4" ht="12.75" hidden="1">
      <c r="A19" s="76">
        <v>36192</v>
      </c>
      <c r="B19" s="1">
        <v>15469</v>
      </c>
      <c r="C19" s="1">
        <v>7806</v>
      </c>
      <c r="D19" s="1">
        <v>27641</v>
      </c>
    </row>
    <row r="20" spans="1:4" ht="12.75" hidden="1">
      <c r="A20" s="76">
        <v>36220</v>
      </c>
      <c r="B20" s="1">
        <v>17194</v>
      </c>
      <c r="C20" s="1">
        <v>7964</v>
      </c>
      <c r="D20" s="1">
        <v>27272</v>
      </c>
    </row>
    <row r="21" spans="1:4" ht="12.75" hidden="1">
      <c r="A21" s="76">
        <v>36251</v>
      </c>
      <c r="B21" s="1">
        <v>16738</v>
      </c>
      <c r="C21" s="1">
        <v>8129</v>
      </c>
      <c r="D21" s="1">
        <v>27967</v>
      </c>
    </row>
    <row r="22" spans="1:4" ht="12.75" hidden="1">
      <c r="A22" s="76">
        <v>36281</v>
      </c>
      <c r="B22" s="1">
        <v>17163</v>
      </c>
      <c r="C22" s="1">
        <v>7911</v>
      </c>
      <c r="D22" s="1">
        <v>27607</v>
      </c>
    </row>
    <row r="23" spans="1:4" ht="12.75" hidden="1">
      <c r="A23" s="76">
        <v>36312</v>
      </c>
      <c r="B23" s="1">
        <v>15970</v>
      </c>
      <c r="C23" s="1">
        <v>7600</v>
      </c>
      <c r="D23" s="1">
        <v>27647</v>
      </c>
    </row>
    <row r="24" spans="1:4" ht="12.75" hidden="1">
      <c r="A24" s="76">
        <v>36342</v>
      </c>
      <c r="B24" s="1">
        <v>16840</v>
      </c>
      <c r="C24" s="1">
        <v>8325</v>
      </c>
      <c r="D24" s="1">
        <v>28341</v>
      </c>
    </row>
    <row r="25" spans="1:4" ht="12.75" hidden="1">
      <c r="A25" s="76">
        <v>36373</v>
      </c>
      <c r="B25" s="1">
        <v>16358</v>
      </c>
      <c r="C25" s="1">
        <v>8433</v>
      </c>
      <c r="D25" s="1">
        <v>30115</v>
      </c>
    </row>
    <row r="26" spans="1:4" ht="12.75" hidden="1">
      <c r="A26" s="76">
        <v>36404</v>
      </c>
      <c r="B26" s="1">
        <v>16221</v>
      </c>
      <c r="C26" s="1">
        <v>8708</v>
      </c>
      <c r="D26" s="1">
        <v>30001</v>
      </c>
    </row>
    <row r="27" spans="1:4" ht="12.75" hidden="1">
      <c r="A27" s="76">
        <v>36434</v>
      </c>
      <c r="B27" s="1">
        <v>17290</v>
      </c>
      <c r="C27" s="1">
        <v>8658</v>
      </c>
      <c r="D27" s="1">
        <v>27555</v>
      </c>
    </row>
    <row r="28" spans="1:4" ht="12.75" hidden="1">
      <c r="A28" s="76">
        <v>36465</v>
      </c>
      <c r="B28" s="1">
        <v>17697</v>
      </c>
      <c r="C28" s="1">
        <v>8617</v>
      </c>
      <c r="D28" s="1">
        <v>30386</v>
      </c>
    </row>
    <row r="29" spans="1:4" ht="12.75" hidden="1">
      <c r="A29" s="76">
        <v>36495</v>
      </c>
      <c r="B29" s="1">
        <v>23596</v>
      </c>
      <c r="C29" s="1">
        <v>8739</v>
      </c>
      <c r="D29" s="1">
        <v>30244</v>
      </c>
    </row>
    <row r="30" spans="1:4" ht="12.75" hidden="1">
      <c r="A30" s="76">
        <v>36526</v>
      </c>
      <c r="B30" s="1">
        <v>16454</v>
      </c>
      <c r="C30" s="1">
        <v>8725</v>
      </c>
      <c r="D30" s="1">
        <v>29182</v>
      </c>
    </row>
    <row r="31" spans="1:4" ht="12.75" hidden="1">
      <c r="A31" s="76">
        <v>36557</v>
      </c>
      <c r="B31" s="1">
        <v>15758</v>
      </c>
      <c r="C31" s="1">
        <v>9456</v>
      </c>
      <c r="D31" s="1">
        <v>30090</v>
      </c>
    </row>
    <row r="32" spans="1:4" ht="12.75" hidden="1">
      <c r="A32" s="76">
        <v>36586</v>
      </c>
      <c r="B32" s="1">
        <v>17150</v>
      </c>
      <c r="C32" s="1">
        <v>9458</v>
      </c>
      <c r="D32" s="1">
        <v>31793</v>
      </c>
    </row>
    <row r="33" spans="1:4" ht="12.75" hidden="1">
      <c r="A33" s="76">
        <v>36617</v>
      </c>
      <c r="B33" s="1">
        <v>16788</v>
      </c>
      <c r="C33" s="1">
        <v>9532</v>
      </c>
      <c r="D33" s="1">
        <v>30319</v>
      </c>
    </row>
    <row r="34" spans="1:4" ht="12.75" hidden="1">
      <c r="A34" s="76">
        <v>36647</v>
      </c>
      <c r="B34" s="1">
        <v>16907</v>
      </c>
      <c r="C34" s="1">
        <v>10118</v>
      </c>
      <c r="D34" s="1">
        <v>31090</v>
      </c>
    </row>
    <row r="35" spans="1:4" ht="12.75" hidden="1">
      <c r="A35" s="76">
        <v>36678</v>
      </c>
      <c r="B35" s="1">
        <v>16509</v>
      </c>
      <c r="C35" s="1">
        <v>10394</v>
      </c>
      <c r="D35" s="1">
        <v>30963</v>
      </c>
    </row>
    <row r="36" spans="1:4" ht="12.75" hidden="1">
      <c r="A36" s="76">
        <v>36708</v>
      </c>
      <c r="B36" s="1">
        <v>16455</v>
      </c>
      <c r="C36" s="1">
        <v>10327</v>
      </c>
      <c r="D36" s="1">
        <v>30404</v>
      </c>
    </row>
    <row r="37" spans="1:4" ht="12.75" hidden="1">
      <c r="A37" s="76">
        <v>36739</v>
      </c>
      <c r="B37" s="1">
        <v>16229</v>
      </c>
      <c r="C37" s="1">
        <v>10727</v>
      </c>
      <c r="D37" s="1">
        <v>31037</v>
      </c>
    </row>
    <row r="38" spans="1:4" ht="12.75" hidden="1">
      <c r="A38" s="76">
        <v>36770</v>
      </c>
      <c r="B38" s="1">
        <v>16389</v>
      </c>
      <c r="C38" s="1">
        <v>10691</v>
      </c>
      <c r="D38" s="1">
        <v>30185</v>
      </c>
    </row>
    <row r="39" spans="1:4" ht="12.75" hidden="1">
      <c r="A39" s="76">
        <v>36800</v>
      </c>
      <c r="B39" s="1">
        <v>16980</v>
      </c>
      <c r="C39" s="1">
        <v>10522</v>
      </c>
      <c r="D39" s="1">
        <v>30916</v>
      </c>
    </row>
    <row r="40" spans="1:4" ht="12.75" hidden="1">
      <c r="A40" s="76">
        <v>36831</v>
      </c>
      <c r="B40" s="1">
        <v>18136</v>
      </c>
      <c r="C40" s="1">
        <v>10999</v>
      </c>
      <c r="D40" s="1">
        <v>31203</v>
      </c>
    </row>
    <row r="41" spans="1:4" ht="12.75" hidden="1">
      <c r="A41" s="76">
        <v>36861</v>
      </c>
      <c r="B41" s="1">
        <v>23853</v>
      </c>
      <c r="C41" s="1">
        <v>10778</v>
      </c>
      <c r="D41" s="1">
        <v>31586</v>
      </c>
    </row>
    <row r="42" spans="1:4" ht="12.75" hidden="1">
      <c r="A42" s="76">
        <v>36892</v>
      </c>
      <c r="B42" s="1">
        <v>16292</v>
      </c>
      <c r="C42" s="1">
        <v>11217</v>
      </c>
      <c r="D42" s="1">
        <v>32471</v>
      </c>
    </row>
    <row r="43" spans="1:4" ht="12.75" hidden="1">
      <c r="A43" s="76">
        <v>36923</v>
      </c>
      <c r="B43" s="1">
        <v>15729</v>
      </c>
      <c r="C43" s="1">
        <v>11468</v>
      </c>
      <c r="D43" s="1">
        <v>32183</v>
      </c>
    </row>
    <row r="44" spans="1:4" ht="12.75" hidden="1">
      <c r="A44" s="76">
        <v>36951</v>
      </c>
      <c r="B44" s="1">
        <v>17334</v>
      </c>
      <c r="C44" s="1">
        <v>11875</v>
      </c>
      <c r="D44" s="1">
        <v>31202</v>
      </c>
    </row>
    <row r="45" spans="1:4" ht="12.75" hidden="1">
      <c r="A45" s="76">
        <v>36982</v>
      </c>
      <c r="B45" s="1">
        <v>17071</v>
      </c>
      <c r="C45" s="1">
        <v>11392</v>
      </c>
      <c r="D45" s="1">
        <v>31785</v>
      </c>
    </row>
    <row r="46" spans="1:4" ht="12.75" hidden="1">
      <c r="A46" s="76">
        <v>37012</v>
      </c>
      <c r="B46" s="1">
        <v>17291</v>
      </c>
      <c r="C46" s="1">
        <v>11529</v>
      </c>
      <c r="D46" s="1">
        <v>31707</v>
      </c>
    </row>
    <row r="47" spans="1:4" ht="12.75" hidden="1">
      <c r="A47" s="76">
        <v>37043</v>
      </c>
      <c r="B47" s="1">
        <v>17115</v>
      </c>
      <c r="C47" s="1">
        <v>11848</v>
      </c>
      <c r="D47" s="1">
        <v>32054</v>
      </c>
    </row>
    <row r="48" spans="1:4" ht="12.75" hidden="1">
      <c r="A48" s="76">
        <v>37073</v>
      </c>
      <c r="B48" s="1">
        <v>17338</v>
      </c>
      <c r="C48" s="1">
        <v>11631</v>
      </c>
      <c r="D48" s="1">
        <v>31642</v>
      </c>
    </row>
    <row r="49" spans="1:4" ht="12.75" hidden="1">
      <c r="A49" s="76">
        <v>37104</v>
      </c>
      <c r="B49" s="1">
        <v>17143</v>
      </c>
      <c r="C49" s="1">
        <v>11633</v>
      </c>
      <c r="D49" s="1">
        <v>31385</v>
      </c>
    </row>
    <row r="50" spans="1:4" ht="12.75" hidden="1">
      <c r="A50" s="76">
        <v>37135</v>
      </c>
      <c r="B50" s="1">
        <v>16957</v>
      </c>
      <c r="C50" s="1">
        <v>11140</v>
      </c>
      <c r="D50" s="1">
        <v>29289</v>
      </c>
    </row>
    <row r="51" spans="1:4" ht="12.75" hidden="1">
      <c r="A51" s="76">
        <v>37165</v>
      </c>
      <c r="B51" s="1">
        <v>17886</v>
      </c>
      <c r="C51" s="1">
        <v>12312</v>
      </c>
      <c r="D51" s="1">
        <v>31309</v>
      </c>
    </row>
    <row r="52" spans="1:4" ht="12.75" hidden="1">
      <c r="A52" s="76">
        <v>37196</v>
      </c>
      <c r="B52" s="1">
        <v>18711</v>
      </c>
      <c r="C52" s="1">
        <v>12140</v>
      </c>
      <c r="D52" s="1">
        <v>31646</v>
      </c>
    </row>
    <row r="53" spans="1:4" ht="12.75" hidden="1">
      <c r="A53" s="76">
        <v>37226</v>
      </c>
      <c r="B53" s="1">
        <v>24407</v>
      </c>
      <c r="C53" s="1">
        <v>12991</v>
      </c>
      <c r="D53" s="1">
        <v>33379</v>
      </c>
    </row>
    <row r="54" spans="1:4" ht="12.75" hidden="1">
      <c r="A54" s="76">
        <v>37257</v>
      </c>
      <c r="B54" s="1">
        <v>25979</v>
      </c>
      <c r="C54" s="1">
        <v>12907</v>
      </c>
      <c r="D54" s="1">
        <v>33369</v>
      </c>
    </row>
    <row r="55" spans="1:4" ht="12.75" hidden="1">
      <c r="A55" s="76">
        <v>37288</v>
      </c>
      <c r="B55" s="1">
        <v>25241</v>
      </c>
      <c r="C55" s="1">
        <v>13079</v>
      </c>
      <c r="D55" s="1">
        <v>31786</v>
      </c>
    </row>
    <row r="56" spans="1:4" ht="12.75" hidden="1">
      <c r="A56" s="76">
        <v>37316</v>
      </c>
      <c r="B56" s="1">
        <v>27791</v>
      </c>
      <c r="C56" s="1">
        <v>13091</v>
      </c>
      <c r="D56" s="1">
        <v>32440</v>
      </c>
    </row>
    <row r="57" spans="1:4" ht="12.75" hidden="1">
      <c r="A57" s="76">
        <v>37347</v>
      </c>
      <c r="B57" s="1">
        <v>26730</v>
      </c>
      <c r="C57" s="1">
        <v>14384</v>
      </c>
      <c r="D57" s="1">
        <v>33912</v>
      </c>
    </row>
    <row r="58" spans="1:4" ht="12.75" hidden="1">
      <c r="A58" s="76">
        <v>37377</v>
      </c>
      <c r="B58" s="1">
        <v>28001</v>
      </c>
      <c r="C58" s="1">
        <v>14042</v>
      </c>
      <c r="D58" s="1">
        <v>32142</v>
      </c>
    </row>
    <row r="59" spans="1:4" ht="12.75" hidden="1">
      <c r="A59" s="76">
        <v>37408</v>
      </c>
      <c r="B59" s="1">
        <v>27245</v>
      </c>
      <c r="C59" s="1">
        <v>13608</v>
      </c>
      <c r="D59" s="1">
        <v>31428</v>
      </c>
    </row>
    <row r="60" spans="1:4" ht="12.75" hidden="1">
      <c r="A60" s="76">
        <v>37438</v>
      </c>
      <c r="B60" s="1">
        <v>26908</v>
      </c>
      <c r="C60" s="1">
        <v>14061</v>
      </c>
      <c r="D60" s="1">
        <v>31486</v>
      </c>
    </row>
    <row r="61" spans="1:4" ht="12.75" hidden="1">
      <c r="A61" s="76">
        <v>37469</v>
      </c>
      <c r="B61" s="1">
        <v>27104</v>
      </c>
      <c r="C61" s="1">
        <v>14686</v>
      </c>
      <c r="D61" s="1">
        <v>31696</v>
      </c>
    </row>
    <row r="62" spans="1:4" ht="12.75" hidden="1">
      <c r="A62" s="76">
        <v>37500</v>
      </c>
      <c r="B62" s="1">
        <v>26700</v>
      </c>
      <c r="C62" s="1">
        <v>14597</v>
      </c>
      <c r="D62" s="1">
        <v>32415</v>
      </c>
    </row>
    <row r="63" spans="1:4" ht="12.75" hidden="1">
      <c r="A63" s="76">
        <v>37530</v>
      </c>
      <c r="B63" s="1">
        <v>27646</v>
      </c>
      <c r="C63" s="1">
        <v>14623</v>
      </c>
      <c r="D63" s="1">
        <v>34112</v>
      </c>
    </row>
    <row r="64" spans="1:4" ht="12.75" hidden="1">
      <c r="A64" s="76">
        <v>37561</v>
      </c>
      <c r="B64" s="1">
        <v>29405</v>
      </c>
      <c r="C64" s="1">
        <v>14959</v>
      </c>
      <c r="D64" s="1">
        <v>32878</v>
      </c>
    </row>
    <row r="65" spans="1:4" ht="12.75" hidden="1">
      <c r="A65" s="76">
        <v>37591</v>
      </c>
      <c r="B65" s="1">
        <v>37938</v>
      </c>
      <c r="C65" s="1">
        <v>14578</v>
      </c>
      <c r="D65" s="1">
        <v>33073</v>
      </c>
    </row>
    <row r="66" spans="1:4" ht="12.75" hidden="1">
      <c r="A66" s="76">
        <v>37622</v>
      </c>
      <c r="B66" s="1">
        <v>26784</v>
      </c>
      <c r="C66" s="1">
        <v>15449</v>
      </c>
      <c r="D66" s="1">
        <v>33852</v>
      </c>
    </row>
    <row r="67" spans="1:4" ht="12.75" hidden="1">
      <c r="A67" s="76">
        <v>37653</v>
      </c>
      <c r="B67" s="1">
        <v>25737</v>
      </c>
      <c r="C67" s="1">
        <v>15305</v>
      </c>
      <c r="D67" s="1">
        <v>35572</v>
      </c>
    </row>
    <row r="68" spans="1:4" ht="12.75" hidden="1">
      <c r="A68" s="76">
        <v>37681</v>
      </c>
      <c r="B68" s="1">
        <v>28491</v>
      </c>
      <c r="C68" s="1">
        <v>15211</v>
      </c>
      <c r="D68" s="1">
        <v>35146</v>
      </c>
    </row>
    <row r="69" spans="1:4" ht="12.75" hidden="1">
      <c r="A69" s="76">
        <v>37712</v>
      </c>
      <c r="B69" s="1">
        <v>27545</v>
      </c>
      <c r="C69" s="1">
        <v>15323</v>
      </c>
      <c r="D69" s="1">
        <v>35082</v>
      </c>
    </row>
    <row r="70" spans="1:4" ht="12.75" hidden="1">
      <c r="A70" s="76">
        <v>37742</v>
      </c>
      <c r="B70" s="1">
        <v>28935</v>
      </c>
      <c r="C70" s="1">
        <v>14901</v>
      </c>
      <c r="D70" s="1">
        <v>34752</v>
      </c>
    </row>
    <row r="71" spans="1:4" ht="12.75" hidden="1">
      <c r="A71" s="76">
        <v>37773</v>
      </c>
      <c r="B71" s="1">
        <v>28116</v>
      </c>
      <c r="C71" s="1">
        <v>15351</v>
      </c>
      <c r="D71" s="1">
        <v>35437</v>
      </c>
    </row>
    <row r="72" spans="1:4" ht="12.75" hidden="1">
      <c r="A72" s="76">
        <v>37803</v>
      </c>
      <c r="B72" s="1">
        <v>28320</v>
      </c>
      <c r="C72" s="1">
        <v>16347</v>
      </c>
      <c r="D72" s="1">
        <v>36863</v>
      </c>
    </row>
    <row r="73" spans="1:4" ht="12.75" hidden="1">
      <c r="A73" s="76">
        <v>37834</v>
      </c>
      <c r="B73" s="1">
        <v>28098</v>
      </c>
      <c r="C73" s="1">
        <v>15086</v>
      </c>
      <c r="D73" s="1">
        <v>35182</v>
      </c>
    </row>
    <row r="74" spans="1:4" ht="12.75" hidden="1">
      <c r="A74" s="76">
        <v>37865</v>
      </c>
      <c r="B74" s="1">
        <v>28684</v>
      </c>
      <c r="C74" s="1">
        <v>15726</v>
      </c>
      <c r="D74" s="1">
        <v>35419</v>
      </c>
    </row>
    <row r="75" spans="1:4" ht="12.75" hidden="1">
      <c r="A75" s="76">
        <v>37895</v>
      </c>
      <c r="B75" s="1">
        <v>29489</v>
      </c>
      <c r="C75" s="1">
        <v>16631</v>
      </c>
      <c r="D75" s="1">
        <v>35175</v>
      </c>
    </row>
    <row r="76" spans="1:4" ht="12.75" hidden="1">
      <c r="A76" s="76">
        <v>37926</v>
      </c>
      <c r="B76" s="1">
        <v>31684</v>
      </c>
      <c r="C76" s="1">
        <v>16753</v>
      </c>
      <c r="D76" s="1">
        <v>35034</v>
      </c>
    </row>
    <row r="77" spans="1:4" ht="12.75" hidden="1">
      <c r="A77" s="76">
        <v>37956</v>
      </c>
      <c r="B77" s="1">
        <v>41461</v>
      </c>
      <c r="C77" s="1">
        <v>17368</v>
      </c>
      <c r="D77" s="1">
        <v>33496</v>
      </c>
    </row>
    <row r="78" spans="1:4" ht="12.75" hidden="1">
      <c r="A78" s="76">
        <v>37987</v>
      </c>
      <c r="B78" s="1">
        <v>29777</v>
      </c>
      <c r="C78" s="1">
        <v>17720</v>
      </c>
      <c r="D78" s="1">
        <v>35947</v>
      </c>
    </row>
    <row r="79" spans="1:4" ht="12.75" hidden="1">
      <c r="A79" s="76">
        <v>38018</v>
      </c>
      <c r="B79" s="1">
        <v>28911</v>
      </c>
      <c r="C79" s="1">
        <v>16914</v>
      </c>
      <c r="D79" s="1">
        <v>37045</v>
      </c>
    </row>
    <row r="80" spans="1:4" ht="12.75" hidden="1">
      <c r="A80" s="76">
        <v>38047</v>
      </c>
      <c r="B80" s="1">
        <v>30451</v>
      </c>
      <c r="C80" s="1">
        <v>17012</v>
      </c>
      <c r="D80" s="1">
        <v>38369</v>
      </c>
    </row>
    <row r="81" spans="1:4" ht="12.75" hidden="1">
      <c r="A81" s="76">
        <v>38078</v>
      </c>
      <c r="B81" s="1">
        <v>29959</v>
      </c>
      <c r="C81" s="1">
        <v>16868</v>
      </c>
      <c r="D81" s="1">
        <v>36798</v>
      </c>
    </row>
    <row r="82" spans="1:4" ht="12.75" hidden="1">
      <c r="A82" s="76">
        <v>38108</v>
      </c>
      <c r="B82" s="1">
        <v>31580</v>
      </c>
      <c r="C82" s="1">
        <v>18903</v>
      </c>
      <c r="D82" s="1">
        <v>40799</v>
      </c>
    </row>
    <row r="83" spans="1:4" ht="12.75" hidden="1">
      <c r="A83" s="76">
        <v>38139</v>
      </c>
      <c r="B83" s="1">
        <v>31525</v>
      </c>
      <c r="C83" s="1">
        <v>18834</v>
      </c>
      <c r="D83" s="1">
        <v>41382</v>
      </c>
    </row>
    <row r="84" spans="1:4" ht="12.75" hidden="1">
      <c r="A84" s="76">
        <v>38169</v>
      </c>
      <c r="B84" s="1">
        <v>31947</v>
      </c>
      <c r="C84" s="1">
        <v>18911</v>
      </c>
      <c r="D84" s="1">
        <v>40518</v>
      </c>
    </row>
    <row r="85" spans="1:4" ht="12.75" hidden="1">
      <c r="A85" s="76">
        <v>38200</v>
      </c>
      <c r="B85" s="1">
        <v>30917</v>
      </c>
      <c r="C85" s="1">
        <v>18936</v>
      </c>
      <c r="D85" s="1">
        <v>40951</v>
      </c>
    </row>
    <row r="86" spans="1:4" ht="12.75" hidden="1">
      <c r="A86" s="76">
        <v>38231</v>
      </c>
      <c r="B86" s="1">
        <v>32407</v>
      </c>
      <c r="C86" s="1">
        <v>19595</v>
      </c>
      <c r="D86" s="1">
        <v>40706</v>
      </c>
    </row>
    <row r="87" spans="1:4" ht="12.75" hidden="1">
      <c r="A87" s="76">
        <v>38261</v>
      </c>
      <c r="B87" s="1">
        <v>33701</v>
      </c>
      <c r="C87" s="1">
        <v>19255</v>
      </c>
      <c r="D87" s="1">
        <v>41439</v>
      </c>
    </row>
    <row r="88" spans="1:4" ht="12.75" hidden="1">
      <c r="A88" s="76">
        <v>38292</v>
      </c>
      <c r="B88" s="1">
        <v>35305</v>
      </c>
      <c r="C88" s="1">
        <v>19572</v>
      </c>
      <c r="D88" s="1">
        <v>42520</v>
      </c>
    </row>
    <row r="89" spans="1:4" ht="12.75" hidden="1">
      <c r="A89" s="76">
        <v>38322</v>
      </c>
      <c r="B89" s="1">
        <v>46394</v>
      </c>
      <c r="C89" s="1">
        <v>21086</v>
      </c>
      <c r="D89" s="1">
        <v>41797</v>
      </c>
    </row>
    <row r="90" spans="1:4" ht="12.75" hidden="1">
      <c r="A90" s="76">
        <v>38353</v>
      </c>
      <c r="B90" s="1">
        <v>30963</v>
      </c>
      <c r="C90" s="1">
        <v>19418</v>
      </c>
      <c r="D90" s="1">
        <v>39604</v>
      </c>
    </row>
    <row r="91" spans="1:4" ht="12.75" hidden="1">
      <c r="A91" s="76">
        <v>38384</v>
      </c>
      <c r="B91" s="1">
        <v>30595</v>
      </c>
      <c r="C91" s="1">
        <v>19636</v>
      </c>
      <c r="D91" s="1">
        <v>37885</v>
      </c>
    </row>
    <row r="92" spans="1:4" ht="12.75" hidden="1">
      <c r="A92" s="76">
        <v>38412</v>
      </c>
      <c r="B92" s="1">
        <v>32650</v>
      </c>
      <c r="C92" s="1">
        <v>20194</v>
      </c>
      <c r="D92" s="1">
        <v>38321</v>
      </c>
    </row>
    <row r="93" spans="1:4" ht="12.75" hidden="1">
      <c r="A93" s="76">
        <v>38443</v>
      </c>
      <c r="B93" s="1">
        <v>33158</v>
      </c>
      <c r="C93" s="1">
        <v>22046</v>
      </c>
      <c r="D93" s="1">
        <v>42582</v>
      </c>
    </row>
    <row r="94" spans="1:4" ht="12.75" hidden="1">
      <c r="A94" s="76">
        <v>38473</v>
      </c>
      <c r="B94" s="1">
        <v>34068</v>
      </c>
      <c r="C94" s="1">
        <v>21297</v>
      </c>
      <c r="D94" s="1">
        <v>40216</v>
      </c>
    </row>
    <row r="95" spans="1:4" ht="12.75" hidden="1">
      <c r="A95" s="76">
        <v>38504</v>
      </c>
      <c r="B95" s="1">
        <v>33461</v>
      </c>
      <c r="C95" s="1">
        <v>21859</v>
      </c>
      <c r="D95" s="1">
        <v>41310</v>
      </c>
    </row>
    <row r="96" spans="1:4" ht="12.75" hidden="1">
      <c r="A96" s="76">
        <v>38534</v>
      </c>
      <c r="B96" s="1">
        <v>33648</v>
      </c>
      <c r="C96" s="1">
        <v>21811</v>
      </c>
      <c r="D96" s="1">
        <v>41335</v>
      </c>
    </row>
    <row r="97" spans="1:4" ht="12.75" hidden="1">
      <c r="A97" s="76">
        <v>38565</v>
      </c>
      <c r="B97" s="1">
        <v>34269</v>
      </c>
      <c r="C97" s="1">
        <v>22399</v>
      </c>
      <c r="D97" s="1">
        <v>41960</v>
      </c>
    </row>
    <row r="98" spans="1:4" ht="12.75" hidden="1">
      <c r="A98" s="76">
        <v>38596</v>
      </c>
      <c r="B98" s="1">
        <v>34984</v>
      </c>
      <c r="C98" s="1">
        <v>22526</v>
      </c>
      <c r="D98" s="1">
        <v>43072</v>
      </c>
    </row>
    <row r="99" spans="1:4" ht="12.75" hidden="1">
      <c r="A99" s="76">
        <v>38626</v>
      </c>
      <c r="B99" s="1">
        <v>37035</v>
      </c>
      <c r="C99" s="1">
        <v>22258</v>
      </c>
      <c r="D99" s="1">
        <v>42026</v>
      </c>
    </row>
    <row r="100" spans="1:4" ht="12.75" hidden="1">
      <c r="A100" s="76">
        <v>38657</v>
      </c>
      <c r="B100" s="1">
        <v>38918</v>
      </c>
      <c r="C100" s="1">
        <v>23105</v>
      </c>
      <c r="D100" s="1">
        <v>42840</v>
      </c>
    </row>
    <row r="101" spans="1:4" ht="12.75" hidden="1">
      <c r="A101" s="76">
        <v>38687</v>
      </c>
      <c r="B101" s="1">
        <v>51284</v>
      </c>
      <c r="C101" s="1">
        <v>23116</v>
      </c>
      <c r="D101" s="1">
        <v>42364</v>
      </c>
    </row>
    <row r="102" spans="1:4" ht="12.75" hidden="1">
      <c r="A102" s="76">
        <v>38718</v>
      </c>
      <c r="B102" s="1">
        <v>34020</v>
      </c>
      <c r="C102" s="1">
        <v>22699</v>
      </c>
      <c r="D102" s="1">
        <v>41700</v>
      </c>
    </row>
    <row r="103" spans="1:4" ht="12.75" hidden="1">
      <c r="A103" s="76">
        <v>38749</v>
      </c>
      <c r="B103" s="1">
        <v>34845</v>
      </c>
      <c r="C103" s="1">
        <v>23695</v>
      </c>
      <c r="D103" s="1">
        <v>42076</v>
      </c>
    </row>
    <row r="104" spans="1:4" ht="12.75" hidden="1">
      <c r="A104" s="76">
        <v>38777</v>
      </c>
      <c r="B104" s="1">
        <v>36921</v>
      </c>
      <c r="C104" s="1">
        <v>24154</v>
      </c>
      <c r="D104" s="1">
        <v>43159</v>
      </c>
    </row>
    <row r="105" spans="1:4" ht="12.75" hidden="1">
      <c r="A105" s="76">
        <v>38808</v>
      </c>
      <c r="B105" s="1">
        <v>37253</v>
      </c>
      <c r="C105" s="1">
        <v>24128</v>
      </c>
      <c r="D105" s="1">
        <v>42175</v>
      </c>
    </row>
    <row r="106" spans="1:4" ht="12.75" hidden="1">
      <c r="A106" s="76">
        <v>38838</v>
      </c>
      <c r="B106" s="1">
        <v>38371</v>
      </c>
      <c r="C106" s="1">
        <v>24289</v>
      </c>
      <c r="D106" s="1">
        <v>44039</v>
      </c>
    </row>
    <row r="107" spans="1:4" ht="12.75" hidden="1">
      <c r="A107" s="76">
        <v>38869</v>
      </c>
      <c r="B107" s="1">
        <v>37457</v>
      </c>
      <c r="C107" s="1">
        <v>24576</v>
      </c>
      <c r="D107" s="1">
        <v>43653</v>
      </c>
    </row>
    <row r="108" spans="1:4" ht="12.75" hidden="1">
      <c r="A108" s="76">
        <v>38899</v>
      </c>
      <c r="B108" s="1">
        <v>38015</v>
      </c>
      <c r="C108" s="1">
        <v>25438</v>
      </c>
      <c r="D108" s="1">
        <v>44658</v>
      </c>
    </row>
    <row r="109" spans="1:4" ht="12.75" hidden="1">
      <c r="A109" s="76">
        <v>38930</v>
      </c>
      <c r="B109" s="1">
        <v>38430</v>
      </c>
      <c r="C109" s="1">
        <v>25662</v>
      </c>
      <c r="D109" s="1">
        <v>45007</v>
      </c>
    </row>
    <row r="110" spans="1:4" ht="12.75" hidden="1">
      <c r="A110" s="76">
        <v>38961</v>
      </c>
      <c r="B110" s="1">
        <v>40387</v>
      </c>
      <c r="C110" s="1">
        <v>26031</v>
      </c>
      <c r="D110" s="1">
        <v>44774</v>
      </c>
    </row>
    <row r="111" spans="1:4" ht="12.75" hidden="1">
      <c r="A111" s="76">
        <v>38991</v>
      </c>
      <c r="B111" s="1">
        <v>40556</v>
      </c>
      <c r="C111" s="1">
        <v>25608</v>
      </c>
      <c r="D111" s="1">
        <v>44720</v>
      </c>
    </row>
    <row r="112" spans="1:4" ht="12.75" hidden="1">
      <c r="A112" s="76">
        <v>39022</v>
      </c>
      <c r="B112" s="1">
        <v>43969</v>
      </c>
      <c r="C112" s="1">
        <v>25842</v>
      </c>
      <c r="D112" s="1">
        <v>45014</v>
      </c>
    </row>
    <row r="113" spans="1:4" ht="12.75" hidden="1">
      <c r="A113" s="76">
        <v>39052</v>
      </c>
      <c r="B113" s="1">
        <v>55471</v>
      </c>
      <c r="C113" s="1">
        <v>26021</v>
      </c>
      <c r="D113" s="1">
        <v>45080</v>
      </c>
    </row>
    <row r="114" spans="1:4" ht="12.75" hidden="1">
      <c r="A114" s="76">
        <v>39083</v>
      </c>
      <c r="B114" s="1">
        <v>37889</v>
      </c>
      <c r="C114" s="1">
        <v>27111</v>
      </c>
      <c r="D114" s="1">
        <v>46446</v>
      </c>
    </row>
    <row r="115" spans="1:4" ht="12.75" hidden="1">
      <c r="A115" s="76">
        <v>39114</v>
      </c>
      <c r="B115" s="1">
        <v>37842</v>
      </c>
      <c r="C115" s="1">
        <v>27142</v>
      </c>
      <c r="D115" s="1">
        <v>46179</v>
      </c>
    </row>
    <row r="116" spans="1:4" ht="12.75" hidden="1">
      <c r="A116" s="76">
        <v>39142</v>
      </c>
      <c r="B116" s="1">
        <v>41263</v>
      </c>
      <c r="C116" s="1">
        <v>27880</v>
      </c>
      <c r="D116" s="1">
        <v>46399</v>
      </c>
    </row>
    <row r="117" spans="1:4" ht="12.75" hidden="1">
      <c r="A117" s="76">
        <v>39173</v>
      </c>
      <c r="B117" s="1">
        <v>40642</v>
      </c>
      <c r="C117" s="1">
        <v>26504</v>
      </c>
      <c r="D117" s="1">
        <v>45545</v>
      </c>
    </row>
    <row r="118" spans="1:4" ht="12.75" hidden="1">
      <c r="A118" s="76">
        <v>39203</v>
      </c>
      <c r="B118" s="1">
        <v>42261</v>
      </c>
      <c r="C118" s="1">
        <v>27757</v>
      </c>
      <c r="D118" s="1">
        <v>46404</v>
      </c>
    </row>
    <row r="119" spans="1:4" ht="12.75" hidden="1">
      <c r="A119" s="76">
        <v>39234</v>
      </c>
      <c r="B119" s="1">
        <v>40739</v>
      </c>
      <c r="C119" s="1">
        <v>26834</v>
      </c>
      <c r="D119" s="1">
        <v>46024</v>
      </c>
    </row>
    <row r="120" spans="1:4" ht="12.75" hidden="1">
      <c r="A120" s="76">
        <v>39264</v>
      </c>
      <c r="B120" s="1">
        <v>40314</v>
      </c>
      <c r="C120" s="1">
        <v>26640</v>
      </c>
      <c r="D120" s="1">
        <v>46531</v>
      </c>
    </row>
    <row r="121" spans="1:4" ht="12.75" hidden="1">
      <c r="A121" s="76">
        <v>39295</v>
      </c>
      <c r="B121" s="1">
        <v>40933</v>
      </c>
      <c r="C121" s="1">
        <v>27503</v>
      </c>
      <c r="D121" s="1">
        <v>47239</v>
      </c>
    </row>
    <row r="122" spans="1:4" ht="12.75" hidden="1">
      <c r="A122" s="76">
        <v>39326</v>
      </c>
      <c r="B122" s="1">
        <v>41254</v>
      </c>
      <c r="C122" s="1">
        <v>25794</v>
      </c>
      <c r="D122" s="1">
        <v>46644</v>
      </c>
    </row>
    <row r="123" spans="1:4" ht="12.75" hidden="1">
      <c r="A123" s="76">
        <v>39356</v>
      </c>
      <c r="B123" s="1">
        <v>41979</v>
      </c>
      <c r="C123" s="1">
        <v>28025</v>
      </c>
      <c r="D123" s="1">
        <v>48215</v>
      </c>
    </row>
    <row r="124" spans="1:4" ht="12.75" hidden="1">
      <c r="A124" s="76">
        <v>39387</v>
      </c>
      <c r="B124" s="1">
        <v>44674</v>
      </c>
      <c r="C124" s="1">
        <v>28377</v>
      </c>
      <c r="D124" s="1">
        <v>47764</v>
      </c>
    </row>
    <row r="125" spans="1:4" ht="12.75" hidden="1">
      <c r="A125" s="76">
        <v>39417</v>
      </c>
      <c r="B125" s="1">
        <v>56693</v>
      </c>
      <c r="C125" s="1">
        <v>26829</v>
      </c>
      <c r="D125" s="1">
        <v>46113</v>
      </c>
    </row>
    <row r="126" spans="1:4" ht="12.75" hidden="1">
      <c r="A126" s="76">
        <v>39448</v>
      </c>
      <c r="B126" s="1">
        <v>38625</v>
      </c>
      <c r="C126" s="1">
        <v>28585</v>
      </c>
      <c r="D126" s="1">
        <v>49503</v>
      </c>
    </row>
    <row r="127" spans="1:4" ht="12.75" hidden="1">
      <c r="A127" s="76">
        <v>39479</v>
      </c>
      <c r="B127" s="1">
        <v>39786</v>
      </c>
      <c r="C127" s="1">
        <v>29199</v>
      </c>
      <c r="D127" s="1">
        <v>50151</v>
      </c>
    </row>
    <row r="128" spans="1:4" ht="12.75" hidden="1">
      <c r="A128" s="76">
        <v>39508</v>
      </c>
      <c r="B128" s="1">
        <v>41358</v>
      </c>
      <c r="C128" s="1">
        <v>27986</v>
      </c>
      <c r="D128" s="1">
        <v>48777</v>
      </c>
    </row>
    <row r="129" spans="1:4" ht="12.75" hidden="1">
      <c r="A129" s="76">
        <v>39539</v>
      </c>
      <c r="B129" s="1">
        <v>41416</v>
      </c>
      <c r="C129" s="1">
        <v>31372</v>
      </c>
      <c r="D129" s="1">
        <v>54261</v>
      </c>
    </row>
    <row r="130" spans="1:4" ht="12.75" hidden="1">
      <c r="A130" s="76">
        <v>39569</v>
      </c>
      <c r="B130" s="1">
        <v>41217</v>
      </c>
      <c r="C130" s="1">
        <v>28113</v>
      </c>
      <c r="D130" s="1">
        <v>49005</v>
      </c>
    </row>
    <row r="131" spans="1:4" ht="12.75" hidden="1">
      <c r="A131" s="76">
        <v>39600</v>
      </c>
      <c r="B131" s="1">
        <v>41064</v>
      </c>
      <c r="C131" s="1">
        <v>28569</v>
      </c>
      <c r="D131" s="1">
        <v>49185</v>
      </c>
    </row>
    <row r="132" spans="1:4" ht="12.75" hidden="1">
      <c r="A132" s="76">
        <v>39630</v>
      </c>
      <c r="B132" s="1">
        <v>40475</v>
      </c>
      <c r="C132" s="1">
        <v>28965</v>
      </c>
      <c r="D132" s="1">
        <v>49527</v>
      </c>
    </row>
    <row r="133" spans="1:4" ht="12.75" hidden="1">
      <c r="A133" s="76">
        <v>39661</v>
      </c>
      <c r="B133" s="1">
        <v>40411</v>
      </c>
      <c r="C133" s="1">
        <v>27847</v>
      </c>
      <c r="D133" s="1">
        <v>47201</v>
      </c>
    </row>
    <row r="134" spans="1:4" ht="12.75" hidden="1">
      <c r="A134" s="76">
        <v>39692</v>
      </c>
      <c r="B134" s="1">
        <v>40318</v>
      </c>
      <c r="C134" s="1">
        <v>27499</v>
      </c>
      <c r="D134" s="1">
        <v>49130</v>
      </c>
    </row>
    <row r="135" spans="1:4" ht="12.75" hidden="1">
      <c r="A135" s="76">
        <v>39722</v>
      </c>
      <c r="B135" s="1">
        <v>42172</v>
      </c>
      <c r="C135" s="1">
        <v>28259</v>
      </c>
      <c r="D135" s="1">
        <v>48820</v>
      </c>
    </row>
    <row r="136" spans="1:4" ht="12.75" hidden="1">
      <c r="A136" s="76">
        <v>39753</v>
      </c>
      <c r="B136" s="1">
        <v>43655</v>
      </c>
      <c r="C136" s="1">
        <v>26453</v>
      </c>
      <c r="D136" s="1">
        <v>48869</v>
      </c>
    </row>
    <row r="137" spans="1:4" ht="12.75" hidden="1">
      <c r="A137" s="76">
        <v>39783</v>
      </c>
      <c r="B137" s="1">
        <v>56617</v>
      </c>
      <c r="C137" s="1">
        <v>27112</v>
      </c>
      <c r="D137" s="1">
        <v>49398</v>
      </c>
    </row>
    <row r="138" spans="1:4" ht="12.75" hidden="1">
      <c r="A138" s="76">
        <v>39814</v>
      </c>
      <c r="B138" s="1">
        <v>39075</v>
      </c>
      <c r="C138" s="1">
        <v>24273</v>
      </c>
      <c r="D138" s="1">
        <v>47590</v>
      </c>
    </row>
    <row r="139" spans="1:4" ht="12.75" hidden="1">
      <c r="A139" s="76">
        <v>39845</v>
      </c>
      <c r="B139" s="1">
        <v>38023</v>
      </c>
      <c r="C139" s="1">
        <v>24791</v>
      </c>
      <c r="D139" s="1">
        <v>45728</v>
      </c>
    </row>
    <row r="140" spans="1:4" ht="12.75" hidden="1">
      <c r="A140" s="76">
        <v>39873</v>
      </c>
      <c r="B140" s="1">
        <v>39340</v>
      </c>
      <c r="C140" s="1">
        <v>25471</v>
      </c>
      <c r="D140" s="1">
        <v>46033</v>
      </c>
    </row>
    <row r="141" spans="1:4" ht="12.75" hidden="1">
      <c r="A141" s="76">
        <v>39904</v>
      </c>
      <c r="B141" s="1">
        <v>38631</v>
      </c>
      <c r="C141" s="1">
        <v>24885</v>
      </c>
      <c r="D141" s="1">
        <v>46107</v>
      </c>
    </row>
    <row r="142" spans="1:3" ht="12.75" hidden="1">
      <c r="A142" s="76"/>
      <c r="B142" s="1"/>
      <c r="C142" s="1"/>
    </row>
    <row r="144" spans="1:4" ht="12.75">
      <c r="A144" s="1" t="s">
        <v>14</v>
      </c>
      <c r="B144" s="97">
        <f>AVERAGE(B6:B17)</f>
        <v>17425.5</v>
      </c>
      <c r="C144" s="97">
        <f>AVERAGE(C6:C17)</f>
        <v>7921</v>
      </c>
      <c r="D144" s="97">
        <f>AVERAGE(D6:D17)</f>
        <v>27807.333333333332</v>
      </c>
    </row>
    <row r="145" spans="1:4" ht="12.75">
      <c r="A145" s="1" t="s">
        <v>15</v>
      </c>
      <c r="B145" s="97">
        <f>AVERAGE(B18:B29)</f>
        <v>17237.583333333332</v>
      </c>
      <c r="C145" s="97">
        <f>AVERAGE(C18:C29)</f>
        <v>8232</v>
      </c>
      <c r="D145" s="97">
        <f>AVERAGE(D18:D29)</f>
        <v>28532.333333333332</v>
      </c>
    </row>
    <row r="146" spans="1:4" ht="12.75">
      <c r="A146" s="1" t="s">
        <v>16</v>
      </c>
      <c r="B146" s="97">
        <f>AVERAGE(B30:B41)</f>
        <v>17300.666666666668</v>
      </c>
      <c r="C146" s="97">
        <f>AVERAGE(C30:C41)</f>
        <v>10143.916666666666</v>
      </c>
      <c r="D146" s="97">
        <f>AVERAGE(D30:D41)</f>
        <v>30730.666666666668</v>
      </c>
    </row>
    <row r="147" spans="1:4" ht="12.75">
      <c r="A147" s="1" t="s">
        <v>17</v>
      </c>
      <c r="B147" s="97">
        <f>AVERAGE(B42:B53)</f>
        <v>17772.833333333332</v>
      </c>
      <c r="C147" s="97">
        <f>AVERAGE(C42:C53)</f>
        <v>11764.666666666666</v>
      </c>
      <c r="D147" s="97">
        <f>AVERAGE(D42:D53)</f>
        <v>31671</v>
      </c>
    </row>
    <row r="148" spans="1:4" ht="12.75">
      <c r="A148" s="1" t="s">
        <v>18</v>
      </c>
      <c r="B148" s="97">
        <f>AVERAGE(B54:B65)</f>
        <v>28057.333333333332</v>
      </c>
      <c r="C148" s="97">
        <f>AVERAGE(C54:C65)</f>
        <v>14051.25</v>
      </c>
      <c r="D148" s="97">
        <f>AVERAGE(D54:D65)</f>
        <v>32561.416666666668</v>
      </c>
    </row>
    <row r="149" spans="1:4" ht="12.75">
      <c r="A149" s="1" t="s">
        <v>19</v>
      </c>
      <c r="B149" s="97">
        <f>AVERAGE(B66:B77)</f>
        <v>29445.333333333332</v>
      </c>
      <c r="C149" s="97">
        <f>AVERAGE(C66:C77)</f>
        <v>15787.583333333334</v>
      </c>
      <c r="D149" s="97">
        <f>AVERAGE(D66:D77)</f>
        <v>35084.166666666664</v>
      </c>
    </row>
    <row r="150" spans="1:4" ht="12.75">
      <c r="A150" s="1" t="s">
        <v>20</v>
      </c>
      <c r="B150" s="97">
        <f>AVERAGE(B78:B89)</f>
        <v>32739.5</v>
      </c>
      <c r="C150" s="97">
        <f>AVERAGE(C78:C89)</f>
        <v>18633.833333333332</v>
      </c>
      <c r="D150" s="97">
        <f>AVERAGE(D78:D89)</f>
        <v>39855.916666666664</v>
      </c>
    </row>
    <row r="151" spans="1:4" ht="12.75">
      <c r="A151" s="1" t="s">
        <v>21</v>
      </c>
      <c r="B151" s="97">
        <f>AVERAGE(B90:B101)</f>
        <v>35419.416666666664</v>
      </c>
      <c r="C151" s="97">
        <f>AVERAGE(C90:C101)</f>
        <v>21638.75</v>
      </c>
      <c r="D151" s="97">
        <f>AVERAGE(D90:D101)</f>
        <v>41126.25</v>
      </c>
    </row>
    <row r="152" spans="1:4" ht="12.75">
      <c r="A152" s="1" t="s">
        <v>22</v>
      </c>
      <c r="B152" s="97">
        <f>AVERAGE(B102:B113)</f>
        <v>39641.25</v>
      </c>
      <c r="C152" s="97">
        <f>AVERAGE(C102:C113)</f>
        <v>24845.25</v>
      </c>
      <c r="D152" s="97">
        <f>AVERAGE(D102:D113)</f>
        <v>43837.916666666664</v>
      </c>
    </row>
    <row r="153" spans="1:4" ht="12.75">
      <c r="A153" s="1" t="s">
        <v>23</v>
      </c>
      <c r="B153" s="97">
        <f>AVERAGE(B115:B125)</f>
        <v>42599.454545454544</v>
      </c>
      <c r="C153" s="97">
        <f>AVERAGE(C115:C125)</f>
        <v>27207.727272727272</v>
      </c>
      <c r="D153" s="97">
        <f>AVERAGE(D115:D125)</f>
        <v>46641.545454545456</v>
      </c>
    </row>
    <row r="154" spans="1:4" ht="12.75">
      <c r="A154" s="1" t="s">
        <v>24</v>
      </c>
      <c r="B154" s="97">
        <f>AVERAGE(B126:B137)</f>
        <v>42259.5</v>
      </c>
      <c r="C154" s="97">
        <f>AVERAGE(C126:C137)</f>
        <v>28329.916666666668</v>
      </c>
      <c r="D154" s="97">
        <f>AVERAGE(D126:D137)</f>
        <v>49485.583333333336</v>
      </c>
    </row>
    <row r="155" spans="1:4" ht="12.75">
      <c r="A155" s="1" t="s">
        <v>25</v>
      </c>
      <c r="B155" s="97">
        <f>AVERAGE(B138:B143)</f>
        <v>38767.25</v>
      </c>
      <c r="C155" s="97">
        <f>AVERAGE(C138:C143)</f>
        <v>24855</v>
      </c>
      <c r="D155" s="97">
        <f>AVERAGE(D138:D143)</f>
        <v>46364.5</v>
      </c>
    </row>
    <row r="157" spans="1:4" ht="12.75">
      <c r="A157" s="1" t="s">
        <v>240</v>
      </c>
      <c r="B157" s="7">
        <f>(B145-B144)/B144*100</f>
        <v>-1.0784004284908202</v>
      </c>
      <c r="C157" s="7">
        <f>(C145/C144-1)*100</f>
        <v>3.9262719353617026</v>
      </c>
      <c r="D157" s="7">
        <f>(D145/D144-1)*100</f>
        <v>2.607225911630029</v>
      </c>
    </row>
    <row r="158" spans="1:4" ht="12.75">
      <c r="A158" s="1" t="s">
        <v>241</v>
      </c>
      <c r="B158" s="7">
        <f aca="true" t="shared" si="0" ref="B158:B167">(B146-B145)/B145*100</f>
        <v>0.3659639063867369</v>
      </c>
      <c r="C158" s="7">
        <f aca="true" t="shared" si="1" ref="C158:D167">(C146/C145-1)*100</f>
        <v>23.22542112082928</v>
      </c>
      <c r="D158" s="7">
        <f t="shared" si="1"/>
        <v>7.70470927719431</v>
      </c>
    </row>
    <row r="159" spans="1:4" ht="12.75">
      <c r="A159" s="1" t="s">
        <v>242</v>
      </c>
      <c r="B159" s="7">
        <f t="shared" si="0"/>
        <v>2.7291819197718636</v>
      </c>
      <c r="C159" s="7">
        <f t="shared" si="1"/>
        <v>15.977556335077669</v>
      </c>
      <c r="D159" s="7">
        <f t="shared" si="1"/>
        <v>3.059918431100317</v>
      </c>
    </row>
    <row r="160" spans="1:4" ht="12.75">
      <c r="A160" s="1" t="s">
        <v>243</v>
      </c>
      <c r="B160" s="7">
        <f t="shared" si="0"/>
        <v>57.86640659433405</v>
      </c>
      <c r="C160" s="7">
        <f t="shared" si="1"/>
        <v>19.436023120077085</v>
      </c>
      <c r="D160" s="7">
        <f t="shared" si="1"/>
        <v>2.811457379516491</v>
      </c>
    </row>
    <row r="161" spans="1:4" ht="12.75">
      <c r="A161" s="1" t="s">
        <v>227</v>
      </c>
      <c r="B161" s="7">
        <f t="shared" si="0"/>
        <v>4.947013258565794</v>
      </c>
      <c r="C161" s="7">
        <f t="shared" si="1"/>
        <v>12.357144975239454</v>
      </c>
      <c r="D161" s="7">
        <f t="shared" si="1"/>
        <v>7.7476665890355845</v>
      </c>
    </row>
    <row r="162" spans="1:4" ht="12.75">
      <c r="A162" s="1" t="s">
        <v>228</v>
      </c>
      <c r="B162" s="7">
        <f t="shared" si="0"/>
        <v>11.187398116283287</v>
      </c>
      <c r="C162" s="7">
        <f t="shared" si="1"/>
        <v>18.028408401116902</v>
      </c>
      <c r="D162" s="7">
        <f t="shared" si="1"/>
        <v>13.600864587539485</v>
      </c>
    </row>
    <row r="163" spans="1:4" ht="12.75">
      <c r="A163" s="1" t="s">
        <v>229</v>
      </c>
      <c r="B163" s="7">
        <f t="shared" si="0"/>
        <v>8.185576037100946</v>
      </c>
      <c r="C163" s="7">
        <f t="shared" si="1"/>
        <v>16.12613257247122</v>
      </c>
      <c r="D163" s="7">
        <f t="shared" si="1"/>
        <v>3.187314305069733</v>
      </c>
    </row>
    <row r="164" spans="1:4" ht="12.75">
      <c r="A164" s="1" t="s">
        <v>230</v>
      </c>
      <c r="B164" s="7">
        <f t="shared" si="0"/>
        <v>11.919545070618053</v>
      </c>
      <c r="C164" s="7">
        <f t="shared" si="1"/>
        <v>14.818323609265782</v>
      </c>
      <c r="D164" s="7">
        <f t="shared" si="1"/>
        <v>6.593517927519921</v>
      </c>
    </row>
    <row r="165" spans="1:4" ht="12.75">
      <c r="A165" s="1" t="s">
        <v>231</v>
      </c>
      <c r="B165" s="7">
        <f t="shared" si="0"/>
        <v>7.462440123493947</v>
      </c>
      <c r="C165" s="7">
        <f t="shared" si="1"/>
        <v>9.508768367101439</v>
      </c>
      <c r="D165" s="7">
        <f t="shared" si="1"/>
        <v>6.395442578161115</v>
      </c>
    </row>
    <row r="166" spans="1:4" ht="12.75">
      <c r="A166" s="1" t="s">
        <v>232</v>
      </c>
      <c r="B166" s="7">
        <f t="shared" si="0"/>
        <v>-0.7980255829139906</v>
      </c>
      <c r="C166" s="7">
        <f t="shared" si="1"/>
        <v>4.124524561315579</v>
      </c>
      <c r="D166" s="7">
        <f t="shared" si="1"/>
        <v>6.097649319016529</v>
      </c>
    </row>
    <row r="167" spans="1:4" ht="12.75">
      <c r="A167" s="1" t="s">
        <v>233</v>
      </c>
      <c r="B167" s="7">
        <f t="shared" si="0"/>
        <v>-8.26382233580615</v>
      </c>
      <c r="C167" s="7">
        <f t="shared" si="1"/>
        <v>-12.265890886842246</v>
      </c>
      <c r="D167" s="7">
        <f t="shared" si="1"/>
        <v>-6.307055758663727</v>
      </c>
    </row>
  </sheetData>
  <mergeCells count="1">
    <mergeCell ref="A1:D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8"/>
  <sheetViews>
    <sheetView workbookViewId="0" topLeftCell="A1">
      <pane xSplit="1" ySplit="143" topLeftCell="B144" activePane="bottomRight" state="frozen"/>
      <selection pane="topLeft" activeCell="A1" sqref="A1"/>
      <selection pane="topRight" activeCell="B1" sqref="B1"/>
      <selection pane="bottomLeft" activeCell="A144" sqref="A144"/>
      <selection pane="bottomRight" activeCell="A1" sqref="A1:E1"/>
    </sheetView>
  </sheetViews>
  <sheetFormatPr defaultColWidth="9.140625" defaultRowHeight="12.75"/>
  <cols>
    <col min="1" max="1" width="23.8515625" style="0" customWidth="1"/>
    <col min="2" max="2" width="36.7109375" style="0" bestFit="1" customWidth="1"/>
    <col min="3" max="3" width="30.7109375" style="0" customWidth="1"/>
    <col min="4" max="4" width="33.00390625" style="0" customWidth="1"/>
    <col min="5" max="5" width="28.28125" style="0" customWidth="1"/>
  </cols>
  <sheetData>
    <row r="1" spans="1:5" ht="37.5" customHeight="1" thickBot="1">
      <c r="A1" s="190" t="s">
        <v>260</v>
      </c>
      <c r="B1" s="191"/>
      <c r="C1" s="191"/>
      <c r="D1" s="194"/>
      <c r="E1" s="195"/>
    </row>
    <row r="2" ht="13.5" thickBot="1"/>
    <row r="3" spans="2:5" ht="12.75">
      <c r="B3" s="98" t="s">
        <v>253</v>
      </c>
      <c r="C3" s="103" t="s">
        <v>255</v>
      </c>
      <c r="D3" s="103" t="s">
        <v>257</v>
      </c>
      <c r="E3" s="99" t="s">
        <v>258</v>
      </c>
    </row>
    <row r="4" spans="2:5" ht="13.5" thickBot="1">
      <c r="B4" s="100" t="s">
        <v>254</v>
      </c>
      <c r="C4" s="104" t="s">
        <v>256</v>
      </c>
      <c r="D4" s="104"/>
      <c r="E4" s="101" t="s">
        <v>259</v>
      </c>
    </row>
    <row r="5" ht="12.75" hidden="1"/>
    <row r="6" spans="1:5" ht="12.75" hidden="1">
      <c r="A6" s="76">
        <v>35796</v>
      </c>
      <c r="B6" s="1">
        <v>5.7</v>
      </c>
      <c r="C6" s="7">
        <v>13.54</v>
      </c>
      <c r="D6" s="7">
        <f>C6-B6</f>
        <v>7.839999999999999</v>
      </c>
      <c r="E6" s="7">
        <v>4.9409</v>
      </c>
    </row>
    <row r="7" spans="1:5" ht="12.75" hidden="1">
      <c r="A7" s="76">
        <v>35827</v>
      </c>
      <c r="B7" s="1">
        <v>5.3</v>
      </c>
      <c r="C7" s="7">
        <v>13.41</v>
      </c>
      <c r="D7" s="7">
        <f aca="true" t="shared" si="0" ref="D7:D70">C7-B7</f>
        <v>8.11</v>
      </c>
      <c r="E7" s="7">
        <v>4.939</v>
      </c>
    </row>
    <row r="8" spans="1:5" ht="12.75" hidden="1">
      <c r="A8" s="76">
        <v>35855</v>
      </c>
      <c r="B8" s="1">
        <v>5.4</v>
      </c>
      <c r="C8" s="7">
        <v>13.21</v>
      </c>
      <c r="D8" s="7">
        <f t="shared" si="0"/>
        <v>7.8100000000000005</v>
      </c>
      <c r="E8" s="7">
        <v>5.0365</v>
      </c>
    </row>
    <row r="9" spans="1:5" ht="12.75" hidden="1">
      <c r="A9" s="76">
        <v>35886</v>
      </c>
      <c r="B9" s="1">
        <v>5</v>
      </c>
      <c r="C9" s="7">
        <v>12.98</v>
      </c>
      <c r="D9" s="7">
        <f t="shared" si="0"/>
        <v>7.98</v>
      </c>
      <c r="E9" s="7">
        <v>5.056</v>
      </c>
    </row>
    <row r="10" spans="1:5" ht="12.75" hidden="1">
      <c r="A10" s="76">
        <v>35916</v>
      </c>
      <c r="B10" s="1">
        <v>5.1</v>
      </c>
      <c r="C10" s="7">
        <v>15.574</v>
      </c>
      <c r="D10" s="7">
        <f t="shared" si="0"/>
        <v>10.474</v>
      </c>
      <c r="E10" s="7">
        <v>5.157</v>
      </c>
    </row>
    <row r="11" spans="1:5" ht="12.75" hidden="1">
      <c r="A11" s="76">
        <v>35947</v>
      </c>
      <c r="B11" s="1">
        <v>5.2</v>
      </c>
      <c r="C11" s="7">
        <v>15.12</v>
      </c>
      <c r="D11" s="7">
        <f t="shared" si="0"/>
        <v>9.919999999999998</v>
      </c>
      <c r="E11" s="7">
        <v>5.8902</v>
      </c>
    </row>
    <row r="12" spans="1:5" ht="12.75" hidden="1">
      <c r="A12" s="76">
        <v>35977</v>
      </c>
      <c r="B12" s="1">
        <v>6.6</v>
      </c>
      <c r="C12" s="7">
        <v>15.55</v>
      </c>
      <c r="D12" s="7">
        <f t="shared" si="0"/>
        <v>8.950000000000001</v>
      </c>
      <c r="E12" s="7">
        <v>6.145</v>
      </c>
    </row>
    <row r="13" spans="1:5" ht="12.75" hidden="1">
      <c r="A13" s="76">
        <v>36008</v>
      </c>
      <c r="B13" s="1">
        <v>7.6</v>
      </c>
      <c r="C13" s="7">
        <v>19.55</v>
      </c>
      <c r="D13" s="7">
        <f t="shared" si="0"/>
        <v>11.950000000000001</v>
      </c>
      <c r="E13" s="7">
        <v>6.416</v>
      </c>
    </row>
    <row r="14" spans="1:5" ht="12.75" hidden="1">
      <c r="A14" s="76">
        <v>36039</v>
      </c>
      <c r="B14" s="1">
        <v>9</v>
      </c>
      <c r="C14" s="7">
        <v>17.3</v>
      </c>
      <c r="D14" s="7">
        <f t="shared" si="0"/>
        <v>8.3</v>
      </c>
      <c r="E14" s="7">
        <v>5.8752</v>
      </c>
    </row>
    <row r="15" spans="1:5" ht="12.75" hidden="1">
      <c r="A15" s="76">
        <v>36069</v>
      </c>
      <c r="B15" s="1">
        <v>9</v>
      </c>
      <c r="C15" s="7">
        <v>15.55</v>
      </c>
      <c r="D15" s="7">
        <f t="shared" si="0"/>
        <v>6.550000000000001</v>
      </c>
      <c r="E15" s="7">
        <v>5.6452</v>
      </c>
    </row>
    <row r="16" spans="1:5" ht="12.75" hidden="1">
      <c r="A16" s="76">
        <v>36100</v>
      </c>
      <c r="B16" s="1">
        <v>9.3</v>
      </c>
      <c r="C16" s="7">
        <v>16.025</v>
      </c>
      <c r="D16" s="7">
        <f t="shared" si="0"/>
        <v>6.724999999999998</v>
      </c>
      <c r="E16" s="7">
        <v>5.6952</v>
      </c>
    </row>
    <row r="17" spans="1:5" ht="12.75" hidden="1">
      <c r="A17" s="76">
        <v>36130</v>
      </c>
      <c r="B17" s="1">
        <v>9</v>
      </c>
      <c r="C17" s="7">
        <v>15.915</v>
      </c>
      <c r="D17" s="7">
        <f t="shared" si="0"/>
        <v>6.914999999999999</v>
      </c>
      <c r="E17" s="7">
        <v>5.865</v>
      </c>
    </row>
    <row r="18" spans="1:5" ht="12.75" hidden="1">
      <c r="A18" s="76">
        <v>36161</v>
      </c>
      <c r="B18" s="1">
        <v>8.9</v>
      </c>
      <c r="C18" s="7">
        <v>15.645</v>
      </c>
      <c r="D18" s="7">
        <f t="shared" si="0"/>
        <v>6.744999999999999</v>
      </c>
      <c r="E18" s="7">
        <v>6.07</v>
      </c>
    </row>
    <row r="19" spans="1:5" ht="12.75" hidden="1">
      <c r="A19" s="76">
        <v>36192</v>
      </c>
      <c r="B19" s="1">
        <v>8.6</v>
      </c>
      <c r="C19" s="7">
        <v>14.39</v>
      </c>
      <c r="D19" s="7">
        <f t="shared" si="0"/>
        <v>5.790000000000001</v>
      </c>
      <c r="E19" s="7">
        <v>6.1775</v>
      </c>
    </row>
    <row r="20" spans="1:5" ht="12.75" hidden="1">
      <c r="A20" s="76">
        <v>36220</v>
      </c>
      <c r="B20" s="1">
        <v>7.9</v>
      </c>
      <c r="C20" s="7">
        <v>14.845</v>
      </c>
      <c r="D20" s="7">
        <f t="shared" si="0"/>
        <v>6.945</v>
      </c>
      <c r="E20" s="7">
        <v>6.185</v>
      </c>
    </row>
    <row r="21" spans="1:5" ht="12.75" hidden="1">
      <c r="A21" s="76">
        <v>36251</v>
      </c>
      <c r="B21" s="1">
        <v>7.6</v>
      </c>
      <c r="C21" s="7">
        <v>14.6</v>
      </c>
      <c r="D21" s="7">
        <f t="shared" si="0"/>
        <v>7</v>
      </c>
      <c r="E21" s="7">
        <v>6.1052</v>
      </c>
    </row>
    <row r="22" spans="1:5" ht="12.75" hidden="1">
      <c r="A22" s="76">
        <v>36281</v>
      </c>
      <c r="B22" s="1">
        <v>7</v>
      </c>
      <c r="C22" s="7">
        <v>15.155</v>
      </c>
      <c r="D22" s="7">
        <f t="shared" si="0"/>
        <v>8.155</v>
      </c>
      <c r="E22" s="7">
        <v>6.2075</v>
      </c>
    </row>
    <row r="23" spans="1:5" ht="12.75" hidden="1">
      <c r="A23" s="76">
        <v>36312</v>
      </c>
      <c r="B23" s="1">
        <v>7.2</v>
      </c>
      <c r="C23" s="7">
        <v>15.2</v>
      </c>
      <c r="D23" s="7">
        <f t="shared" si="0"/>
        <v>7.999999999999999</v>
      </c>
      <c r="E23" s="7">
        <v>6.037</v>
      </c>
    </row>
    <row r="24" spans="1:5" ht="12.75" hidden="1">
      <c r="A24" s="76">
        <v>36342</v>
      </c>
      <c r="B24" s="1">
        <v>4.9</v>
      </c>
      <c r="C24" s="7">
        <v>15.21</v>
      </c>
      <c r="D24" s="7">
        <f t="shared" si="0"/>
        <v>10.31</v>
      </c>
      <c r="E24" s="7">
        <v>6.155</v>
      </c>
    </row>
    <row r="25" spans="1:5" ht="12.75" hidden="1">
      <c r="A25" s="76">
        <v>36373</v>
      </c>
      <c r="B25" s="1">
        <v>3.3</v>
      </c>
      <c r="C25" s="7">
        <v>15.265</v>
      </c>
      <c r="D25" s="7">
        <f t="shared" si="0"/>
        <v>11.965</v>
      </c>
      <c r="E25" s="7">
        <v>6.0875</v>
      </c>
    </row>
    <row r="26" spans="1:5" ht="12.75" hidden="1">
      <c r="A26" s="76">
        <v>36404</v>
      </c>
      <c r="B26" s="1">
        <v>1.9</v>
      </c>
      <c r="C26" s="7">
        <v>15.045</v>
      </c>
      <c r="D26" s="7">
        <f t="shared" si="0"/>
        <v>13.145</v>
      </c>
      <c r="E26" s="7">
        <v>6.0012</v>
      </c>
    </row>
    <row r="27" spans="1:5" ht="12.75" hidden="1">
      <c r="A27" s="76">
        <v>36434</v>
      </c>
      <c r="B27" s="1">
        <v>1.7</v>
      </c>
      <c r="C27" s="7">
        <v>14.87</v>
      </c>
      <c r="D27" s="7">
        <f t="shared" si="0"/>
        <v>13.17</v>
      </c>
      <c r="E27" s="7">
        <v>6.1317</v>
      </c>
    </row>
    <row r="28" spans="1:5" ht="12.75" hidden="1">
      <c r="A28" s="76">
        <v>36465</v>
      </c>
      <c r="B28" s="1">
        <v>1.9</v>
      </c>
      <c r="C28" s="7">
        <v>14.325</v>
      </c>
      <c r="D28" s="7">
        <f t="shared" si="0"/>
        <v>12.424999999999999</v>
      </c>
      <c r="E28" s="7">
        <v>6.162</v>
      </c>
    </row>
    <row r="29" spans="1:5" ht="12.75" hidden="1">
      <c r="A29" s="76">
        <v>36495</v>
      </c>
      <c r="B29" s="1">
        <v>2.2</v>
      </c>
      <c r="C29" s="7">
        <v>13.67</v>
      </c>
      <c r="D29" s="7">
        <f t="shared" si="0"/>
        <v>11.469999999999999</v>
      </c>
      <c r="E29" s="7">
        <v>6.15</v>
      </c>
    </row>
    <row r="30" spans="1:5" ht="12.75" hidden="1">
      <c r="A30" s="76">
        <v>36526</v>
      </c>
      <c r="B30" s="1">
        <v>2.6</v>
      </c>
      <c r="C30" s="7">
        <v>13.725</v>
      </c>
      <c r="D30" s="7">
        <f t="shared" si="0"/>
        <v>11.125</v>
      </c>
      <c r="E30" s="7">
        <v>6.3112</v>
      </c>
    </row>
    <row r="31" spans="1:5" ht="12.75" hidden="1">
      <c r="A31" s="76">
        <v>36557</v>
      </c>
      <c r="B31" s="1">
        <v>2.3</v>
      </c>
      <c r="C31" s="7">
        <v>13.655</v>
      </c>
      <c r="D31" s="7">
        <f t="shared" si="0"/>
        <v>11.355</v>
      </c>
      <c r="E31" s="7">
        <v>6.3465</v>
      </c>
    </row>
    <row r="32" spans="1:5" ht="12.75" hidden="1">
      <c r="A32" s="76">
        <v>36586</v>
      </c>
      <c r="B32" s="1">
        <v>3.4</v>
      </c>
      <c r="C32" s="7">
        <v>14.09</v>
      </c>
      <c r="D32" s="7">
        <f t="shared" si="0"/>
        <v>10.69</v>
      </c>
      <c r="E32" s="7">
        <v>6.5912</v>
      </c>
    </row>
    <row r="33" spans="1:5" ht="12.75" hidden="1">
      <c r="A33" s="76">
        <v>36617</v>
      </c>
      <c r="B33" s="1">
        <v>4.5</v>
      </c>
      <c r="C33" s="7">
        <v>14.47</v>
      </c>
      <c r="D33" s="7">
        <f t="shared" si="0"/>
        <v>9.97</v>
      </c>
      <c r="E33" s="7">
        <v>6.846</v>
      </c>
    </row>
    <row r="34" spans="1:5" ht="12.75" hidden="1">
      <c r="A34" s="76">
        <v>36647</v>
      </c>
      <c r="B34" s="1">
        <v>5.1</v>
      </c>
      <c r="C34" s="7">
        <v>14.405</v>
      </c>
      <c r="D34" s="7">
        <f t="shared" si="0"/>
        <v>9.305</v>
      </c>
      <c r="E34" s="7">
        <v>6.9581</v>
      </c>
    </row>
    <row r="35" spans="1:5" ht="12.75" hidden="1">
      <c r="A35" s="76">
        <v>36678</v>
      </c>
      <c r="B35" s="1">
        <v>5.2</v>
      </c>
      <c r="C35" s="7">
        <v>14.18</v>
      </c>
      <c r="D35" s="7">
        <f t="shared" si="0"/>
        <v>8.98</v>
      </c>
      <c r="E35" s="7">
        <v>6.7773</v>
      </c>
    </row>
    <row r="36" spans="1:5" ht="12.75" hidden="1">
      <c r="A36" s="76">
        <v>36708</v>
      </c>
      <c r="B36" s="1">
        <v>6</v>
      </c>
      <c r="C36" s="7">
        <v>13.715</v>
      </c>
      <c r="D36" s="7">
        <f t="shared" si="0"/>
        <v>7.715</v>
      </c>
      <c r="E36" s="7">
        <v>6.955</v>
      </c>
    </row>
    <row r="37" spans="1:5" ht="12.75" hidden="1">
      <c r="A37" s="76">
        <v>36739</v>
      </c>
      <c r="B37" s="1">
        <v>6.9</v>
      </c>
      <c r="C37" s="7">
        <v>13.54</v>
      </c>
      <c r="D37" s="7">
        <f t="shared" si="0"/>
        <v>6.639999999999999</v>
      </c>
      <c r="E37" s="7">
        <v>6.9577</v>
      </c>
    </row>
    <row r="38" spans="1:5" ht="12.75" hidden="1">
      <c r="A38" s="76">
        <v>36770</v>
      </c>
      <c r="B38" s="1">
        <v>6.9</v>
      </c>
      <c r="C38" s="7">
        <v>13.545</v>
      </c>
      <c r="D38" s="7">
        <f t="shared" si="0"/>
        <v>6.645</v>
      </c>
      <c r="E38" s="7">
        <v>7.3038</v>
      </c>
    </row>
    <row r="39" spans="1:5" ht="12.75" hidden="1">
      <c r="A39" s="76">
        <v>36800</v>
      </c>
      <c r="B39" s="1">
        <v>7</v>
      </c>
      <c r="C39" s="7">
        <v>13.82</v>
      </c>
      <c r="D39" s="7">
        <f t="shared" si="0"/>
        <v>6.82</v>
      </c>
      <c r="E39" s="7">
        <v>7.55</v>
      </c>
    </row>
    <row r="40" spans="1:5" ht="12.75" hidden="1">
      <c r="A40" s="76">
        <v>36831</v>
      </c>
      <c r="B40" s="1">
        <v>7</v>
      </c>
      <c r="C40" s="7">
        <v>13.245</v>
      </c>
      <c r="D40" s="7">
        <f t="shared" si="0"/>
        <v>6.244999999999999</v>
      </c>
      <c r="E40" s="7">
        <v>7.787</v>
      </c>
    </row>
    <row r="41" spans="1:5" ht="12.75" hidden="1">
      <c r="A41" s="76">
        <v>36861</v>
      </c>
      <c r="B41" s="1">
        <v>7</v>
      </c>
      <c r="C41" s="7">
        <v>12.72</v>
      </c>
      <c r="D41" s="7">
        <f t="shared" si="0"/>
        <v>5.720000000000001</v>
      </c>
      <c r="E41" s="7">
        <v>7.567</v>
      </c>
    </row>
    <row r="42" spans="1:6" ht="12.75" hidden="1">
      <c r="A42" s="76">
        <v>36892</v>
      </c>
      <c r="B42" s="1">
        <v>7.1</v>
      </c>
      <c r="C42" s="7">
        <v>12.36</v>
      </c>
      <c r="D42" s="7">
        <f t="shared" si="0"/>
        <v>5.26</v>
      </c>
      <c r="E42" s="7">
        <v>7.785</v>
      </c>
      <c r="F42" s="109"/>
    </row>
    <row r="43" spans="1:6" ht="12.75" hidden="1">
      <c r="A43" s="76">
        <v>36923</v>
      </c>
      <c r="B43" s="1">
        <v>7.8</v>
      </c>
      <c r="C43" s="7">
        <v>11.645</v>
      </c>
      <c r="D43" s="7">
        <f t="shared" si="0"/>
        <v>3.8449999999999998</v>
      </c>
      <c r="E43" s="7">
        <v>7.71</v>
      </c>
      <c r="F43" s="109"/>
    </row>
    <row r="44" spans="1:6" ht="12.75" hidden="1">
      <c r="A44" s="76">
        <v>36951</v>
      </c>
      <c r="B44" s="1">
        <v>7.4</v>
      </c>
      <c r="C44" s="7">
        <v>12.2</v>
      </c>
      <c r="D44" s="7">
        <f t="shared" si="0"/>
        <v>4.799999999999999</v>
      </c>
      <c r="E44" s="7">
        <v>8.03</v>
      </c>
      <c r="F44" s="109"/>
    </row>
    <row r="45" spans="1:6" ht="12.75" hidden="1">
      <c r="A45" s="76">
        <v>36982</v>
      </c>
      <c r="B45" s="1">
        <v>6.5</v>
      </c>
      <c r="C45" s="7">
        <v>12.04</v>
      </c>
      <c r="D45" s="7">
        <f t="shared" si="0"/>
        <v>5.539999999999999</v>
      </c>
      <c r="E45" s="7">
        <v>8</v>
      </c>
      <c r="F45" s="109"/>
    </row>
    <row r="46" spans="1:6" ht="12.75" hidden="1">
      <c r="A46" s="76">
        <v>37012</v>
      </c>
      <c r="B46" s="1">
        <v>6.4</v>
      </c>
      <c r="C46" s="7">
        <v>11.815</v>
      </c>
      <c r="D46" s="7">
        <f t="shared" si="0"/>
        <v>5.414999999999999</v>
      </c>
      <c r="E46" s="7">
        <v>8.0025</v>
      </c>
      <c r="F46" s="109"/>
    </row>
    <row r="47" spans="1:6" ht="12.75" hidden="1">
      <c r="A47" s="76">
        <v>37043</v>
      </c>
      <c r="B47" s="1">
        <v>6.3</v>
      </c>
      <c r="C47" s="7">
        <v>10.86</v>
      </c>
      <c r="D47" s="7">
        <f t="shared" si="0"/>
        <v>4.56</v>
      </c>
      <c r="E47" s="7">
        <v>8.0625</v>
      </c>
      <c r="F47" s="109"/>
    </row>
    <row r="48" spans="1:6" ht="12.75" hidden="1">
      <c r="A48" s="76">
        <v>37073</v>
      </c>
      <c r="B48" s="1">
        <v>5.3</v>
      </c>
      <c r="C48" s="7">
        <v>10.61</v>
      </c>
      <c r="D48" s="7">
        <f t="shared" si="0"/>
        <v>5.31</v>
      </c>
      <c r="E48" s="7">
        <v>8.225</v>
      </c>
      <c r="F48" s="109"/>
    </row>
    <row r="49" spans="1:6" ht="12.75" hidden="1">
      <c r="A49" s="76">
        <v>37104</v>
      </c>
      <c r="B49" s="1">
        <v>4.6</v>
      </c>
      <c r="C49" s="7">
        <v>10.79</v>
      </c>
      <c r="D49" s="7">
        <f t="shared" si="0"/>
        <v>6.1899999999999995</v>
      </c>
      <c r="E49" s="7">
        <v>8.365</v>
      </c>
      <c r="F49" s="109"/>
    </row>
    <row r="50" spans="1:6" ht="12.75" hidden="1">
      <c r="A50" s="76">
        <v>37135</v>
      </c>
      <c r="B50" s="1">
        <v>4.4</v>
      </c>
      <c r="C50" s="7">
        <v>10.68</v>
      </c>
      <c r="D50" s="7">
        <f t="shared" si="0"/>
        <v>6.279999999999999</v>
      </c>
      <c r="E50" s="7">
        <v>8.9865</v>
      </c>
      <c r="F50" s="109"/>
    </row>
    <row r="51" spans="1:6" ht="12.75" hidden="1">
      <c r="A51" s="76">
        <v>37165</v>
      </c>
      <c r="B51" s="1">
        <v>4</v>
      </c>
      <c r="C51" s="7">
        <v>10.42</v>
      </c>
      <c r="D51" s="7">
        <f t="shared" si="0"/>
        <v>6.42</v>
      </c>
      <c r="E51" s="7">
        <v>9.425</v>
      </c>
      <c r="F51" s="109"/>
    </row>
    <row r="52" spans="1:6" ht="12.75" hidden="1">
      <c r="A52" s="76">
        <v>37196</v>
      </c>
      <c r="B52" s="1">
        <v>4.3</v>
      </c>
      <c r="C52" s="7">
        <v>10.24</v>
      </c>
      <c r="D52" s="7">
        <f t="shared" si="0"/>
        <v>5.94</v>
      </c>
      <c r="E52" s="7">
        <v>10.2804</v>
      </c>
      <c r="F52" s="109"/>
    </row>
    <row r="53" spans="1:6" ht="12.75" hidden="1">
      <c r="A53" s="76">
        <v>37226</v>
      </c>
      <c r="B53" s="1">
        <v>4.6</v>
      </c>
      <c r="C53" s="7">
        <v>11.52</v>
      </c>
      <c r="D53" s="7">
        <f t="shared" si="0"/>
        <v>6.92</v>
      </c>
      <c r="E53" s="7">
        <v>11.975</v>
      </c>
      <c r="F53" s="109"/>
    </row>
    <row r="54" spans="1:6" ht="12.75" hidden="1">
      <c r="A54" s="76">
        <v>37257</v>
      </c>
      <c r="B54" s="1">
        <v>5</v>
      </c>
      <c r="C54" s="7">
        <v>12.09</v>
      </c>
      <c r="D54" s="7">
        <f t="shared" si="0"/>
        <v>7.09</v>
      </c>
      <c r="E54" s="7">
        <v>11.385</v>
      </c>
      <c r="F54" s="109"/>
    </row>
    <row r="55" spans="1:6" ht="12.75" hidden="1">
      <c r="A55" s="76">
        <v>37288</v>
      </c>
      <c r="B55" s="1">
        <v>5.9</v>
      </c>
      <c r="C55" s="7">
        <v>12.51</v>
      </c>
      <c r="D55" s="7">
        <f t="shared" si="0"/>
        <v>6.609999999999999</v>
      </c>
      <c r="E55" s="7">
        <v>11.405</v>
      </c>
      <c r="F55" s="109"/>
    </row>
    <row r="56" spans="1:6" ht="12.75" hidden="1">
      <c r="A56" s="76">
        <v>37316</v>
      </c>
      <c r="B56" s="1">
        <v>6.2</v>
      </c>
      <c r="C56" s="7">
        <v>13.2</v>
      </c>
      <c r="D56" s="7">
        <f t="shared" si="0"/>
        <v>6.999999999999999</v>
      </c>
      <c r="E56" s="7">
        <v>11.486</v>
      </c>
      <c r="F56" s="109"/>
    </row>
    <row r="57" spans="1:6" ht="12.75" hidden="1">
      <c r="A57" s="76">
        <v>37347</v>
      </c>
      <c r="B57" s="1">
        <v>7.4</v>
      </c>
      <c r="C57" s="7">
        <v>12.09</v>
      </c>
      <c r="D57" s="7">
        <f t="shared" si="0"/>
        <v>4.6899999999999995</v>
      </c>
      <c r="E57" s="7">
        <v>10.65</v>
      </c>
      <c r="F57" s="109"/>
    </row>
    <row r="58" spans="1:6" ht="12.75" hidden="1">
      <c r="A58" s="76">
        <v>37377</v>
      </c>
      <c r="B58" s="1">
        <v>7.8</v>
      </c>
      <c r="C58" s="7">
        <v>11.77</v>
      </c>
      <c r="D58" s="7">
        <f t="shared" si="0"/>
        <v>3.9699999999999998</v>
      </c>
      <c r="E58" s="7">
        <v>9.71</v>
      </c>
      <c r="F58" s="109"/>
    </row>
    <row r="59" spans="1:6" ht="12.75" hidden="1">
      <c r="A59" s="76">
        <v>37408</v>
      </c>
      <c r="B59" s="1">
        <v>8</v>
      </c>
      <c r="C59" s="7">
        <v>11.99</v>
      </c>
      <c r="D59" s="7">
        <f t="shared" si="0"/>
        <v>3.99</v>
      </c>
      <c r="E59" s="7">
        <v>10.38</v>
      </c>
      <c r="F59" s="109"/>
    </row>
    <row r="60" spans="1:6" ht="12.75" hidden="1">
      <c r="A60" s="76">
        <v>37438</v>
      </c>
      <c r="B60" s="1">
        <v>9.6</v>
      </c>
      <c r="C60" s="7">
        <v>11.27</v>
      </c>
      <c r="D60" s="7">
        <f t="shared" si="0"/>
        <v>1.67</v>
      </c>
      <c r="E60" s="7">
        <v>10.16</v>
      </c>
      <c r="F60" s="109"/>
    </row>
    <row r="61" spans="1:6" ht="12.75" hidden="1">
      <c r="A61" s="76">
        <v>37469</v>
      </c>
      <c r="B61" s="1">
        <v>10.4</v>
      </c>
      <c r="C61" s="7">
        <v>11.61</v>
      </c>
      <c r="D61" s="7">
        <f t="shared" si="0"/>
        <v>1.209999999999999</v>
      </c>
      <c r="E61" s="7">
        <v>10.574</v>
      </c>
      <c r="F61" s="109"/>
    </row>
    <row r="62" spans="1:6" ht="12.75" hidden="1">
      <c r="A62" s="76">
        <v>37500</v>
      </c>
      <c r="B62" s="1">
        <v>11.2</v>
      </c>
      <c r="C62" s="7">
        <v>11.88</v>
      </c>
      <c r="D62" s="7">
        <f t="shared" si="0"/>
        <v>0.6800000000000015</v>
      </c>
      <c r="E62" s="7">
        <v>10.56</v>
      </c>
      <c r="F62" s="109"/>
    </row>
    <row r="63" spans="1:6" ht="12.75" hidden="1">
      <c r="A63" s="76">
        <v>37530</v>
      </c>
      <c r="B63" s="1">
        <v>13</v>
      </c>
      <c r="C63" s="7">
        <v>11.61</v>
      </c>
      <c r="D63" s="7">
        <f t="shared" si="0"/>
        <v>-1.3900000000000006</v>
      </c>
      <c r="E63" s="7">
        <v>10.116</v>
      </c>
      <c r="F63" s="109"/>
    </row>
    <row r="64" spans="1:6" ht="12.75" hidden="1">
      <c r="A64" s="76">
        <v>37561</v>
      </c>
      <c r="B64" s="1">
        <v>12.9</v>
      </c>
      <c r="C64" s="7">
        <v>10.74</v>
      </c>
      <c r="D64" s="7">
        <f t="shared" si="0"/>
        <v>-2.16</v>
      </c>
      <c r="E64" s="7">
        <v>9.2764</v>
      </c>
      <c r="F64" s="109"/>
    </row>
    <row r="65" spans="1:6" ht="12.75" hidden="1">
      <c r="A65" s="76">
        <v>37591</v>
      </c>
      <c r="B65" s="1">
        <v>12.4</v>
      </c>
      <c r="C65" s="7">
        <v>10.74</v>
      </c>
      <c r="D65" s="7">
        <f t="shared" si="0"/>
        <v>-1.6600000000000001</v>
      </c>
      <c r="E65" s="7">
        <v>8.6292</v>
      </c>
      <c r="F65" s="109"/>
    </row>
    <row r="66" spans="1:6" ht="12.75" hidden="1">
      <c r="A66" s="76">
        <v>37622</v>
      </c>
      <c r="B66" s="1">
        <v>11.6</v>
      </c>
      <c r="C66" s="7">
        <v>10.38</v>
      </c>
      <c r="D66" s="7">
        <f t="shared" si="0"/>
        <v>-1.2199999999999989</v>
      </c>
      <c r="E66" s="7">
        <v>8.5682</v>
      </c>
      <c r="F66" s="109"/>
    </row>
    <row r="67" spans="1:6" ht="12.75" hidden="1">
      <c r="A67" s="76">
        <v>37653</v>
      </c>
      <c r="B67" s="1">
        <v>10.3</v>
      </c>
      <c r="C67" s="7">
        <v>10.23</v>
      </c>
      <c r="D67" s="7">
        <f t="shared" si="0"/>
        <v>-0.07000000000000028</v>
      </c>
      <c r="E67" s="7">
        <v>7.9965</v>
      </c>
      <c r="F67" s="109"/>
    </row>
    <row r="68" spans="1:6" ht="12.75" hidden="1">
      <c r="A68" s="76">
        <v>37681</v>
      </c>
      <c r="B68" s="1">
        <v>10.2</v>
      </c>
      <c r="C68" s="7">
        <v>10.16</v>
      </c>
      <c r="D68" s="7">
        <f t="shared" si="0"/>
        <v>-0.03999999999999915</v>
      </c>
      <c r="E68" s="7">
        <v>7.9887</v>
      </c>
      <c r="F68" s="109"/>
    </row>
    <row r="69" spans="1:6" ht="12.75" hidden="1">
      <c r="A69" s="76">
        <v>37712</v>
      </c>
      <c r="B69" s="1">
        <v>8.8</v>
      </c>
      <c r="C69" s="7">
        <v>10</v>
      </c>
      <c r="D69" s="7">
        <f t="shared" si="0"/>
        <v>1.1999999999999993</v>
      </c>
      <c r="E69" s="7">
        <v>7.1025</v>
      </c>
      <c r="F69" s="109"/>
    </row>
    <row r="70" spans="1:6" ht="12.75" hidden="1">
      <c r="A70" s="76">
        <v>37742</v>
      </c>
      <c r="B70" s="1">
        <v>7.8</v>
      </c>
      <c r="C70" s="7">
        <v>9.54</v>
      </c>
      <c r="D70" s="7">
        <f t="shared" si="0"/>
        <v>1.7399999999999993</v>
      </c>
      <c r="E70" s="7">
        <v>7.9103</v>
      </c>
      <c r="F70" s="109"/>
    </row>
    <row r="71" spans="1:6" ht="12.75" hidden="1">
      <c r="A71" s="76">
        <v>37773</v>
      </c>
      <c r="B71" s="1">
        <v>6.7</v>
      </c>
      <c r="C71" s="7">
        <v>9.07</v>
      </c>
      <c r="D71" s="7">
        <f aca="true" t="shared" si="1" ref="D71:D134">C71-B71</f>
        <v>2.37</v>
      </c>
      <c r="E71" s="7">
        <v>7.4679</v>
      </c>
      <c r="F71" s="109"/>
    </row>
    <row r="72" spans="1:6" ht="12.75" hidden="1">
      <c r="A72" s="76">
        <v>37803</v>
      </c>
      <c r="B72" s="1">
        <v>5.2</v>
      </c>
      <c r="C72" s="7">
        <v>9.32</v>
      </c>
      <c r="D72" s="7">
        <f t="shared" si="1"/>
        <v>4.12</v>
      </c>
      <c r="E72" s="7">
        <v>7.355</v>
      </c>
      <c r="F72" s="109"/>
    </row>
    <row r="73" spans="1:6" ht="12.75" hidden="1">
      <c r="A73" s="76">
        <v>37834</v>
      </c>
      <c r="B73" s="1">
        <v>5.1</v>
      </c>
      <c r="C73" s="7">
        <v>9.54</v>
      </c>
      <c r="D73" s="7">
        <f t="shared" si="1"/>
        <v>4.4399999999999995</v>
      </c>
      <c r="E73" s="7">
        <v>7.355</v>
      </c>
      <c r="F73" s="109"/>
    </row>
    <row r="74" spans="1:6" ht="12.75" hidden="1">
      <c r="A74" s="76">
        <v>37865</v>
      </c>
      <c r="B74" s="1">
        <v>3.7</v>
      </c>
      <c r="C74" s="7">
        <v>9.275</v>
      </c>
      <c r="D74" s="7">
        <f t="shared" si="1"/>
        <v>5.575</v>
      </c>
      <c r="E74" s="7">
        <v>7.1176</v>
      </c>
      <c r="F74" s="109"/>
    </row>
    <row r="75" spans="1:6" ht="12.75" hidden="1">
      <c r="A75" s="76">
        <v>37895</v>
      </c>
      <c r="B75" s="1">
        <v>1.5</v>
      </c>
      <c r="C75" s="7">
        <v>8.88</v>
      </c>
      <c r="D75" s="7">
        <f t="shared" si="1"/>
        <v>7.380000000000001</v>
      </c>
      <c r="E75" s="7">
        <v>6.9153</v>
      </c>
      <c r="F75" s="109"/>
    </row>
    <row r="76" spans="1:6" ht="12.75" hidden="1">
      <c r="A76" s="76">
        <v>37926</v>
      </c>
      <c r="B76" s="1">
        <v>0.4</v>
      </c>
      <c r="C76" s="7">
        <v>8.835</v>
      </c>
      <c r="D76" s="7">
        <f t="shared" si="1"/>
        <v>8.435</v>
      </c>
      <c r="E76" s="7">
        <v>6.4276</v>
      </c>
      <c r="F76" s="109"/>
    </row>
    <row r="77" spans="1:6" ht="12.75" hidden="1">
      <c r="A77" s="76">
        <v>37956</v>
      </c>
      <c r="B77" s="1">
        <v>0.3</v>
      </c>
      <c r="C77" s="7">
        <v>9.04</v>
      </c>
      <c r="D77" s="7">
        <f t="shared" si="1"/>
        <v>8.739999999999998</v>
      </c>
      <c r="E77" s="7">
        <v>6.6401</v>
      </c>
      <c r="F77" s="109"/>
    </row>
    <row r="78" spans="1:6" ht="12.75" hidden="1">
      <c r="A78" s="76">
        <v>37987</v>
      </c>
      <c r="B78" s="1">
        <v>0.2</v>
      </c>
      <c r="C78" s="7">
        <v>9.41</v>
      </c>
      <c r="D78" s="7">
        <f t="shared" si="1"/>
        <v>9.21</v>
      </c>
      <c r="E78" s="7">
        <v>7.027</v>
      </c>
      <c r="F78" s="109"/>
    </row>
    <row r="79" spans="1:6" ht="12.75" hidden="1">
      <c r="A79" s="76">
        <v>38018</v>
      </c>
      <c r="B79" s="1">
        <v>0.7</v>
      </c>
      <c r="C79" s="7">
        <v>9.36</v>
      </c>
      <c r="D79" s="7">
        <f t="shared" si="1"/>
        <v>8.66</v>
      </c>
      <c r="E79" s="7">
        <v>6.645</v>
      </c>
      <c r="F79" s="109"/>
    </row>
    <row r="80" spans="1:6" ht="12.75" hidden="1">
      <c r="A80" s="76">
        <v>38047</v>
      </c>
      <c r="B80" s="1">
        <v>0.4</v>
      </c>
      <c r="C80" s="7">
        <v>9.52</v>
      </c>
      <c r="D80" s="7">
        <f t="shared" si="1"/>
        <v>9.12</v>
      </c>
      <c r="E80" s="7">
        <v>6.3326</v>
      </c>
      <c r="F80" s="109"/>
    </row>
    <row r="81" spans="1:6" ht="12.75" hidden="1">
      <c r="A81" s="76">
        <v>38078</v>
      </c>
      <c r="B81" s="1">
        <v>0.2</v>
      </c>
      <c r="C81" s="7">
        <v>9.86</v>
      </c>
      <c r="D81" s="7">
        <f t="shared" si="1"/>
        <v>9.66</v>
      </c>
      <c r="E81" s="7">
        <v>6.8826</v>
      </c>
      <c r="F81" s="109"/>
    </row>
    <row r="82" spans="1:6" ht="12.75" hidden="1">
      <c r="A82" s="76">
        <v>38108</v>
      </c>
      <c r="B82" s="1">
        <v>0.6</v>
      </c>
      <c r="C82" s="7">
        <v>9.96</v>
      </c>
      <c r="D82" s="7">
        <f t="shared" si="1"/>
        <v>9.360000000000001</v>
      </c>
      <c r="E82" s="7">
        <v>6.5111</v>
      </c>
      <c r="F82" s="109"/>
    </row>
    <row r="83" spans="1:6" ht="12.75" hidden="1">
      <c r="A83" s="76">
        <v>38139</v>
      </c>
      <c r="B83" s="1">
        <v>1.2</v>
      </c>
      <c r="C83" s="7">
        <v>9.87</v>
      </c>
      <c r="D83" s="7">
        <f t="shared" si="1"/>
        <v>8.67</v>
      </c>
      <c r="E83" s="7">
        <v>6.2488</v>
      </c>
      <c r="F83" s="109"/>
    </row>
    <row r="84" spans="1:6" ht="12.75" hidden="1">
      <c r="A84" s="76">
        <v>38169</v>
      </c>
      <c r="B84" s="1">
        <v>1.6</v>
      </c>
      <c r="C84" s="7">
        <v>9.58</v>
      </c>
      <c r="D84" s="7">
        <f t="shared" si="1"/>
        <v>7.98</v>
      </c>
      <c r="E84" s="7">
        <v>6.2561</v>
      </c>
      <c r="F84" s="109"/>
    </row>
    <row r="85" spans="1:6" ht="12.75" hidden="1">
      <c r="A85" s="76">
        <v>38200</v>
      </c>
      <c r="B85" s="1">
        <v>1</v>
      </c>
      <c r="C85" s="7">
        <v>8.87</v>
      </c>
      <c r="D85" s="7">
        <f t="shared" si="1"/>
        <v>7.869999999999999</v>
      </c>
      <c r="E85" s="7">
        <v>6.7176</v>
      </c>
      <c r="F85" s="109"/>
    </row>
    <row r="86" spans="1:6" ht="12.75" hidden="1">
      <c r="A86" s="76">
        <v>38231</v>
      </c>
      <c r="B86" s="1">
        <v>1.3</v>
      </c>
      <c r="C86" s="7">
        <v>8.81</v>
      </c>
      <c r="D86" s="7">
        <f t="shared" si="1"/>
        <v>7.510000000000001</v>
      </c>
      <c r="E86" s="7">
        <v>6.4388</v>
      </c>
      <c r="F86" s="109"/>
    </row>
    <row r="87" spans="1:6" ht="12.75" hidden="1">
      <c r="A87" s="76">
        <v>38261</v>
      </c>
      <c r="B87" s="1">
        <v>2.4</v>
      </c>
      <c r="C87" s="7">
        <v>8.52</v>
      </c>
      <c r="D87" s="7">
        <f t="shared" si="1"/>
        <v>6.119999999999999</v>
      </c>
      <c r="E87" s="7">
        <v>6.1406</v>
      </c>
      <c r="F87" s="109"/>
    </row>
    <row r="88" spans="1:6" ht="12.75" hidden="1">
      <c r="A88" s="76">
        <v>38292</v>
      </c>
      <c r="B88" s="1">
        <v>3.7</v>
      </c>
      <c r="C88" s="7">
        <v>8.265</v>
      </c>
      <c r="D88" s="7">
        <f t="shared" si="1"/>
        <v>4.565</v>
      </c>
      <c r="E88" s="7">
        <v>5.8126</v>
      </c>
      <c r="F88" s="109"/>
    </row>
    <row r="89" spans="1:6" ht="12.75" hidden="1">
      <c r="A89" s="76">
        <v>38322</v>
      </c>
      <c r="B89" s="1">
        <v>3.4</v>
      </c>
      <c r="C89" s="7">
        <v>7.82</v>
      </c>
      <c r="D89" s="7">
        <f t="shared" si="1"/>
        <v>4.42</v>
      </c>
      <c r="E89" s="7">
        <v>5.6451</v>
      </c>
      <c r="F89" s="109"/>
    </row>
    <row r="90" spans="1:6" ht="12.75" hidden="1">
      <c r="A90" s="76">
        <v>38353</v>
      </c>
      <c r="B90" s="1">
        <v>3</v>
      </c>
      <c r="C90" s="7">
        <v>7.685</v>
      </c>
      <c r="D90" s="7">
        <f t="shared" si="1"/>
        <v>4.685</v>
      </c>
      <c r="E90" s="7">
        <v>5.9576</v>
      </c>
      <c r="F90" s="109"/>
    </row>
    <row r="91" spans="1:6" ht="12.75" hidden="1">
      <c r="A91" s="76">
        <v>38384</v>
      </c>
      <c r="B91" s="1">
        <v>2.6</v>
      </c>
      <c r="C91" s="7">
        <v>7.4</v>
      </c>
      <c r="D91" s="7">
        <f t="shared" si="1"/>
        <v>4.800000000000001</v>
      </c>
      <c r="E91" s="7">
        <v>5.7888</v>
      </c>
      <c r="F91" s="109"/>
    </row>
    <row r="92" spans="1:6" ht="12.75" hidden="1">
      <c r="A92" s="76">
        <v>38412</v>
      </c>
      <c r="B92" s="1">
        <v>3</v>
      </c>
      <c r="C92" s="7">
        <v>8.195</v>
      </c>
      <c r="D92" s="7">
        <f t="shared" si="1"/>
        <v>5.195</v>
      </c>
      <c r="E92" s="7">
        <v>6.221</v>
      </c>
      <c r="F92" s="109"/>
    </row>
    <row r="93" spans="1:6" ht="12.75" hidden="1">
      <c r="A93" s="76">
        <v>38443</v>
      </c>
      <c r="B93" s="1">
        <v>3.4</v>
      </c>
      <c r="C93" s="7">
        <v>7.855</v>
      </c>
      <c r="D93" s="7">
        <f t="shared" si="1"/>
        <v>4.455</v>
      </c>
      <c r="E93" s="7">
        <v>6.0776</v>
      </c>
      <c r="F93" s="109"/>
    </row>
    <row r="94" spans="1:6" ht="12.75" hidden="1">
      <c r="A94" s="76">
        <v>38473</v>
      </c>
      <c r="B94" s="1">
        <v>3.3</v>
      </c>
      <c r="C94" s="7">
        <v>7.985</v>
      </c>
      <c r="D94" s="7">
        <f t="shared" si="1"/>
        <v>4.6850000000000005</v>
      </c>
      <c r="E94" s="7">
        <v>6.7461</v>
      </c>
      <c r="F94" s="109"/>
    </row>
    <row r="95" spans="1:6" ht="12.75" hidden="1">
      <c r="A95" s="76">
        <v>38504</v>
      </c>
      <c r="B95" s="1">
        <v>2.8</v>
      </c>
      <c r="C95" s="7">
        <v>7.57</v>
      </c>
      <c r="D95" s="7">
        <f t="shared" si="1"/>
        <v>4.7700000000000005</v>
      </c>
      <c r="E95" s="7">
        <v>6.6692</v>
      </c>
      <c r="F95" s="109"/>
    </row>
    <row r="96" spans="1:6" ht="12.75" hidden="1">
      <c r="A96" s="76">
        <v>38534</v>
      </c>
      <c r="B96" s="1">
        <v>3.4</v>
      </c>
      <c r="C96" s="7">
        <v>7.555</v>
      </c>
      <c r="D96" s="7">
        <f t="shared" si="1"/>
        <v>4.154999999999999</v>
      </c>
      <c r="E96" s="7">
        <v>6.5779</v>
      </c>
      <c r="F96" s="109"/>
    </row>
    <row r="97" spans="1:6" ht="12.75" hidden="1">
      <c r="A97" s="76">
        <v>38565</v>
      </c>
      <c r="B97" s="1">
        <v>3.9</v>
      </c>
      <c r="C97" s="7">
        <v>7.72</v>
      </c>
      <c r="D97" s="7">
        <f t="shared" si="1"/>
        <v>3.82</v>
      </c>
      <c r="E97" s="7">
        <v>6.5275</v>
      </c>
      <c r="F97" s="109"/>
    </row>
    <row r="98" spans="1:6" ht="12.75" hidden="1">
      <c r="A98" s="76">
        <v>38596</v>
      </c>
      <c r="B98" s="1">
        <v>4.4</v>
      </c>
      <c r="C98" s="7">
        <v>7.855</v>
      </c>
      <c r="D98" s="7">
        <f t="shared" si="1"/>
        <v>3.455</v>
      </c>
      <c r="E98" s="7">
        <v>6.355</v>
      </c>
      <c r="F98" s="109"/>
    </row>
    <row r="99" spans="1:6" ht="12.75" hidden="1">
      <c r="A99" s="76">
        <v>38626</v>
      </c>
      <c r="B99" s="1">
        <v>4</v>
      </c>
      <c r="C99" s="7">
        <v>7.865</v>
      </c>
      <c r="D99" s="7">
        <f t="shared" si="1"/>
        <v>3.865</v>
      </c>
      <c r="E99" s="7">
        <v>6.7093</v>
      </c>
      <c r="F99" s="109"/>
    </row>
    <row r="100" spans="1:6" ht="12.75" hidden="1">
      <c r="A100" s="76">
        <v>38657</v>
      </c>
      <c r="B100" s="1">
        <v>3.4</v>
      </c>
      <c r="C100" s="7">
        <v>7.53</v>
      </c>
      <c r="D100" s="7">
        <f t="shared" si="1"/>
        <v>4.130000000000001</v>
      </c>
      <c r="E100" s="7">
        <v>6.4611</v>
      </c>
      <c r="F100" s="109"/>
    </row>
    <row r="101" spans="1:6" ht="12.75" hidden="1">
      <c r="A101" s="76">
        <v>38687</v>
      </c>
      <c r="B101" s="1">
        <v>3.6</v>
      </c>
      <c r="C101" s="7">
        <v>7.31</v>
      </c>
      <c r="D101" s="7">
        <f t="shared" si="1"/>
        <v>3.7099999999999995</v>
      </c>
      <c r="E101" s="7">
        <v>6.318</v>
      </c>
      <c r="F101" s="109"/>
    </row>
    <row r="102" spans="1:6" ht="12.75" hidden="1">
      <c r="A102" s="76">
        <v>38718</v>
      </c>
      <c r="B102" s="1">
        <v>4</v>
      </c>
      <c r="C102" s="7">
        <v>7.245</v>
      </c>
      <c r="D102" s="7">
        <f t="shared" si="1"/>
        <v>3.245</v>
      </c>
      <c r="E102" s="7">
        <v>6.0916</v>
      </c>
      <c r="F102" s="109"/>
    </row>
    <row r="103" spans="1:6" ht="12.75" hidden="1">
      <c r="A103" s="76">
        <v>38749</v>
      </c>
      <c r="B103" s="1">
        <v>3.9</v>
      </c>
      <c r="C103" s="7">
        <v>7.2</v>
      </c>
      <c r="D103" s="7">
        <f t="shared" si="1"/>
        <v>3.3000000000000003</v>
      </c>
      <c r="E103" s="7">
        <v>6.1662</v>
      </c>
      <c r="F103" s="109"/>
    </row>
    <row r="104" spans="1:6" ht="12.75" hidden="1">
      <c r="A104" s="76">
        <v>38777</v>
      </c>
      <c r="B104" s="1">
        <v>3.4</v>
      </c>
      <c r="C104" s="7">
        <v>7.3</v>
      </c>
      <c r="D104" s="7">
        <f t="shared" si="1"/>
        <v>3.9</v>
      </c>
      <c r="E104" s="7">
        <v>6.1445</v>
      </c>
      <c r="F104" s="109"/>
    </row>
    <row r="105" spans="1:6" ht="12.75" hidden="1">
      <c r="A105" s="76">
        <v>38808</v>
      </c>
      <c r="B105" s="1">
        <v>3.3</v>
      </c>
      <c r="C105" s="7">
        <v>7.165</v>
      </c>
      <c r="D105" s="7">
        <f t="shared" si="1"/>
        <v>3.865</v>
      </c>
      <c r="E105" s="7">
        <v>6.0213</v>
      </c>
      <c r="F105" s="109"/>
    </row>
    <row r="106" spans="1:6" ht="12.75" hidden="1">
      <c r="A106" s="76">
        <v>38838</v>
      </c>
      <c r="B106" s="1">
        <v>3.9</v>
      </c>
      <c r="C106" s="7">
        <v>7.515</v>
      </c>
      <c r="D106" s="7">
        <f t="shared" si="1"/>
        <v>3.6149999999999998</v>
      </c>
      <c r="E106" s="7">
        <v>6.7064</v>
      </c>
      <c r="F106" s="109"/>
    </row>
    <row r="107" spans="1:6" ht="12.75" hidden="1">
      <c r="A107" s="76">
        <v>38869</v>
      </c>
      <c r="B107" s="1">
        <v>4.9</v>
      </c>
      <c r="C107" s="7">
        <v>8.55</v>
      </c>
      <c r="D107" s="7">
        <f t="shared" si="1"/>
        <v>3.6500000000000004</v>
      </c>
      <c r="E107" s="7">
        <v>7.1628</v>
      </c>
      <c r="F107" s="109"/>
    </row>
    <row r="108" spans="1:6" ht="12.75" hidden="1">
      <c r="A108" s="76">
        <v>38899</v>
      </c>
      <c r="B108" s="1">
        <v>5</v>
      </c>
      <c r="C108" s="7">
        <v>8.54</v>
      </c>
      <c r="D108" s="7">
        <f t="shared" si="1"/>
        <v>3.539999999999999</v>
      </c>
      <c r="E108" s="7">
        <v>6.9226</v>
      </c>
      <c r="F108" s="109"/>
    </row>
    <row r="109" spans="1:6" ht="12.75" hidden="1">
      <c r="A109" s="76">
        <v>38930</v>
      </c>
      <c r="B109" s="1">
        <v>5.4</v>
      </c>
      <c r="C109" s="7">
        <v>8.695</v>
      </c>
      <c r="D109" s="7">
        <f t="shared" si="1"/>
        <v>3.295</v>
      </c>
      <c r="E109" s="7">
        <v>7.2036</v>
      </c>
      <c r="F109" s="109"/>
    </row>
    <row r="110" spans="1:6" ht="12.75" hidden="1">
      <c r="A110" s="76">
        <v>38961</v>
      </c>
      <c r="B110" s="1">
        <v>5.3</v>
      </c>
      <c r="C110" s="7">
        <v>8.63</v>
      </c>
      <c r="D110" s="7">
        <f t="shared" si="1"/>
        <v>3.330000000000001</v>
      </c>
      <c r="E110" s="7">
        <v>7.755</v>
      </c>
      <c r="F110" s="109"/>
    </row>
    <row r="111" spans="1:6" ht="12.75" hidden="1">
      <c r="A111" s="76">
        <v>38991</v>
      </c>
      <c r="B111" s="1">
        <v>5.4</v>
      </c>
      <c r="C111" s="7">
        <v>8.28</v>
      </c>
      <c r="D111" s="7">
        <f t="shared" si="1"/>
        <v>2.879999999999999</v>
      </c>
      <c r="E111" s="7">
        <v>7.3598</v>
      </c>
      <c r="F111" s="109"/>
    </row>
    <row r="112" spans="1:6" ht="12.75" hidden="1">
      <c r="A112" s="76">
        <v>39022</v>
      </c>
      <c r="B112" s="1">
        <v>5.4</v>
      </c>
      <c r="C112" s="7">
        <v>8.305</v>
      </c>
      <c r="D112" s="7">
        <f t="shared" si="1"/>
        <v>2.9049999999999994</v>
      </c>
      <c r="E112" s="7">
        <v>7.1576</v>
      </c>
      <c r="F112" s="109"/>
    </row>
    <row r="113" spans="1:6" ht="12.75" hidden="1">
      <c r="A113" s="76">
        <v>39052</v>
      </c>
      <c r="B113" s="1">
        <v>5.8</v>
      </c>
      <c r="C113" s="7">
        <v>8.16</v>
      </c>
      <c r="D113" s="7">
        <f t="shared" si="1"/>
        <v>2.3600000000000003</v>
      </c>
      <c r="E113" s="7">
        <v>7.0497</v>
      </c>
      <c r="F113" s="109"/>
    </row>
    <row r="114" spans="1:6" ht="12.75" hidden="1">
      <c r="A114" s="76">
        <v>39083</v>
      </c>
      <c r="B114" s="1">
        <v>6</v>
      </c>
      <c r="C114" s="7">
        <v>8.16</v>
      </c>
      <c r="D114" s="7">
        <f t="shared" si="1"/>
        <v>2.16</v>
      </c>
      <c r="E114" s="7">
        <v>7.2523</v>
      </c>
      <c r="F114" s="109"/>
    </row>
    <row r="115" spans="1:6" ht="12.75" hidden="1">
      <c r="A115" s="76">
        <v>39114</v>
      </c>
      <c r="B115" s="1">
        <v>5.7</v>
      </c>
      <c r="C115" s="7">
        <v>7.98</v>
      </c>
      <c r="D115" s="7">
        <f t="shared" si="1"/>
        <v>2.2800000000000002</v>
      </c>
      <c r="E115" s="7">
        <v>7.2462</v>
      </c>
      <c r="F115" s="109"/>
    </row>
    <row r="116" spans="1:6" ht="12.75" hidden="1">
      <c r="A116" s="76">
        <v>39142</v>
      </c>
      <c r="B116" s="1">
        <v>6.1</v>
      </c>
      <c r="C116" s="7">
        <v>8.19</v>
      </c>
      <c r="D116" s="7">
        <f t="shared" si="1"/>
        <v>2.09</v>
      </c>
      <c r="E116" s="7">
        <v>7.286</v>
      </c>
      <c r="F116" s="109"/>
    </row>
    <row r="117" spans="1:6" ht="12.75" hidden="1">
      <c r="A117" s="76">
        <v>39173</v>
      </c>
      <c r="B117" s="1">
        <v>7</v>
      </c>
      <c r="C117" s="7">
        <v>8.02</v>
      </c>
      <c r="D117" s="7">
        <f t="shared" si="1"/>
        <v>1.0199999999999996</v>
      </c>
      <c r="E117" s="7">
        <v>7.0261</v>
      </c>
      <c r="F117" s="109"/>
    </row>
    <row r="118" spans="1:6" ht="12.75" hidden="1">
      <c r="A118" s="76">
        <v>39203</v>
      </c>
      <c r="B118" s="1">
        <v>6.9</v>
      </c>
      <c r="C118" s="7">
        <v>8.41</v>
      </c>
      <c r="D118" s="7">
        <f t="shared" si="1"/>
        <v>1.5099999999999998</v>
      </c>
      <c r="E118" s="7">
        <v>7.1229</v>
      </c>
      <c r="F118" s="109"/>
    </row>
    <row r="119" spans="1:6" ht="12.75" hidden="1">
      <c r="A119" s="76">
        <v>39234</v>
      </c>
      <c r="B119" s="1">
        <v>7</v>
      </c>
      <c r="C119" s="7">
        <v>9.085</v>
      </c>
      <c r="D119" s="7">
        <f t="shared" si="1"/>
        <v>2.085000000000001</v>
      </c>
      <c r="E119" s="7">
        <v>7.0544</v>
      </c>
      <c r="F119" s="109"/>
    </row>
    <row r="120" spans="1:6" ht="12.75" hidden="1">
      <c r="A120" s="76">
        <v>39264</v>
      </c>
      <c r="B120" s="1">
        <v>7</v>
      </c>
      <c r="C120" s="7">
        <v>9.245</v>
      </c>
      <c r="D120" s="7">
        <f t="shared" si="1"/>
        <v>2.244999999999999</v>
      </c>
      <c r="E120" s="7">
        <v>7.0835</v>
      </c>
      <c r="F120" s="109"/>
    </row>
    <row r="121" spans="1:6" ht="12.75" hidden="1">
      <c r="A121" s="76">
        <v>39295</v>
      </c>
      <c r="B121" s="1">
        <v>6.7</v>
      </c>
      <c r="C121" s="7">
        <v>9.31</v>
      </c>
      <c r="D121" s="7">
        <f t="shared" si="1"/>
        <v>2.6100000000000003</v>
      </c>
      <c r="E121" s="7">
        <v>7.1725</v>
      </c>
      <c r="F121" s="109"/>
    </row>
    <row r="122" spans="1:6" ht="12.75" hidden="1">
      <c r="A122" s="76">
        <v>39326</v>
      </c>
      <c r="B122" s="1">
        <v>7.2</v>
      </c>
      <c r="C122" s="7">
        <v>8.95</v>
      </c>
      <c r="D122" s="7">
        <f t="shared" si="1"/>
        <v>1.7499999999999991</v>
      </c>
      <c r="E122" s="7">
        <v>6.8784</v>
      </c>
      <c r="F122" s="109"/>
    </row>
    <row r="123" spans="1:6" ht="12.75" hidden="1">
      <c r="A123" s="76">
        <v>39356</v>
      </c>
      <c r="B123" s="1">
        <v>7.9</v>
      </c>
      <c r="C123" s="7">
        <v>8.77</v>
      </c>
      <c r="D123" s="7">
        <f t="shared" si="1"/>
        <v>0.8699999999999992</v>
      </c>
      <c r="E123" s="7">
        <v>6.5447</v>
      </c>
      <c r="F123" s="109"/>
    </row>
    <row r="124" spans="1:6" ht="12.75" hidden="1">
      <c r="A124" s="76">
        <v>39387</v>
      </c>
      <c r="B124" s="1">
        <v>8.4</v>
      </c>
      <c r="C124" s="7">
        <v>9.49</v>
      </c>
      <c r="D124" s="7">
        <f t="shared" si="1"/>
        <v>1.0899999999999999</v>
      </c>
      <c r="E124" s="7">
        <v>6.806</v>
      </c>
      <c r="F124" s="109"/>
    </row>
    <row r="125" spans="1:6" ht="12.75" hidden="1">
      <c r="A125" s="76">
        <v>39417</v>
      </c>
      <c r="B125" s="1">
        <v>9</v>
      </c>
      <c r="C125" s="7">
        <v>9.37</v>
      </c>
      <c r="D125" s="7">
        <f t="shared" si="1"/>
        <v>0.3699999999999992</v>
      </c>
      <c r="E125" s="7">
        <v>6.83</v>
      </c>
      <c r="F125" s="109"/>
    </row>
    <row r="126" spans="1:6" ht="12.75" hidden="1">
      <c r="A126" s="76">
        <v>39448</v>
      </c>
      <c r="B126" s="1">
        <v>9.3</v>
      </c>
      <c r="C126" s="7">
        <v>9.33</v>
      </c>
      <c r="D126" s="7">
        <f t="shared" si="1"/>
        <v>0.02999999999999936</v>
      </c>
      <c r="E126" s="7">
        <v>7.4575</v>
      </c>
      <c r="F126" s="109"/>
    </row>
    <row r="127" spans="1:6" ht="12.75" hidden="1">
      <c r="A127" s="76">
        <v>39479</v>
      </c>
      <c r="B127" s="1">
        <v>9.8</v>
      </c>
      <c r="C127" s="7">
        <v>9.58</v>
      </c>
      <c r="D127" s="7">
        <f t="shared" si="1"/>
        <v>-0.22000000000000064</v>
      </c>
      <c r="E127" s="7">
        <v>7.7412</v>
      </c>
      <c r="F127" s="109"/>
    </row>
    <row r="128" spans="1:6" ht="12.75" hidden="1">
      <c r="A128" s="76">
        <v>39508</v>
      </c>
      <c r="B128" s="1">
        <v>10.6</v>
      </c>
      <c r="C128" s="7">
        <v>9.715</v>
      </c>
      <c r="D128" s="7">
        <f t="shared" si="1"/>
        <v>-0.8849999999999998</v>
      </c>
      <c r="E128" s="7">
        <v>8.1351</v>
      </c>
      <c r="F128" s="109"/>
    </row>
    <row r="129" spans="1:6" ht="12.75" hidden="1">
      <c r="A129" s="76">
        <v>39539</v>
      </c>
      <c r="B129" s="1">
        <v>11.1</v>
      </c>
      <c r="C129" s="7">
        <v>10.34</v>
      </c>
      <c r="D129" s="7">
        <f t="shared" si="1"/>
        <v>-0.7599999999999998</v>
      </c>
      <c r="E129" s="7">
        <v>7.564</v>
      </c>
      <c r="F129" s="109"/>
    </row>
    <row r="130" spans="1:6" ht="12.75" hidden="1">
      <c r="A130" s="76">
        <v>39569</v>
      </c>
      <c r="B130" s="1">
        <v>11.7</v>
      </c>
      <c r="C130" s="7">
        <v>11.53</v>
      </c>
      <c r="D130" s="7">
        <f t="shared" si="1"/>
        <v>-0.16999999999999993</v>
      </c>
      <c r="E130" s="7">
        <v>7.5813</v>
      </c>
      <c r="F130" s="109"/>
    </row>
    <row r="131" spans="1:6" ht="12.75" hidden="1">
      <c r="A131" s="76">
        <v>39600</v>
      </c>
      <c r="B131" s="1">
        <v>12.2</v>
      </c>
      <c r="C131" s="7">
        <v>11.75</v>
      </c>
      <c r="D131" s="7">
        <f t="shared" si="1"/>
        <v>-0.4499999999999993</v>
      </c>
      <c r="E131" s="7">
        <v>7.915</v>
      </c>
      <c r="F131" s="109"/>
    </row>
    <row r="132" spans="1:6" ht="12.75" hidden="1">
      <c r="A132" s="76">
        <v>39630</v>
      </c>
      <c r="B132" s="1">
        <v>13.4</v>
      </c>
      <c r="C132" s="7">
        <v>10.2</v>
      </c>
      <c r="D132" s="7">
        <f t="shared" si="1"/>
        <v>-3.200000000000001</v>
      </c>
      <c r="E132" s="7">
        <v>7.3135</v>
      </c>
      <c r="F132" s="109"/>
    </row>
    <row r="133" spans="1:6" ht="12.75" hidden="1">
      <c r="A133" s="76">
        <v>39661</v>
      </c>
      <c r="B133" s="1">
        <v>13.7</v>
      </c>
      <c r="C133" s="7">
        <v>9.77</v>
      </c>
      <c r="D133" s="7">
        <f t="shared" si="1"/>
        <v>-3.9299999999999997</v>
      </c>
      <c r="E133" s="7">
        <v>7.7003</v>
      </c>
      <c r="F133" s="109"/>
    </row>
    <row r="134" spans="1:6" ht="12.75" hidden="1">
      <c r="A134" s="76">
        <v>39692</v>
      </c>
      <c r="B134" s="1">
        <v>13.1</v>
      </c>
      <c r="C134" s="7">
        <v>9.43</v>
      </c>
      <c r="D134" s="7">
        <f t="shared" si="1"/>
        <v>-3.67</v>
      </c>
      <c r="E134" s="7">
        <v>8.3486</v>
      </c>
      <c r="F134" s="109"/>
    </row>
    <row r="135" spans="1:6" ht="12.75" hidden="1">
      <c r="A135" s="76">
        <v>39722</v>
      </c>
      <c r="B135" s="1">
        <v>12.1</v>
      </c>
      <c r="C135" s="7">
        <v>9.675</v>
      </c>
      <c r="D135" s="7">
        <f aca="true" t="shared" si="2" ref="D135:D142">C135-B135</f>
        <v>-2.424999999999999</v>
      </c>
      <c r="E135" s="7">
        <v>9.7355</v>
      </c>
      <c r="F135" s="109"/>
    </row>
    <row r="136" spans="1:6" ht="12.75" hidden="1">
      <c r="A136" s="76">
        <v>39753</v>
      </c>
      <c r="B136" s="1">
        <v>11.8</v>
      </c>
      <c r="C136" s="7">
        <v>8.27</v>
      </c>
      <c r="D136" s="7">
        <f t="shared" si="2"/>
        <v>-3.530000000000001</v>
      </c>
      <c r="E136" s="7">
        <v>10.0508</v>
      </c>
      <c r="F136" s="109"/>
    </row>
    <row r="137" spans="1:6" ht="12.75" hidden="1">
      <c r="A137" s="76">
        <v>39783</v>
      </c>
      <c r="B137" s="1">
        <v>9.5</v>
      </c>
      <c r="C137" s="7">
        <v>7.3</v>
      </c>
      <c r="D137" s="7">
        <f t="shared" si="2"/>
        <v>-2.2</v>
      </c>
      <c r="E137" s="7">
        <v>9.3374</v>
      </c>
      <c r="F137" s="109"/>
    </row>
    <row r="138" spans="1:6" ht="12.75" hidden="1">
      <c r="A138" s="76">
        <v>39814</v>
      </c>
      <c r="B138" s="1">
        <v>8.1</v>
      </c>
      <c r="C138" s="7">
        <v>6.88</v>
      </c>
      <c r="D138" s="7">
        <f t="shared" si="2"/>
        <v>-1.2199999999999998</v>
      </c>
      <c r="E138" s="7">
        <v>10.2189</v>
      </c>
      <c r="F138" s="109"/>
    </row>
    <row r="139" spans="1:6" ht="12.75" hidden="1">
      <c r="A139" s="76">
        <v>39845</v>
      </c>
      <c r="B139" s="1">
        <v>8.6</v>
      </c>
      <c r="C139" s="7">
        <v>6.93</v>
      </c>
      <c r="D139" s="7">
        <f t="shared" si="2"/>
        <v>-1.67</v>
      </c>
      <c r="E139" s="7">
        <v>10.0605</v>
      </c>
      <c r="F139" s="109"/>
    </row>
    <row r="140" spans="1:6" ht="12.75" hidden="1">
      <c r="A140" s="76">
        <v>39873</v>
      </c>
      <c r="B140" s="1">
        <v>8.5</v>
      </c>
      <c r="C140" s="7">
        <v>6.89</v>
      </c>
      <c r="D140" s="7">
        <f t="shared" si="2"/>
        <v>-1.6100000000000003</v>
      </c>
      <c r="E140" s="7">
        <v>9.531</v>
      </c>
      <c r="F140" s="109"/>
    </row>
    <row r="141" spans="1:6" ht="12.75" hidden="1">
      <c r="A141" s="76">
        <v>39904</v>
      </c>
      <c r="B141" s="1">
        <v>8.4</v>
      </c>
      <c r="C141" s="7">
        <v>6.35</v>
      </c>
      <c r="D141" s="7">
        <f t="shared" si="2"/>
        <v>-2.0500000000000007</v>
      </c>
      <c r="E141" s="7">
        <v>8.4534</v>
      </c>
      <c r="F141" s="109"/>
    </row>
    <row r="142" spans="1:6" ht="12.75" hidden="1">
      <c r="A142" s="76">
        <v>39934</v>
      </c>
      <c r="B142" s="110">
        <v>8</v>
      </c>
      <c r="C142" s="7">
        <v>6.775</v>
      </c>
      <c r="D142" s="7">
        <f t="shared" si="2"/>
        <v>-1.2249999999999996</v>
      </c>
      <c r="E142" s="7">
        <v>7.9894</v>
      </c>
      <c r="F142" s="109"/>
    </row>
    <row r="143" spans="1:6" ht="12.75" hidden="1">
      <c r="A143" s="76"/>
      <c r="B143" s="1"/>
      <c r="C143" s="7"/>
      <c r="F143" s="109"/>
    </row>
    <row r="145" spans="1:5" ht="12.75">
      <c r="A145" s="1" t="s">
        <v>14</v>
      </c>
      <c r="B145" s="111">
        <f>AVERAGE(B6:B17)</f>
        <v>6.8500000000000005</v>
      </c>
      <c r="C145" s="111">
        <f>AVERAGE(C6:C17)</f>
        <v>15.310333333333334</v>
      </c>
      <c r="D145" s="111">
        <f>AVERAGE(D6:D17)</f>
        <v>8.460333333333333</v>
      </c>
      <c r="E145" s="111">
        <f>AVERAGE(E6:E17)</f>
        <v>5.5551</v>
      </c>
    </row>
    <row r="146" spans="1:5" ht="12.75">
      <c r="A146" s="1" t="s">
        <v>15</v>
      </c>
      <c r="B146" s="111">
        <f>AVERAGE(B18:B29)</f>
        <v>5.258333333333334</v>
      </c>
      <c r="C146" s="111">
        <f>AVERAGE(C18:C29)</f>
        <v>14.851666666666667</v>
      </c>
      <c r="D146" s="111">
        <f>AVERAGE(D18:D29)</f>
        <v>9.593333333333332</v>
      </c>
      <c r="E146" s="111">
        <f>AVERAGE(E18:E29)</f>
        <v>6.122466666666668</v>
      </c>
    </row>
    <row r="147" spans="1:5" ht="12.75">
      <c r="A147" s="1" t="s">
        <v>16</v>
      </c>
      <c r="B147" s="111">
        <f>AVERAGE(B30:B41)</f>
        <v>5.325</v>
      </c>
      <c r="C147" s="111">
        <f>AVERAGE(C30:C41)</f>
        <v>13.759166666666667</v>
      </c>
      <c r="D147" s="111">
        <f>AVERAGE(D30:D41)</f>
        <v>8.434166666666668</v>
      </c>
      <c r="E147" s="111">
        <f>AVERAGE(E30:E41)</f>
        <v>6.995900000000002</v>
      </c>
    </row>
    <row r="148" spans="1:5" ht="12.75">
      <c r="A148" s="1" t="s">
        <v>17</v>
      </c>
      <c r="B148" s="111">
        <f>AVERAGE(B42:B53)</f>
        <v>5.724999999999999</v>
      </c>
      <c r="C148" s="111">
        <f>AVERAGE(C42:C53)</f>
        <v>11.265</v>
      </c>
      <c r="D148" s="111">
        <f>AVERAGE(D42:D53)</f>
        <v>5.539999999999999</v>
      </c>
      <c r="E148" s="111">
        <f>AVERAGE(E42:E53)</f>
        <v>8.737241666666664</v>
      </c>
    </row>
    <row r="149" spans="1:5" ht="12.75">
      <c r="A149" s="1" t="s">
        <v>18</v>
      </c>
      <c r="B149" s="111">
        <f>AVERAGE(B54:B65)</f>
        <v>9.15</v>
      </c>
      <c r="C149" s="111">
        <f>AVERAGE(C54:C65)</f>
        <v>11.791666666666666</v>
      </c>
      <c r="D149" s="111">
        <f>AVERAGE(D54:D65)</f>
        <v>2.6416666666666666</v>
      </c>
      <c r="E149" s="111">
        <f>AVERAGE(E54:E65)</f>
        <v>10.360966666666664</v>
      </c>
    </row>
    <row r="150" spans="1:5" ht="12.75">
      <c r="A150" s="1" t="s">
        <v>19</v>
      </c>
      <c r="B150" s="111">
        <f>AVERAGE(B66:B77)</f>
        <v>5.966666666666666</v>
      </c>
      <c r="C150" s="111">
        <f>AVERAGE(C66:C77)</f>
        <v>9.522499999999999</v>
      </c>
      <c r="D150" s="111">
        <f>AVERAGE(D66:D77)</f>
        <v>3.5558333333333336</v>
      </c>
      <c r="E150" s="111">
        <f>AVERAGE(E66:E77)</f>
        <v>7.4037250000000006</v>
      </c>
    </row>
    <row r="151" spans="1:5" ht="12.75">
      <c r="A151" s="1" t="s">
        <v>20</v>
      </c>
      <c r="B151" s="111">
        <f>AVERAGE(B78:B89)</f>
        <v>1.3916666666666666</v>
      </c>
      <c r="C151" s="111">
        <f>AVERAGE(C78:C89)</f>
        <v>9.15375</v>
      </c>
      <c r="D151" s="111">
        <f>AVERAGE(D78:D89)</f>
        <v>7.762083333333336</v>
      </c>
      <c r="E151" s="111">
        <f>AVERAGE(E78:E89)</f>
        <v>6.388158333333333</v>
      </c>
    </row>
    <row r="152" spans="1:5" ht="12.75">
      <c r="A152" s="1" t="s">
        <v>21</v>
      </c>
      <c r="B152" s="111">
        <f>AVERAGE(B90:B101)</f>
        <v>3.4</v>
      </c>
      <c r="C152" s="111">
        <f>AVERAGE(C90:C101)</f>
        <v>7.710416666666667</v>
      </c>
      <c r="D152" s="111">
        <f>AVERAGE(D90:D101)</f>
        <v>4.310416666666667</v>
      </c>
      <c r="E152" s="111">
        <f>AVERAGE(E90:E101)</f>
        <v>6.367425000000001</v>
      </c>
    </row>
    <row r="153" spans="1:5" ht="12.75">
      <c r="A153" s="1" t="s">
        <v>22</v>
      </c>
      <c r="B153" s="111">
        <f>AVERAGE(B102:B113)</f>
        <v>4.641666666666666</v>
      </c>
      <c r="C153" s="111">
        <f>AVERAGE(C102:C113)</f>
        <v>7.965416666666665</v>
      </c>
      <c r="D153" s="111">
        <f>AVERAGE(D102:D113)</f>
        <v>3.3237500000000004</v>
      </c>
      <c r="E153" s="111">
        <f>AVERAGE(E102:E113)</f>
        <v>6.8117583333333345</v>
      </c>
    </row>
    <row r="154" spans="1:5" ht="12.75">
      <c r="A154" s="1" t="s">
        <v>23</v>
      </c>
      <c r="B154" s="111">
        <f>AVERAGE(B115:B125)</f>
        <v>7.172727272727273</v>
      </c>
      <c r="C154" s="111">
        <f>AVERAGE(C115:C125)</f>
        <v>8.80181818181818</v>
      </c>
      <c r="D154" s="111">
        <f>AVERAGE(D115:D125)</f>
        <v>1.6290909090909091</v>
      </c>
      <c r="E154" s="111">
        <f>AVERAGE(E115:E125)</f>
        <v>7.00460909090909</v>
      </c>
    </row>
    <row r="155" spans="1:5" ht="12.75">
      <c r="A155" s="1" t="s">
        <v>24</v>
      </c>
      <c r="B155" s="111">
        <f>AVERAGE(B126:B137)</f>
        <v>11.525</v>
      </c>
      <c r="C155" s="111">
        <f>AVERAGE(C126:C137)</f>
        <v>9.740833333333333</v>
      </c>
      <c r="D155" s="111">
        <f>AVERAGE(D126:D137)</f>
        <v>-1.7841666666666667</v>
      </c>
      <c r="E155" s="111">
        <f>AVERAGE(E126:E137)</f>
        <v>8.240016666666666</v>
      </c>
    </row>
    <row r="156" spans="1:5" ht="12.75">
      <c r="A156" s="1" t="s">
        <v>25</v>
      </c>
      <c r="B156" s="111">
        <f>AVERAGE(B138:B144)</f>
        <v>8.32</v>
      </c>
      <c r="C156" s="111">
        <f>AVERAGE(C138:C144)</f>
        <v>6.764999999999999</v>
      </c>
      <c r="D156" s="111">
        <f>AVERAGE(D138:D144)</f>
        <v>-1.5550000000000002</v>
      </c>
      <c r="E156" s="111">
        <f>AVERAGE(E138:E144)</f>
        <v>9.25064</v>
      </c>
    </row>
    <row r="158" spans="1:5" ht="12.75">
      <c r="A158" s="1" t="s">
        <v>240</v>
      </c>
      <c r="B158" s="7">
        <f>(B146-B145)/B145*100</f>
        <v>-23.236009732360095</v>
      </c>
      <c r="C158" s="7">
        <f>(C146-C145)/C145*100</f>
        <v>-2.995798044893433</v>
      </c>
      <c r="D158" s="7">
        <f>(D146-D145)/D145*100</f>
        <v>13.391907332256404</v>
      </c>
      <c r="E158" s="7">
        <f>(E146-E145)/E145*100</f>
        <v>10.213437501875168</v>
      </c>
    </row>
    <row r="159" spans="1:5" ht="12.75">
      <c r="A159" s="1" t="s">
        <v>241</v>
      </c>
      <c r="B159" s="7">
        <f aca="true" t="shared" si="3" ref="B159:E168">(B147-B146)/B146*100</f>
        <v>1.267828843106176</v>
      </c>
      <c r="C159" s="7">
        <f t="shared" si="3"/>
        <v>-7.356076759061829</v>
      </c>
      <c r="D159" s="7">
        <f t="shared" si="3"/>
        <v>-12.083043780403031</v>
      </c>
      <c r="E159" s="7">
        <f t="shared" si="3"/>
        <v>14.26603656478326</v>
      </c>
    </row>
    <row r="160" spans="1:5" ht="12.75">
      <c r="A160" s="1" t="s">
        <v>242</v>
      </c>
      <c r="B160" s="7">
        <f t="shared" si="3"/>
        <v>7.5117370892018505</v>
      </c>
      <c r="C160" s="7">
        <f t="shared" si="3"/>
        <v>-18.127309066682816</v>
      </c>
      <c r="D160" s="7">
        <f t="shared" si="3"/>
        <v>-34.31479102855451</v>
      </c>
      <c r="E160" s="7">
        <f t="shared" si="3"/>
        <v>24.890888472772083</v>
      </c>
    </row>
    <row r="161" spans="1:5" ht="12.75">
      <c r="A161" s="1" t="s">
        <v>243</v>
      </c>
      <c r="B161" s="7">
        <f t="shared" si="3"/>
        <v>59.82532751091707</v>
      </c>
      <c r="C161" s="7">
        <f t="shared" si="3"/>
        <v>4.675247817724506</v>
      </c>
      <c r="D161" s="7">
        <f t="shared" si="3"/>
        <v>-52.3164861612515</v>
      </c>
      <c r="E161" s="7">
        <f t="shared" si="3"/>
        <v>18.58395431815343</v>
      </c>
    </row>
    <row r="162" spans="1:5" ht="12.75">
      <c r="A162" s="1" t="s">
        <v>227</v>
      </c>
      <c r="B162" s="7">
        <f t="shared" si="3"/>
        <v>-34.7905282331512</v>
      </c>
      <c r="C162" s="7">
        <f t="shared" si="3"/>
        <v>-19.243816254416966</v>
      </c>
      <c r="D162" s="7">
        <f t="shared" si="3"/>
        <v>34.605678233438496</v>
      </c>
      <c r="E162" s="7">
        <f t="shared" si="3"/>
        <v>-28.542140533862646</v>
      </c>
    </row>
    <row r="163" spans="1:5" ht="12.75">
      <c r="A163" s="1" t="s">
        <v>228</v>
      </c>
      <c r="B163" s="7">
        <f t="shared" si="3"/>
        <v>-76.67597765363128</v>
      </c>
      <c r="C163" s="7">
        <f t="shared" si="3"/>
        <v>-3.872407456025189</v>
      </c>
      <c r="D163" s="7">
        <f t="shared" si="3"/>
        <v>118.29153972345917</v>
      </c>
      <c r="E163" s="7">
        <f t="shared" si="3"/>
        <v>-13.716969048238115</v>
      </c>
    </row>
    <row r="164" spans="1:5" ht="12.75">
      <c r="A164" s="1" t="s">
        <v>229</v>
      </c>
      <c r="B164" s="7">
        <f t="shared" si="3"/>
        <v>144.31137724550896</v>
      </c>
      <c r="C164" s="7">
        <f t="shared" si="3"/>
        <v>-15.767672629614458</v>
      </c>
      <c r="D164" s="7">
        <f t="shared" si="3"/>
        <v>-44.46830210961406</v>
      </c>
      <c r="E164" s="7">
        <f t="shared" si="3"/>
        <v>-0.32455885172955246</v>
      </c>
    </row>
    <row r="165" spans="1:5" ht="12.75">
      <c r="A165" s="1" t="s">
        <v>230</v>
      </c>
      <c r="B165" s="7">
        <f t="shared" si="3"/>
        <v>36.51960784313723</v>
      </c>
      <c r="C165" s="7">
        <f t="shared" si="3"/>
        <v>3.3072142664144577</v>
      </c>
      <c r="D165" s="7">
        <f t="shared" si="3"/>
        <v>-22.89028516191396</v>
      </c>
      <c r="E165" s="7">
        <f t="shared" si="3"/>
        <v>6.978226415440051</v>
      </c>
    </row>
    <row r="166" spans="1:5" ht="12.75">
      <c r="A166" s="1" t="s">
        <v>231</v>
      </c>
      <c r="B166" s="7">
        <f t="shared" si="3"/>
        <v>54.529133344214166</v>
      </c>
      <c r="C166" s="7">
        <f t="shared" si="3"/>
        <v>10.5004113425937</v>
      </c>
      <c r="D166" s="7">
        <f t="shared" si="3"/>
        <v>-50.986358507983184</v>
      </c>
      <c r="E166" s="7">
        <f t="shared" si="3"/>
        <v>2.831145030968595</v>
      </c>
    </row>
    <row r="167" spans="1:5" ht="12.75">
      <c r="A167" s="1" t="s">
        <v>232</v>
      </c>
      <c r="B167" s="7">
        <f t="shared" si="3"/>
        <v>60.67807351077313</v>
      </c>
      <c r="C167" s="7">
        <f t="shared" si="3"/>
        <v>10.668422502237835</v>
      </c>
      <c r="D167" s="7">
        <f t="shared" si="3"/>
        <v>-209.51915922619045</v>
      </c>
      <c r="E167" s="7">
        <f t="shared" si="3"/>
        <v>17.63706667601116</v>
      </c>
    </row>
    <row r="168" spans="1:5" ht="12.75">
      <c r="A168" s="1" t="s">
        <v>233</v>
      </c>
      <c r="B168" s="7">
        <f t="shared" si="3"/>
        <v>-27.809110629067245</v>
      </c>
      <c r="C168" s="7">
        <f t="shared" si="3"/>
        <v>-30.55008982804347</v>
      </c>
      <c r="D168" s="7">
        <f t="shared" si="3"/>
        <v>-12.844465203176078</v>
      </c>
      <c r="E168" s="7">
        <f t="shared" si="3"/>
        <v>12.26482147083038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pane ySplit="2" topLeftCell="BM3" activePane="bottomLeft" state="frozen"/>
      <selection pane="topLeft" activeCell="A1" sqref="A1"/>
      <selection pane="bottomLeft" activeCell="A1" sqref="A1:O2"/>
    </sheetView>
  </sheetViews>
  <sheetFormatPr defaultColWidth="9.140625" defaultRowHeight="12.75"/>
  <cols>
    <col min="2" max="2" width="12.57421875" style="0" bestFit="1" customWidth="1"/>
    <col min="3" max="4" width="10.28125" style="0" bestFit="1" customWidth="1"/>
    <col min="6" max="7" width="10.28125" style="0" bestFit="1" customWidth="1"/>
    <col min="8" max="8" width="14.28125" style="0" bestFit="1" customWidth="1"/>
    <col min="9" max="10" width="10.28125" style="0" bestFit="1" customWidth="1"/>
  </cols>
  <sheetData>
    <row r="1" spans="1:15" ht="12.75" customHeight="1">
      <c r="A1" s="200" t="s">
        <v>314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5" ht="26.25" customHeight="1" thickBot="1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2:11" ht="13.5" thickBot="1">
      <c r="B3" s="136"/>
      <c r="C3" s="137"/>
      <c r="D3" s="137"/>
      <c r="E3" s="137"/>
      <c r="F3" s="137"/>
      <c r="G3" s="137"/>
      <c r="H3" s="137"/>
      <c r="I3" s="137"/>
      <c r="J3" s="138"/>
      <c r="K3" s="138"/>
    </row>
    <row r="4" spans="2:11" ht="12.75">
      <c r="B4" s="142"/>
      <c r="C4" s="206">
        <v>2004</v>
      </c>
      <c r="D4" s="207"/>
      <c r="E4" s="198" t="s">
        <v>298</v>
      </c>
      <c r="F4" s="206">
        <v>2005</v>
      </c>
      <c r="G4" s="207"/>
      <c r="H4" s="198" t="s">
        <v>298</v>
      </c>
      <c r="I4" s="206">
        <v>2006</v>
      </c>
      <c r="J4" s="207"/>
      <c r="K4" s="198" t="s">
        <v>298</v>
      </c>
    </row>
    <row r="5" spans="2:11" ht="13.5" thickBot="1">
      <c r="B5" s="143" t="s">
        <v>301</v>
      </c>
      <c r="C5" s="144" t="s">
        <v>299</v>
      </c>
      <c r="D5" s="145" t="s">
        <v>300</v>
      </c>
      <c r="E5" s="199"/>
      <c r="F5" s="144" t="s">
        <v>299</v>
      </c>
      <c r="G5" s="145" t="s">
        <v>300</v>
      </c>
      <c r="H5" s="199"/>
      <c r="I5" s="144" t="s">
        <v>299</v>
      </c>
      <c r="J5" s="145" t="s">
        <v>300</v>
      </c>
      <c r="K5" s="199"/>
    </row>
    <row r="6" spans="2:11" ht="12.75">
      <c r="B6" s="153" t="s">
        <v>302</v>
      </c>
      <c r="C6" s="154">
        <v>19640.28</v>
      </c>
      <c r="D6" s="155">
        <v>19390.78</v>
      </c>
      <c r="E6" s="156">
        <f>D6-C6</f>
        <v>-249.5</v>
      </c>
      <c r="F6" s="155">
        <v>23818.28</v>
      </c>
      <c r="G6" s="155">
        <v>21670.26</v>
      </c>
      <c r="H6" s="156">
        <f aca="true" t="shared" si="0" ref="H6:H17">G6-F6</f>
        <v>-2148.0200000000004</v>
      </c>
      <c r="I6" s="155">
        <v>29281.04</v>
      </c>
      <c r="J6" s="155">
        <v>21543.37</v>
      </c>
      <c r="K6" s="156">
        <f>J6-I6</f>
        <v>-7737.670000000002</v>
      </c>
    </row>
    <row r="7" spans="2:11" ht="12.75">
      <c r="B7" s="150" t="s">
        <v>303</v>
      </c>
      <c r="C7" s="151">
        <v>20225.74</v>
      </c>
      <c r="D7" s="151">
        <v>22722.98</v>
      </c>
      <c r="E7" s="152">
        <f aca="true" t="shared" si="1" ref="E7:E17">D7-C7</f>
        <v>2497.239999999998</v>
      </c>
      <c r="F7" s="151">
        <v>23681.58</v>
      </c>
      <c r="G7" s="151">
        <v>23202.23</v>
      </c>
      <c r="H7" s="157">
        <f t="shared" si="0"/>
        <v>-479.3500000000022</v>
      </c>
      <c r="I7" s="151">
        <v>30398.37</v>
      </c>
      <c r="J7" s="151">
        <v>26482.51</v>
      </c>
      <c r="K7" s="158">
        <f aca="true" t="shared" si="2" ref="K7:K17">J7-I7</f>
        <v>-3915.8600000000006</v>
      </c>
    </row>
    <row r="8" spans="2:11" ht="12.75">
      <c r="B8" s="150" t="s">
        <v>304</v>
      </c>
      <c r="C8" s="151">
        <v>23716.87</v>
      </c>
      <c r="D8" s="151">
        <v>25917.95</v>
      </c>
      <c r="E8" s="152">
        <f t="shared" si="1"/>
        <v>2201.0800000000017</v>
      </c>
      <c r="F8" s="151">
        <v>27747.51</v>
      </c>
      <c r="G8" s="151">
        <v>26099.84</v>
      </c>
      <c r="H8" s="157">
        <f t="shared" si="0"/>
        <v>-1647.6699999999983</v>
      </c>
      <c r="I8" s="151">
        <v>32750.44</v>
      </c>
      <c r="J8" s="151">
        <v>29928.69</v>
      </c>
      <c r="K8" s="158">
        <f t="shared" si="2"/>
        <v>-2821.75</v>
      </c>
    </row>
    <row r="9" spans="2:11" ht="12.75">
      <c r="B9" s="150" t="s">
        <v>305</v>
      </c>
      <c r="C9" s="151">
        <v>25892.69</v>
      </c>
      <c r="D9" s="151">
        <v>22533.6</v>
      </c>
      <c r="E9" s="157">
        <f t="shared" si="1"/>
        <v>-3359.09</v>
      </c>
      <c r="F9" s="151">
        <v>28039.3</v>
      </c>
      <c r="G9" s="151">
        <v>28139.9</v>
      </c>
      <c r="H9" s="152">
        <f t="shared" si="0"/>
        <v>100.60000000000218</v>
      </c>
      <c r="I9" s="151">
        <v>28930.8</v>
      </c>
      <c r="J9" s="151">
        <v>26497.31</v>
      </c>
      <c r="K9" s="157">
        <f t="shared" si="2"/>
        <v>-2433.489999999998</v>
      </c>
    </row>
    <row r="10" spans="2:11" ht="12.75">
      <c r="B10" s="150" t="s">
        <v>306</v>
      </c>
      <c r="C10" s="151">
        <v>24708.5</v>
      </c>
      <c r="D10" s="151">
        <v>24804.95</v>
      </c>
      <c r="E10" s="157">
        <f t="shared" si="1"/>
        <v>96.45000000000073</v>
      </c>
      <c r="F10" s="151">
        <v>31253.96</v>
      </c>
      <c r="G10" s="151">
        <v>28166.37</v>
      </c>
      <c r="H10" s="157">
        <f t="shared" si="0"/>
        <v>-3087.59</v>
      </c>
      <c r="I10" s="151">
        <v>37645.17</v>
      </c>
      <c r="J10" s="151">
        <v>30670.76</v>
      </c>
      <c r="K10" s="157">
        <f t="shared" si="2"/>
        <v>-6974.41</v>
      </c>
    </row>
    <row r="11" spans="2:11" ht="12.75">
      <c r="B11" s="150" t="s">
        <v>307</v>
      </c>
      <c r="C11" s="151">
        <v>28205.21</v>
      </c>
      <c r="D11" s="151">
        <v>25731.79</v>
      </c>
      <c r="E11" s="157">
        <f t="shared" si="1"/>
        <v>-2473.4199999999983</v>
      </c>
      <c r="F11" s="151">
        <v>29432.83</v>
      </c>
      <c r="G11" s="151">
        <v>30654.5</v>
      </c>
      <c r="H11" s="152">
        <f t="shared" si="0"/>
        <v>1221.6699999999983</v>
      </c>
      <c r="I11" s="151">
        <v>39725.02</v>
      </c>
      <c r="J11" s="151">
        <v>35489</v>
      </c>
      <c r="K11" s="157">
        <f t="shared" si="2"/>
        <v>-4236.019999999997</v>
      </c>
    </row>
    <row r="12" spans="2:11" ht="12.75">
      <c r="B12" s="150" t="s">
        <v>308</v>
      </c>
      <c r="C12" s="151">
        <v>25518.77</v>
      </c>
      <c r="D12" s="151">
        <v>24906.73</v>
      </c>
      <c r="E12" s="157">
        <f t="shared" si="1"/>
        <v>-612.0400000000009</v>
      </c>
      <c r="F12" s="151">
        <v>29387.37</v>
      </c>
      <c r="G12" s="151">
        <v>28027.02</v>
      </c>
      <c r="H12" s="157">
        <f t="shared" si="0"/>
        <v>-1360.3499999999985</v>
      </c>
      <c r="I12" s="151">
        <v>42596.36</v>
      </c>
      <c r="J12" s="151">
        <v>34791.77</v>
      </c>
      <c r="K12" s="157">
        <f t="shared" si="2"/>
        <v>-7804.590000000004</v>
      </c>
    </row>
    <row r="13" spans="2:11" ht="12.75">
      <c r="B13" s="150" t="s">
        <v>309</v>
      </c>
      <c r="C13" s="151">
        <v>24703.73</v>
      </c>
      <c r="D13" s="151">
        <v>21377.11</v>
      </c>
      <c r="E13" s="157">
        <f t="shared" si="1"/>
        <v>-3326.619999999999</v>
      </c>
      <c r="F13" s="151">
        <v>31979.01</v>
      </c>
      <c r="G13" s="151">
        <v>28632.27</v>
      </c>
      <c r="H13" s="157">
        <f t="shared" si="0"/>
        <v>-3346.739999999998</v>
      </c>
      <c r="I13" s="151">
        <v>41215.34</v>
      </c>
      <c r="J13" s="151">
        <v>35863.74</v>
      </c>
      <c r="K13" s="157">
        <f t="shared" si="2"/>
        <v>-5351.5999999999985</v>
      </c>
    </row>
    <row r="14" spans="2:11" ht="12.75">
      <c r="B14" s="150" t="s">
        <v>310</v>
      </c>
      <c r="C14" s="151">
        <v>28169.12</v>
      </c>
      <c r="D14" s="151">
        <v>27279.63</v>
      </c>
      <c r="E14" s="157">
        <f t="shared" si="1"/>
        <v>-889.489999999998</v>
      </c>
      <c r="F14" s="151">
        <v>33023.9</v>
      </c>
      <c r="G14" s="151">
        <v>29270.84</v>
      </c>
      <c r="H14" s="157">
        <f t="shared" si="0"/>
        <v>-3753.0600000000013</v>
      </c>
      <c r="I14" s="151">
        <v>37767</v>
      </c>
      <c r="J14" s="151">
        <v>37454.22</v>
      </c>
      <c r="K14" s="157">
        <f t="shared" si="2"/>
        <v>-312.77999999999884</v>
      </c>
    </row>
    <row r="15" spans="2:11" ht="12.75">
      <c r="B15" s="150" t="s">
        <v>311</v>
      </c>
      <c r="C15" s="151">
        <v>29574.35</v>
      </c>
      <c r="D15" s="151">
        <v>23704</v>
      </c>
      <c r="E15" s="157">
        <f t="shared" si="1"/>
        <v>-5870.3499999999985</v>
      </c>
      <c r="F15" s="159">
        <v>31545.09</v>
      </c>
      <c r="G15" s="151">
        <v>25960.68</v>
      </c>
      <c r="H15" s="157">
        <f t="shared" si="0"/>
        <v>-5584.41</v>
      </c>
      <c r="I15" s="151">
        <v>52699.89</v>
      </c>
      <c r="J15" s="151">
        <v>39710.59</v>
      </c>
      <c r="K15" s="161">
        <f t="shared" si="2"/>
        <v>-12989.300000000003</v>
      </c>
    </row>
    <row r="16" spans="2:11" ht="12.75">
      <c r="B16" s="150" t="s">
        <v>312</v>
      </c>
      <c r="C16" s="151">
        <v>28434.31</v>
      </c>
      <c r="D16" s="151">
        <v>27518.13</v>
      </c>
      <c r="E16" s="157">
        <f t="shared" si="1"/>
        <v>-916.1800000000003</v>
      </c>
      <c r="F16" s="151">
        <v>33561</v>
      </c>
      <c r="G16" s="151">
        <v>30406.86</v>
      </c>
      <c r="H16" s="157">
        <f t="shared" si="0"/>
        <v>-3154.1399999999994</v>
      </c>
      <c r="I16" s="151">
        <v>52903.65</v>
      </c>
      <c r="J16" s="151">
        <v>40331.52</v>
      </c>
      <c r="K16" s="161">
        <f t="shared" si="2"/>
        <v>-12572.130000000005</v>
      </c>
    </row>
    <row r="17" spans="2:11" ht="12.75">
      <c r="B17" s="150" t="s">
        <v>313</v>
      </c>
      <c r="C17" s="151">
        <v>25825.73</v>
      </c>
      <c r="D17" s="151">
        <v>28518.27</v>
      </c>
      <c r="E17" s="152">
        <f t="shared" si="1"/>
        <v>2692.540000000001</v>
      </c>
      <c r="F17" s="151">
        <v>25741.04</v>
      </c>
      <c r="G17" s="151">
        <v>29559.6</v>
      </c>
      <c r="H17" s="152">
        <f t="shared" si="0"/>
        <v>3818.5599999999977</v>
      </c>
      <c r="I17" s="151">
        <v>36147.75</v>
      </c>
      <c r="J17" s="151">
        <v>36516.48</v>
      </c>
      <c r="K17" s="152">
        <f t="shared" si="2"/>
        <v>368.7300000000032</v>
      </c>
    </row>
    <row r="18" spans="2:11" ht="12.75">
      <c r="B18" s="146"/>
      <c r="C18" s="150"/>
      <c r="D18" s="151"/>
      <c r="E18" s="151"/>
      <c r="F18" s="152"/>
      <c r="G18" s="151"/>
      <c r="H18" s="151"/>
      <c r="I18" s="152"/>
      <c r="J18" s="151"/>
      <c r="K18" s="151"/>
    </row>
    <row r="19" spans="2:11" ht="13.5" thickBot="1">
      <c r="B19" s="146"/>
      <c r="C19" s="150"/>
      <c r="D19" s="151"/>
      <c r="E19" s="151"/>
      <c r="F19" s="152"/>
      <c r="G19" s="151"/>
      <c r="H19" s="151"/>
      <c r="I19" s="152"/>
      <c r="J19" s="151"/>
      <c r="K19" s="151"/>
    </row>
    <row r="20" spans="2:11" ht="13.5" thickBot="1">
      <c r="B20" s="147"/>
      <c r="C20" s="196">
        <v>2007</v>
      </c>
      <c r="D20" s="197"/>
      <c r="E20" s="198" t="s">
        <v>298</v>
      </c>
      <c r="F20" s="196">
        <v>2008</v>
      </c>
      <c r="G20" s="197"/>
      <c r="H20" s="198" t="s">
        <v>298</v>
      </c>
      <c r="I20" s="196">
        <v>2009</v>
      </c>
      <c r="J20" s="197"/>
      <c r="K20" s="198" t="s">
        <v>298</v>
      </c>
    </row>
    <row r="21" spans="2:11" ht="13.5" thickBot="1">
      <c r="B21" s="143"/>
      <c r="C21" s="148" t="s">
        <v>299</v>
      </c>
      <c r="D21" s="149" t="s">
        <v>300</v>
      </c>
      <c r="E21" s="199"/>
      <c r="F21" s="148" t="s">
        <v>299</v>
      </c>
      <c r="G21" s="149" t="s">
        <v>300</v>
      </c>
      <c r="H21" s="199"/>
      <c r="I21" s="148" t="s">
        <v>299</v>
      </c>
      <c r="J21" s="149" t="s">
        <v>300</v>
      </c>
      <c r="K21" s="199"/>
    </row>
    <row r="22" spans="2:11" ht="12.75">
      <c r="B22" s="153" t="s">
        <v>302</v>
      </c>
      <c r="C22" s="155">
        <v>42393.78</v>
      </c>
      <c r="D22" s="155">
        <v>30456.49</v>
      </c>
      <c r="E22" s="160">
        <f aca="true" t="shared" si="3" ref="E22:E33">D22-C22</f>
        <v>-11937.289999999997</v>
      </c>
      <c r="F22" s="155">
        <v>49574.31</v>
      </c>
      <c r="G22" s="155">
        <v>39346.64</v>
      </c>
      <c r="H22" s="156">
        <f aca="true" t="shared" si="4" ref="H22:H33">G22-F22</f>
        <v>-10227.669999999998</v>
      </c>
      <c r="I22" s="155">
        <v>53698.62</v>
      </c>
      <c r="J22" s="155">
        <v>36232.29</v>
      </c>
      <c r="K22" s="162">
        <f aca="true" t="shared" si="5" ref="K22:K33">J22-I22</f>
        <v>-17466.33</v>
      </c>
    </row>
    <row r="23" spans="2:11" ht="12.75">
      <c r="B23" s="150" t="s">
        <v>303</v>
      </c>
      <c r="C23" s="151">
        <v>40095.14</v>
      </c>
      <c r="D23" s="151">
        <v>37428.19</v>
      </c>
      <c r="E23" s="157">
        <f t="shared" si="3"/>
        <v>-2666.949999999997</v>
      </c>
      <c r="F23" s="151">
        <v>52766.11</v>
      </c>
      <c r="G23" s="151">
        <v>46881.63</v>
      </c>
      <c r="H23" s="157">
        <f t="shared" si="4"/>
        <v>-5884.480000000003</v>
      </c>
      <c r="I23" s="151">
        <v>44632.44</v>
      </c>
      <c r="J23" s="151">
        <v>44037.55</v>
      </c>
      <c r="K23" s="157">
        <f t="shared" si="5"/>
        <v>-594.8899999999994</v>
      </c>
    </row>
    <row r="24" spans="2:11" ht="12.75">
      <c r="B24" s="150" t="s">
        <v>304</v>
      </c>
      <c r="C24" s="151">
        <v>45258.4</v>
      </c>
      <c r="D24" s="151">
        <v>42514.43</v>
      </c>
      <c r="E24" s="157">
        <f t="shared" si="3"/>
        <v>-2743.970000000001</v>
      </c>
      <c r="F24" s="151">
        <v>56181.04</v>
      </c>
      <c r="G24" s="151">
        <v>51092.69</v>
      </c>
      <c r="H24" s="157">
        <f t="shared" si="4"/>
        <v>-5088.3499999999985</v>
      </c>
      <c r="I24" s="151">
        <v>52478.2</v>
      </c>
      <c r="J24" s="151">
        <v>51906.59</v>
      </c>
      <c r="K24" s="157">
        <f t="shared" si="5"/>
        <v>-571.6100000000006</v>
      </c>
    </row>
    <row r="25" spans="2:11" ht="12.75">
      <c r="B25" s="150" t="s">
        <v>305</v>
      </c>
      <c r="C25" s="151">
        <v>43717.72</v>
      </c>
      <c r="D25" s="151">
        <v>38043.53</v>
      </c>
      <c r="E25" s="157">
        <f t="shared" si="3"/>
        <v>-5674.190000000002</v>
      </c>
      <c r="F25" s="151">
        <v>66168.99</v>
      </c>
      <c r="G25" s="151">
        <v>55841.25</v>
      </c>
      <c r="H25" s="157">
        <f t="shared" si="4"/>
        <v>-10327.740000000005</v>
      </c>
      <c r="I25" s="151">
        <v>42112.41</v>
      </c>
      <c r="J25" s="151">
        <v>40483.43</v>
      </c>
      <c r="K25" s="157">
        <f t="shared" si="5"/>
        <v>-1628.9800000000032</v>
      </c>
    </row>
    <row r="26" spans="2:11" ht="12.75">
      <c r="B26" s="150" t="s">
        <v>306</v>
      </c>
      <c r="C26" s="151">
        <v>46227.6</v>
      </c>
      <c r="D26" s="151">
        <v>43556.49</v>
      </c>
      <c r="E26" s="157">
        <f t="shared" si="3"/>
        <v>-2671.1100000000006</v>
      </c>
      <c r="F26" s="151">
        <v>57900.04</v>
      </c>
      <c r="G26" s="151">
        <v>56683.72</v>
      </c>
      <c r="H26" s="157">
        <f t="shared" si="4"/>
        <v>-1216.3199999999997</v>
      </c>
      <c r="I26" s="151">
        <v>39437</v>
      </c>
      <c r="J26" s="151">
        <v>41456</v>
      </c>
      <c r="K26" s="152">
        <f t="shared" si="5"/>
        <v>2019</v>
      </c>
    </row>
    <row r="27" spans="2:11" ht="12.75">
      <c r="B27" s="150" t="s">
        <v>307</v>
      </c>
      <c r="C27" s="151">
        <v>47655.23</v>
      </c>
      <c r="D27" s="151">
        <v>42341.59</v>
      </c>
      <c r="E27" s="157">
        <f t="shared" si="3"/>
        <v>-5313.640000000007</v>
      </c>
      <c r="F27" s="151">
        <v>60343.81</v>
      </c>
      <c r="G27" s="151">
        <v>60110.82</v>
      </c>
      <c r="H27" s="157">
        <f t="shared" si="4"/>
        <v>-232.98999999999796</v>
      </c>
      <c r="I27" s="151"/>
      <c r="J27" s="151"/>
      <c r="K27" s="157">
        <f t="shared" si="5"/>
        <v>0</v>
      </c>
    </row>
    <row r="28" spans="2:11" ht="12.75">
      <c r="B28" s="150" t="s">
        <v>308</v>
      </c>
      <c r="C28" s="151">
        <v>51521.67</v>
      </c>
      <c r="D28" s="151">
        <v>42088.6</v>
      </c>
      <c r="E28" s="157">
        <f t="shared" si="3"/>
        <v>-9433.07</v>
      </c>
      <c r="F28" s="151">
        <v>75599.59</v>
      </c>
      <c r="G28" s="151">
        <v>61255.89</v>
      </c>
      <c r="H28" s="157">
        <f t="shared" si="4"/>
        <v>-14343.699999999997</v>
      </c>
      <c r="I28" s="151"/>
      <c r="J28" s="151"/>
      <c r="K28" s="157">
        <f t="shared" si="5"/>
        <v>0</v>
      </c>
    </row>
    <row r="29" spans="2:11" ht="12.75">
      <c r="B29" s="150" t="s">
        <v>309</v>
      </c>
      <c r="C29" s="151">
        <v>51590.31</v>
      </c>
      <c r="D29" s="151">
        <v>42355.25</v>
      </c>
      <c r="E29" s="157">
        <f t="shared" si="3"/>
        <v>-9235.059999999998</v>
      </c>
      <c r="F29" s="151">
        <v>65514.46</v>
      </c>
      <c r="G29" s="151">
        <v>60210.17</v>
      </c>
      <c r="H29" s="157">
        <f t="shared" si="4"/>
        <v>-5304.290000000001</v>
      </c>
      <c r="I29" s="151"/>
      <c r="J29" s="151"/>
      <c r="K29" s="157">
        <f t="shared" si="5"/>
        <v>0</v>
      </c>
    </row>
    <row r="30" spans="2:11" ht="12.75">
      <c r="B30" s="150" t="s">
        <v>310</v>
      </c>
      <c r="C30" s="151">
        <v>44152.97</v>
      </c>
      <c r="D30" s="151">
        <v>39764.35</v>
      </c>
      <c r="E30" s="157">
        <f t="shared" si="3"/>
        <v>-4388.620000000003</v>
      </c>
      <c r="F30" s="151">
        <v>68179.04</v>
      </c>
      <c r="G30" s="151">
        <v>61001.24</v>
      </c>
      <c r="H30" s="157">
        <f t="shared" si="4"/>
        <v>-7177.799999999996</v>
      </c>
      <c r="I30" s="151"/>
      <c r="J30" s="151"/>
      <c r="K30" s="157">
        <f t="shared" si="5"/>
        <v>0</v>
      </c>
    </row>
    <row r="31" spans="2:11" ht="12.75">
      <c r="B31" s="150" t="s">
        <v>311</v>
      </c>
      <c r="C31" s="159">
        <v>56264.78</v>
      </c>
      <c r="D31" s="151">
        <v>41350.59</v>
      </c>
      <c r="E31" s="160">
        <f t="shared" si="3"/>
        <v>-14914.190000000002</v>
      </c>
      <c r="F31" s="159">
        <v>75445.25</v>
      </c>
      <c r="G31" s="151">
        <v>65624.08</v>
      </c>
      <c r="H31" s="157">
        <f t="shared" si="4"/>
        <v>-9821.169999999998</v>
      </c>
      <c r="I31" s="159"/>
      <c r="J31" s="151"/>
      <c r="K31" s="157">
        <f t="shared" si="5"/>
        <v>0</v>
      </c>
    </row>
    <row r="32" spans="2:11" ht="12.75">
      <c r="B32" s="150" t="s">
        <v>312</v>
      </c>
      <c r="C32" s="151">
        <v>48989.28</v>
      </c>
      <c r="D32" s="151">
        <v>48224.4</v>
      </c>
      <c r="E32" s="157">
        <f t="shared" si="3"/>
        <v>-764.8799999999974</v>
      </c>
      <c r="F32" s="151">
        <v>65944.26</v>
      </c>
      <c r="G32" s="151">
        <v>53776</v>
      </c>
      <c r="H32" s="157">
        <f t="shared" si="4"/>
        <v>-12168.259999999995</v>
      </c>
      <c r="I32" s="151"/>
      <c r="J32" s="151"/>
      <c r="K32" s="157">
        <f t="shared" si="5"/>
        <v>0</v>
      </c>
    </row>
    <row r="33" spans="2:11" ht="12.75">
      <c r="B33" s="150" t="s">
        <v>313</v>
      </c>
      <c r="C33" s="151">
        <v>43834.42</v>
      </c>
      <c r="D33" s="151">
        <v>42573.5</v>
      </c>
      <c r="E33" s="157">
        <f t="shared" si="3"/>
        <v>-1260.9199999999983</v>
      </c>
      <c r="F33" s="151">
        <v>50176.82</v>
      </c>
      <c r="G33" s="151">
        <v>48450.37</v>
      </c>
      <c r="H33" s="157">
        <f t="shared" si="4"/>
        <v>-1726.449999999997</v>
      </c>
      <c r="I33" s="151"/>
      <c r="J33" s="151"/>
      <c r="K33" s="157">
        <f t="shared" si="5"/>
        <v>0</v>
      </c>
    </row>
    <row r="34" spans="2:11" ht="12.75">
      <c r="B34" s="136"/>
      <c r="C34" s="139"/>
      <c r="D34" s="140"/>
      <c r="E34" s="140"/>
      <c r="F34" s="141"/>
      <c r="G34" s="140"/>
      <c r="H34" s="140"/>
      <c r="I34" s="141"/>
      <c r="J34" s="140"/>
      <c r="K34" s="140"/>
    </row>
    <row r="35" spans="2:11" ht="12.75">
      <c r="B35" s="136"/>
      <c r="C35" s="137"/>
      <c r="D35" s="137"/>
      <c r="E35" s="137"/>
      <c r="F35" s="137"/>
      <c r="G35" s="137"/>
      <c r="H35" s="137"/>
      <c r="I35" s="137"/>
      <c r="J35" s="138"/>
      <c r="K35" s="138"/>
    </row>
    <row r="36" spans="2:11" ht="12.75">
      <c r="B36" s="136"/>
      <c r="C36" s="137"/>
      <c r="D36" s="137"/>
      <c r="E36" s="137"/>
      <c r="F36" s="137"/>
      <c r="G36" s="137"/>
      <c r="H36" s="137"/>
      <c r="I36" s="137"/>
      <c r="J36" s="138"/>
      <c r="K36" s="138"/>
    </row>
    <row r="37" spans="2:11" ht="12.75">
      <c r="B37" s="136"/>
      <c r="C37" s="137"/>
      <c r="D37" s="137"/>
      <c r="E37" s="137"/>
      <c r="F37" s="137"/>
      <c r="G37" s="137"/>
      <c r="H37" s="137"/>
      <c r="I37" s="137"/>
      <c r="J37" s="138"/>
      <c r="K37" s="138"/>
    </row>
    <row r="38" spans="2:11" ht="12.75">
      <c r="B38" s="136"/>
      <c r="C38" s="137"/>
      <c r="D38" s="137"/>
      <c r="E38" s="137"/>
      <c r="F38" s="137"/>
      <c r="G38" s="137"/>
      <c r="H38" s="137"/>
      <c r="I38" s="137"/>
      <c r="J38" s="138"/>
      <c r="K38" s="138"/>
    </row>
    <row r="39" spans="2:11" ht="12.75">
      <c r="B39" s="136"/>
      <c r="C39" s="137"/>
      <c r="D39" s="137"/>
      <c r="E39" s="137"/>
      <c r="F39" s="137"/>
      <c r="G39" s="137"/>
      <c r="H39" s="137"/>
      <c r="I39" s="137"/>
      <c r="J39" s="138"/>
      <c r="K39" s="138"/>
    </row>
    <row r="40" spans="2:11" ht="12.75">
      <c r="B40" s="136"/>
      <c r="C40" s="137"/>
      <c r="D40" s="137"/>
      <c r="E40" s="137"/>
      <c r="F40" s="137"/>
      <c r="G40" s="137"/>
      <c r="H40" s="137"/>
      <c r="I40" s="137"/>
      <c r="J40" s="138"/>
      <c r="K40" s="138"/>
    </row>
    <row r="41" spans="2:11" ht="12.75">
      <c r="B41" s="136"/>
      <c r="C41" s="137"/>
      <c r="D41" s="137"/>
      <c r="E41" s="137"/>
      <c r="F41" s="137"/>
      <c r="G41" s="137"/>
      <c r="H41" s="137"/>
      <c r="I41" s="137"/>
      <c r="J41" s="138"/>
      <c r="K41" s="138"/>
    </row>
    <row r="42" spans="2:11" ht="12.75">
      <c r="B42" s="136"/>
      <c r="C42" s="137"/>
      <c r="D42" s="137"/>
      <c r="E42" s="137"/>
      <c r="F42" s="137"/>
      <c r="G42" s="137"/>
      <c r="H42" s="137"/>
      <c r="I42" s="137"/>
      <c r="J42" s="138"/>
      <c r="K42" s="138"/>
    </row>
    <row r="43" spans="2:11" ht="12.75">
      <c r="B43" s="136"/>
      <c r="C43" s="137"/>
      <c r="D43" s="137"/>
      <c r="E43" s="137"/>
      <c r="F43" s="137"/>
      <c r="G43" s="137"/>
      <c r="H43" s="137"/>
      <c r="I43" s="137"/>
      <c r="J43" s="138"/>
      <c r="K43" s="138"/>
    </row>
    <row r="44" spans="2:11" ht="12.75">
      <c r="B44" s="136"/>
      <c r="C44" s="137"/>
      <c r="D44" s="137"/>
      <c r="E44" s="137"/>
      <c r="F44" s="137"/>
      <c r="G44" s="137"/>
      <c r="H44" s="137"/>
      <c r="I44" s="137"/>
      <c r="J44" s="138"/>
      <c r="K44" s="138"/>
    </row>
    <row r="45" spans="2:11" ht="12.75">
      <c r="B45" s="136"/>
      <c r="C45" s="137"/>
      <c r="D45" s="137"/>
      <c r="E45" s="137"/>
      <c r="F45" s="137"/>
      <c r="G45" s="137"/>
      <c r="H45" s="137"/>
      <c r="I45" s="137"/>
      <c r="J45" s="138"/>
      <c r="K45" s="138"/>
    </row>
    <row r="46" spans="2:11" ht="12.75">
      <c r="B46" s="136"/>
      <c r="C46" s="137"/>
      <c r="D46" s="137"/>
      <c r="E46" s="137"/>
      <c r="F46" s="137"/>
      <c r="G46" s="137"/>
      <c r="H46" s="137"/>
      <c r="I46" s="137"/>
      <c r="J46" s="138"/>
      <c r="K46" s="138"/>
    </row>
    <row r="47" spans="2:11" ht="12.75">
      <c r="B47" s="136"/>
      <c r="C47" s="137"/>
      <c r="D47" s="137"/>
      <c r="E47" s="137"/>
      <c r="F47" s="137"/>
      <c r="G47" s="137"/>
      <c r="H47" s="137"/>
      <c r="I47" s="137"/>
      <c r="J47" s="138"/>
      <c r="K47" s="138"/>
    </row>
    <row r="48" spans="2:11" ht="12.75">
      <c r="B48" s="136"/>
      <c r="C48" s="137"/>
      <c r="D48" s="137"/>
      <c r="E48" s="137"/>
      <c r="F48" s="137"/>
      <c r="G48" s="137"/>
      <c r="H48" s="137"/>
      <c r="I48" s="137"/>
      <c r="J48" s="138"/>
      <c r="K48" s="138"/>
    </row>
    <row r="49" spans="2:11" ht="12.75">
      <c r="B49" s="136"/>
      <c r="C49" s="137"/>
      <c r="D49" s="137"/>
      <c r="E49" s="137"/>
      <c r="F49" s="137"/>
      <c r="G49" s="137"/>
      <c r="H49" s="137"/>
      <c r="I49" s="137"/>
      <c r="J49" s="138"/>
      <c r="K49" s="138"/>
    </row>
    <row r="50" spans="2:11" ht="12.75">
      <c r="B50" s="136"/>
      <c r="C50" s="137"/>
      <c r="D50" s="137"/>
      <c r="E50" s="137"/>
      <c r="F50" s="137"/>
      <c r="G50" s="137"/>
      <c r="H50" s="137"/>
      <c r="I50" s="137"/>
      <c r="J50" s="138"/>
      <c r="K50" s="138"/>
    </row>
    <row r="51" spans="2:11" ht="12.75">
      <c r="B51" s="136"/>
      <c r="C51" s="137"/>
      <c r="D51" s="137"/>
      <c r="E51" s="137"/>
      <c r="F51" s="137"/>
      <c r="G51" s="137"/>
      <c r="H51" s="137"/>
      <c r="I51" s="137"/>
      <c r="J51" s="138"/>
      <c r="K51" s="138"/>
    </row>
    <row r="52" spans="2:11" ht="12.75">
      <c r="B52" s="136"/>
      <c r="C52" s="137"/>
      <c r="D52" s="137"/>
      <c r="E52" s="137"/>
      <c r="F52" s="137"/>
      <c r="G52" s="137"/>
      <c r="H52" s="137"/>
      <c r="I52" s="137"/>
      <c r="J52" s="138"/>
      <c r="K52" s="138"/>
    </row>
    <row r="53" spans="2:11" ht="12.75">
      <c r="B53" s="136"/>
      <c r="C53" s="137"/>
      <c r="D53" s="137"/>
      <c r="E53" s="137"/>
      <c r="F53" s="137"/>
      <c r="G53" s="137"/>
      <c r="H53" s="137"/>
      <c r="I53" s="137"/>
      <c r="J53" s="138"/>
      <c r="K53" s="138"/>
    </row>
  </sheetData>
  <mergeCells count="13">
    <mergeCell ref="H4:H5"/>
    <mergeCell ref="I4:J4"/>
    <mergeCell ref="K4:K5"/>
    <mergeCell ref="I20:J20"/>
    <mergeCell ref="K20:K21"/>
    <mergeCell ref="A1:O2"/>
    <mergeCell ref="C20:D20"/>
    <mergeCell ref="E20:E21"/>
    <mergeCell ref="F20:G20"/>
    <mergeCell ref="H20:H21"/>
    <mergeCell ref="C4:D4"/>
    <mergeCell ref="E4:E5"/>
    <mergeCell ref="F4:G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ySplit="1" topLeftCell="BM2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27.00390625" style="1" customWidth="1"/>
    <col min="2" max="2" width="18.421875" style="1" customWidth="1"/>
    <col min="3" max="3" width="17.28125" style="1" customWidth="1"/>
    <col min="4" max="4" width="15.421875" style="1" customWidth="1"/>
    <col min="5" max="5" width="13.28125" style="1" customWidth="1"/>
    <col min="6" max="6" width="15.421875" style="1" bestFit="1" customWidth="1"/>
    <col min="7" max="7" width="12.7109375" style="1" customWidth="1"/>
    <col min="8" max="8" width="12.140625" style="1" customWidth="1"/>
    <col min="9" max="9" width="9.140625" style="1" customWidth="1"/>
    <col min="10" max="10" width="18.57421875" style="1" customWidth="1"/>
    <col min="11" max="11" width="16.7109375" style="1" bestFit="1" customWidth="1"/>
    <col min="12" max="16384" width="9.140625" style="1" customWidth="1"/>
  </cols>
  <sheetData>
    <row r="1" spans="1:11" ht="39" customHeight="1" thickBot="1">
      <c r="A1" s="208" t="s">
        <v>100</v>
      </c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2:10" ht="38.25">
      <c r="B2" s="18" t="s">
        <v>31</v>
      </c>
      <c r="C2" s="18" t="s">
        <v>32</v>
      </c>
      <c r="D2" s="18" t="s">
        <v>33</v>
      </c>
      <c r="E2" s="18" t="s">
        <v>34</v>
      </c>
      <c r="F2" s="18" t="s">
        <v>35</v>
      </c>
      <c r="G2" s="18" t="s">
        <v>36</v>
      </c>
      <c r="H2" s="19"/>
      <c r="I2" s="19"/>
      <c r="J2" s="19"/>
    </row>
    <row r="3" spans="1:8" ht="12.75">
      <c r="A3" s="20" t="s">
        <v>37</v>
      </c>
      <c r="B3" s="21">
        <v>6250000</v>
      </c>
      <c r="C3" s="21">
        <f>SUM(D3:E3)</f>
        <v>3315000</v>
      </c>
      <c r="D3" s="21">
        <v>2562000</v>
      </c>
      <c r="E3" s="21">
        <v>753000</v>
      </c>
      <c r="F3" s="21">
        <f>B3-D3-E3</f>
        <v>2935000</v>
      </c>
      <c r="G3" s="21">
        <v>183000</v>
      </c>
      <c r="H3" s="22"/>
    </row>
    <row r="4" spans="1:7" ht="12.75">
      <c r="A4" s="20" t="s">
        <v>38</v>
      </c>
      <c r="B4" s="21">
        <v>6273000</v>
      </c>
      <c r="C4" s="21">
        <f>SUM(D4:E4)</f>
        <v>3359000</v>
      </c>
      <c r="D4" s="21">
        <v>2614000</v>
      </c>
      <c r="E4" s="21">
        <v>745000</v>
      </c>
      <c r="F4" s="21">
        <f>B4-D4-E4</f>
        <v>2914000</v>
      </c>
      <c r="G4" s="23"/>
    </row>
    <row r="5" spans="1:7" ht="12.75">
      <c r="A5" s="20" t="s">
        <v>39</v>
      </c>
      <c r="B5" s="21">
        <v>6295000</v>
      </c>
      <c r="C5" s="21">
        <f>SUM(D5:E5)</f>
        <v>3312000</v>
      </c>
      <c r="D5" s="21">
        <v>2583000</v>
      </c>
      <c r="E5" s="21">
        <v>729000</v>
      </c>
      <c r="F5" s="21">
        <f>B5-D5-E5</f>
        <v>2983000</v>
      </c>
      <c r="G5" s="23"/>
    </row>
    <row r="6" spans="1:7" ht="12.75">
      <c r="A6" s="20" t="s">
        <v>40</v>
      </c>
      <c r="B6" s="21">
        <v>6318000</v>
      </c>
      <c r="C6" s="21">
        <v>3321000</v>
      </c>
      <c r="D6" s="21">
        <v>2631000</v>
      </c>
      <c r="E6" s="21">
        <v>690000</v>
      </c>
      <c r="F6" s="21">
        <f>B6-D6-E6</f>
        <v>2997000</v>
      </c>
      <c r="G6" s="21">
        <v>224000</v>
      </c>
    </row>
    <row r="7" spans="1:9" ht="12.75">
      <c r="A7" s="20" t="s">
        <v>41</v>
      </c>
      <c r="B7" s="21">
        <v>6340000</v>
      </c>
      <c r="C7" s="21">
        <v>3248000</v>
      </c>
      <c r="D7" s="21">
        <v>2514000</v>
      </c>
      <c r="E7" s="21">
        <v>733000</v>
      </c>
      <c r="F7" s="21">
        <f>B7-D7-E7</f>
        <v>3093000</v>
      </c>
      <c r="G7" s="21">
        <v>271000</v>
      </c>
      <c r="I7" s="22"/>
    </row>
    <row r="8" spans="2:7" ht="12.75">
      <c r="B8" s="23"/>
      <c r="C8" s="23"/>
      <c r="D8" s="23"/>
      <c r="E8" s="23"/>
      <c r="F8" s="23"/>
      <c r="G8" s="23"/>
    </row>
    <row r="9" spans="1:7" ht="12.75">
      <c r="A9" s="20" t="s">
        <v>42</v>
      </c>
      <c r="B9" s="24">
        <f aca="true" t="shared" si="0" ref="B9:F12">(B4-B3)/B3*100</f>
        <v>0.368</v>
      </c>
      <c r="C9" s="24">
        <f t="shared" si="0"/>
        <v>1.3273001508295625</v>
      </c>
      <c r="D9" s="24">
        <f t="shared" si="0"/>
        <v>2.029664324746292</v>
      </c>
      <c r="E9" s="24">
        <f t="shared" si="0"/>
        <v>-1.0624169986719787</v>
      </c>
      <c r="F9" s="24">
        <f t="shared" si="0"/>
        <v>-0.7155025553662692</v>
      </c>
      <c r="G9" s="24">
        <f>(G4-G3)/G3*100</f>
        <v>-100</v>
      </c>
    </row>
    <row r="10" spans="1:7" ht="12.75">
      <c r="A10" s="20" t="s">
        <v>43</v>
      </c>
      <c r="B10" s="24">
        <f t="shared" si="0"/>
        <v>0.3507093894468356</v>
      </c>
      <c r="C10" s="24">
        <f t="shared" si="0"/>
        <v>-1.3992259601071748</v>
      </c>
      <c r="D10" s="24">
        <f t="shared" si="0"/>
        <v>-1.185921958684009</v>
      </c>
      <c r="E10" s="24">
        <f t="shared" si="0"/>
        <v>-2.1476510067114094</v>
      </c>
      <c r="F10" s="24">
        <f t="shared" si="0"/>
        <v>2.367879203843514</v>
      </c>
      <c r="G10" s="24" t="e">
        <f>(G5-G4)/G4*100</f>
        <v>#DIV/0!</v>
      </c>
    </row>
    <row r="11" spans="1:7" ht="12.75">
      <c r="A11" s="20" t="s">
        <v>44</v>
      </c>
      <c r="B11" s="24">
        <f t="shared" si="0"/>
        <v>0.3653693407466243</v>
      </c>
      <c r="C11" s="24">
        <f t="shared" si="0"/>
        <v>0.2717391304347826</v>
      </c>
      <c r="D11" s="24">
        <f t="shared" si="0"/>
        <v>1.8583042973286876</v>
      </c>
      <c r="E11" s="24">
        <f t="shared" si="0"/>
        <v>-5.349794238683128</v>
      </c>
      <c r="F11" s="24">
        <f t="shared" si="0"/>
        <v>0.4693261816962789</v>
      </c>
      <c r="G11" s="24" t="e">
        <f>(G6-G5)/G5*100</f>
        <v>#DIV/0!</v>
      </c>
    </row>
    <row r="12" spans="1:7" ht="12.75">
      <c r="A12" s="20" t="s">
        <v>45</v>
      </c>
      <c r="B12" s="24">
        <f t="shared" si="0"/>
        <v>0.3482114593225704</v>
      </c>
      <c r="C12" s="24">
        <f t="shared" si="0"/>
        <v>-2.1981330924420357</v>
      </c>
      <c r="D12" s="24">
        <f t="shared" si="0"/>
        <v>-4.4469783352337515</v>
      </c>
      <c r="E12" s="24">
        <f t="shared" si="0"/>
        <v>6.231884057971015</v>
      </c>
      <c r="F12" s="24">
        <f t="shared" si="0"/>
        <v>3.203203203203203</v>
      </c>
      <c r="G12" s="24">
        <f>(G7-G6)/G6*100</f>
        <v>20.982142857142858</v>
      </c>
    </row>
    <row r="13" spans="2:7" s="25" customFormat="1" ht="12.75">
      <c r="B13" s="26"/>
      <c r="C13" s="26"/>
      <c r="D13" s="26"/>
      <c r="E13" s="26"/>
      <c r="F13" s="26"/>
      <c r="G13" s="26"/>
    </row>
    <row r="14" spans="1:7" s="25" customFormat="1" ht="12.75">
      <c r="A14" s="20" t="s">
        <v>46</v>
      </c>
      <c r="B14" s="24">
        <f aca="true" t="shared" si="1" ref="B14:G14">(B7-B3)/B3*100</f>
        <v>1.44</v>
      </c>
      <c r="C14" s="24">
        <f t="shared" si="1"/>
        <v>-2.0211161387631975</v>
      </c>
      <c r="D14" s="24">
        <f t="shared" si="1"/>
        <v>-1.873536299765808</v>
      </c>
      <c r="E14" s="24">
        <f t="shared" si="1"/>
        <v>-2.6560424966799467</v>
      </c>
      <c r="F14" s="24">
        <f t="shared" si="1"/>
        <v>5.383304940374787</v>
      </c>
      <c r="G14" s="24">
        <f t="shared" si="1"/>
        <v>48.08743169398907</v>
      </c>
    </row>
    <row r="16" spans="2:5" ht="38.25">
      <c r="B16" s="18" t="s">
        <v>47</v>
      </c>
      <c r="C16" s="18" t="s">
        <v>48</v>
      </c>
      <c r="D16" s="18" t="s">
        <v>49</v>
      </c>
      <c r="E16" s="19"/>
    </row>
    <row r="17" spans="1:4" ht="12.75">
      <c r="A17" s="20" t="str">
        <f>A3</f>
        <v>Q1 2008</v>
      </c>
      <c r="B17" s="24">
        <f>E3/C3*100</f>
        <v>22.714932126696834</v>
      </c>
      <c r="C17" s="24">
        <f>D3/B3*100</f>
        <v>40.992</v>
      </c>
      <c r="D17" s="24">
        <f>(C3/B3)*100</f>
        <v>53.04</v>
      </c>
    </row>
    <row r="18" spans="1:4" ht="12.75">
      <c r="A18" s="20" t="str">
        <f>A4</f>
        <v>Q2 2008</v>
      </c>
      <c r="B18" s="24">
        <f>E4/C4*100</f>
        <v>22.179220005954154</v>
      </c>
      <c r="C18" s="24">
        <f>D4/B4*100</f>
        <v>41.67065200063765</v>
      </c>
      <c r="D18" s="24">
        <f>(C4/B4)*100</f>
        <v>53.54694723417822</v>
      </c>
    </row>
    <row r="19" spans="1:4" ht="12.75">
      <c r="A19" s="20" t="str">
        <f>A5</f>
        <v>Q3 2008</v>
      </c>
      <c r="B19" s="24">
        <f>E5/C5*100</f>
        <v>22.01086956521739</v>
      </c>
      <c r="C19" s="24">
        <f>D5/B5*100</f>
        <v>41.032565528196976</v>
      </c>
      <c r="D19" s="24">
        <f>(C5/B5)*100</f>
        <v>52.6131850675139</v>
      </c>
    </row>
    <row r="20" spans="1:4" ht="12.75">
      <c r="A20" s="20" t="str">
        <f>A6</f>
        <v>Q4 2008</v>
      </c>
      <c r="B20" s="24">
        <f>E6/C6*100</f>
        <v>20.77687443541102</v>
      </c>
      <c r="C20" s="24">
        <f>D6/B6*100</f>
        <v>41.642924976258314</v>
      </c>
      <c r="D20" s="24">
        <f>(C6/B6)*100</f>
        <v>52.56410256410257</v>
      </c>
    </row>
    <row r="21" spans="1:4" ht="12.75">
      <c r="A21" s="20" t="str">
        <f>A7</f>
        <v>Q1 2009</v>
      </c>
      <c r="B21" s="24">
        <f>E7/C7*100</f>
        <v>22.567733990147783</v>
      </c>
      <c r="C21" s="24">
        <f>D7/B7*100</f>
        <v>39.65299684542587</v>
      </c>
      <c r="D21" s="24">
        <f>(C7/B7)*100</f>
        <v>51.230283911671926</v>
      </c>
    </row>
    <row r="23" ht="13.5" thickBot="1"/>
    <row r="24" spans="1:11" ht="31.5" customHeight="1" thickBot="1">
      <c r="A24" s="208" t="s">
        <v>101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10"/>
    </row>
    <row r="25" spans="2:11" ht="25.5">
      <c r="B25" s="18" t="s">
        <v>50</v>
      </c>
      <c r="C25" s="18" t="s">
        <v>51</v>
      </c>
      <c r="D25" s="18" t="s">
        <v>52</v>
      </c>
      <c r="E25" s="18" t="s">
        <v>53</v>
      </c>
      <c r="F25" s="18" t="s">
        <v>54</v>
      </c>
      <c r="G25" s="18" t="s">
        <v>55</v>
      </c>
      <c r="H25" s="18" t="s">
        <v>56</v>
      </c>
      <c r="I25" s="18" t="s">
        <v>57</v>
      </c>
      <c r="J25" s="18" t="s">
        <v>58</v>
      </c>
      <c r="K25" s="18" t="s">
        <v>59</v>
      </c>
    </row>
    <row r="26" spans="1:11" ht="12.75">
      <c r="A26" s="27" t="str">
        <f>A17</f>
        <v>Q1 2008</v>
      </c>
      <c r="B26" s="21">
        <v>129000</v>
      </c>
      <c r="C26" s="21">
        <v>8000</v>
      </c>
      <c r="D26" s="21">
        <v>441000</v>
      </c>
      <c r="E26" s="21">
        <v>13000</v>
      </c>
      <c r="F26" s="21">
        <v>209000</v>
      </c>
      <c r="G26" s="21">
        <v>593000</v>
      </c>
      <c r="H26" s="21">
        <v>168000</v>
      </c>
      <c r="I26" s="21">
        <v>289000</v>
      </c>
      <c r="J26" s="21">
        <v>484000</v>
      </c>
      <c r="K26" s="21">
        <v>229000</v>
      </c>
    </row>
    <row r="27" spans="1:11" ht="12.75">
      <c r="A27" s="27" t="str">
        <f>A18</f>
        <v>Q2 2008</v>
      </c>
      <c r="B27" s="21">
        <v>165000</v>
      </c>
      <c r="C27" s="21">
        <v>8000</v>
      </c>
      <c r="D27" s="21">
        <v>428000</v>
      </c>
      <c r="E27" s="21">
        <v>16000</v>
      </c>
      <c r="F27" s="21">
        <v>219000</v>
      </c>
      <c r="G27" s="21">
        <v>583000</v>
      </c>
      <c r="H27" s="21">
        <v>171000</v>
      </c>
      <c r="I27" s="21">
        <v>296000</v>
      </c>
      <c r="J27" s="21">
        <v>497000</v>
      </c>
      <c r="K27" s="21">
        <v>230000</v>
      </c>
    </row>
    <row r="28" spans="1:11" ht="12.75">
      <c r="A28" s="27" t="str">
        <f>A19</f>
        <v>Q3 2008</v>
      </c>
      <c r="B28" s="21">
        <v>151000</v>
      </c>
      <c r="C28" s="21">
        <v>8000</v>
      </c>
      <c r="D28" s="21">
        <v>397000</v>
      </c>
      <c r="E28" s="21">
        <v>14000</v>
      </c>
      <c r="F28" s="21">
        <v>224000</v>
      </c>
      <c r="G28" s="21">
        <v>617000</v>
      </c>
      <c r="H28" s="21">
        <v>169000</v>
      </c>
      <c r="I28" s="21">
        <v>264000</v>
      </c>
      <c r="J28" s="21">
        <v>475000</v>
      </c>
      <c r="K28" s="21">
        <v>265000</v>
      </c>
    </row>
    <row r="29" spans="1:11" ht="12.75">
      <c r="A29" s="27" t="str">
        <f>A20</f>
        <v>Q4 2008</v>
      </c>
      <c r="B29" s="21">
        <v>163000</v>
      </c>
      <c r="C29" s="21">
        <v>9000</v>
      </c>
      <c r="D29" s="21">
        <v>400000</v>
      </c>
      <c r="E29" s="21">
        <v>11000</v>
      </c>
      <c r="F29" s="21">
        <v>242000</v>
      </c>
      <c r="G29" s="21">
        <v>595000</v>
      </c>
      <c r="H29" s="21">
        <v>182000</v>
      </c>
      <c r="I29" s="21">
        <v>270000</v>
      </c>
      <c r="J29" s="21">
        <v>476000</v>
      </c>
      <c r="K29" s="21">
        <v>283000</v>
      </c>
    </row>
    <row r="30" spans="1:11" ht="12.75">
      <c r="A30" s="27" t="str">
        <f>A21</f>
        <v>Q1 2009</v>
      </c>
      <c r="B30" s="21">
        <v>134000</v>
      </c>
      <c r="C30" s="21">
        <v>8000</v>
      </c>
      <c r="D30" s="21">
        <v>389000</v>
      </c>
      <c r="E30" s="21">
        <v>13000</v>
      </c>
      <c r="F30" s="21">
        <v>218000</v>
      </c>
      <c r="G30" s="21">
        <v>516000</v>
      </c>
      <c r="H30" s="21">
        <v>184000</v>
      </c>
      <c r="I30" s="21">
        <v>279000</v>
      </c>
      <c r="J30" s="21">
        <v>490000</v>
      </c>
      <c r="K30" s="21">
        <v>283000</v>
      </c>
    </row>
    <row r="31" spans="2:11" ht="12.75"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2.75">
      <c r="A32" s="27" t="str">
        <f>A9</f>
        <v>Quarterly % Change Q2 2008</v>
      </c>
      <c r="B32" s="24">
        <f aca="true" t="shared" si="2" ref="B32:K35">(B27-B26)/B26*100</f>
        <v>27.906976744186046</v>
      </c>
      <c r="C32" s="24">
        <f t="shared" si="2"/>
        <v>0</v>
      </c>
      <c r="D32" s="24">
        <f t="shared" si="2"/>
        <v>-2.947845804988662</v>
      </c>
      <c r="E32" s="24">
        <f t="shared" si="2"/>
        <v>23.076923076923077</v>
      </c>
      <c r="F32" s="24">
        <f t="shared" si="2"/>
        <v>4.784688995215311</v>
      </c>
      <c r="G32" s="24">
        <f t="shared" si="2"/>
        <v>-1.6863406408094435</v>
      </c>
      <c r="H32" s="24">
        <f t="shared" si="2"/>
        <v>1.7857142857142856</v>
      </c>
      <c r="I32" s="24">
        <f t="shared" si="2"/>
        <v>2.422145328719723</v>
      </c>
      <c r="J32" s="24">
        <f t="shared" si="2"/>
        <v>2.6859504132231407</v>
      </c>
      <c r="K32" s="24">
        <f t="shared" si="2"/>
        <v>0.43668122270742354</v>
      </c>
    </row>
    <row r="33" spans="1:11" ht="12.75">
      <c r="A33" s="27" t="str">
        <f>A10</f>
        <v>Quarterly % Change Q3 2008</v>
      </c>
      <c r="B33" s="24">
        <f t="shared" si="2"/>
        <v>-8.484848484848486</v>
      </c>
      <c r="C33" s="24">
        <f t="shared" si="2"/>
        <v>0</v>
      </c>
      <c r="D33" s="24">
        <f t="shared" si="2"/>
        <v>-7.242990654205607</v>
      </c>
      <c r="E33" s="24">
        <f t="shared" si="2"/>
        <v>-12.5</v>
      </c>
      <c r="F33" s="24">
        <f t="shared" si="2"/>
        <v>2.28310502283105</v>
      </c>
      <c r="G33" s="24">
        <f t="shared" si="2"/>
        <v>5.831903945111493</v>
      </c>
      <c r="H33" s="24">
        <f t="shared" si="2"/>
        <v>-1.1695906432748537</v>
      </c>
      <c r="I33" s="24">
        <f t="shared" si="2"/>
        <v>-10.81081081081081</v>
      </c>
      <c r="J33" s="24">
        <f t="shared" si="2"/>
        <v>-4.426559356136821</v>
      </c>
      <c r="K33" s="24">
        <f t="shared" si="2"/>
        <v>15.217391304347828</v>
      </c>
    </row>
    <row r="34" spans="1:11" ht="12.75">
      <c r="A34" s="27" t="str">
        <f>A11</f>
        <v>Quarterly % Change Q4 2008</v>
      </c>
      <c r="B34" s="24">
        <f t="shared" si="2"/>
        <v>7.9470198675496695</v>
      </c>
      <c r="C34" s="24">
        <f t="shared" si="2"/>
        <v>12.5</v>
      </c>
      <c r="D34" s="24">
        <f t="shared" si="2"/>
        <v>0.7556675062972292</v>
      </c>
      <c r="E34" s="24">
        <f t="shared" si="2"/>
        <v>-21.428571428571427</v>
      </c>
      <c r="F34" s="24">
        <f t="shared" si="2"/>
        <v>8.035714285714286</v>
      </c>
      <c r="G34" s="24">
        <f t="shared" si="2"/>
        <v>-3.565640194489465</v>
      </c>
      <c r="H34" s="24">
        <f t="shared" si="2"/>
        <v>7.6923076923076925</v>
      </c>
      <c r="I34" s="24">
        <f t="shared" si="2"/>
        <v>2.272727272727273</v>
      </c>
      <c r="J34" s="24">
        <f t="shared" si="2"/>
        <v>0.21052631578947367</v>
      </c>
      <c r="K34" s="24">
        <f t="shared" si="2"/>
        <v>6.7924528301886795</v>
      </c>
    </row>
    <row r="35" spans="1:11" ht="12.75">
      <c r="A35" s="27" t="str">
        <f>A12</f>
        <v>Quarterly % Change Q1 2009</v>
      </c>
      <c r="B35" s="24">
        <f t="shared" si="2"/>
        <v>-17.791411042944784</v>
      </c>
      <c r="C35" s="24">
        <f t="shared" si="2"/>
        <v>-11.11111111111111</v>
      </c>
      <c r="D35" s="24">
        <f t="shared" si="2"/>
        <v>-2.75</v>
      </c>
      <c r="E35" s="24">
        <f t="shared" si="2"/>
        <v>18.181818181818183</v>
      </c>
      <c r="F35" s="24">
        <f t="shared" si="2"/>
        <v>-9.917355371900827</v>
      </c>
      <c r="G35" s="24">
        <f t="shared" si="2"/>
        <v>-13.277310924369749</v>
      </c>
      <c r="H35" s="24">
        <f t="shared" si="2"/>
        <v>1.098901098901099</v>
      </c>
      <c r="I35" s="24">
        <f t="shared" si="2"/>
        <v>3.3333333333333335</v>
      </c>
      <c r="J35" s="24">
        <f t="shared" si="2"/>
        <v>2.941176470588235</v>
      </c>
      <c r="K35" s="24">
        <f t="shared" si="2"/>
        <v>0</v>
      </c>
    </row>
    <row r="36" spans="2:11" s="25" customFormat="1" ht="12.75"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s="25" customFormat="1" ht="12.75">
      <c r="A37" s="27" t="str">
        <f>A14</f>
        <v>Q1 2009 Year-on-Year %</v>
      </c>
      <c r="B37" s="24">
        <f>(B30-B26)/B26*100</f>
        <v>3.875968992248062</v>
      </c>
      <c r="C37" s="24">
        <f aca="true" t="shared" si="3" ref="C37:K37">(C30-C26)/C26*100</f>
        <v>0</v>
      </c>
      <c r="D37" s="24">
        <f t="shared" si="3"/>
        <v>-11.791383219954648</v>
      </c>
      <c r="E37" s="24">
        <f t="shared" si="3"/>
        <v>0</v>
      </c>
      <c r="F37" s="24">
        <f t="shared" si="3"/>
        <v>4.30622009569378</v>
      </c>
      <c r="G37" s="24">
        <f t="shared" si="3"/>
        <v>-12.984822934232715</v>
      </c>
      <c r="H37" s="24">
        <f t="shared" si="3"/>
        <v>9.523809523809524</v>
      </c>
      <c r="I37" s="24">
        <f t="shared" si="3"/>
        <v>-3.4602076124567476</v>
      </c>
      <c r="J37" s="24">
        <f t="shared" si="3"/>
        <v>1.2396694214876034</v>
      </c>
      <c r="K37" s="24">
        <f t="shared" si="3"/>
        <v>23.580786026200872</v>
      </c>
    </row>
    <row r="38" spans="2:11" ht="12.75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8" ht="25.5">
      <c r="B39" s="18" t="s">
        <v>60</v>
      </c>
      <c r="C39" s="18" t="s">
        <v>61</v>
      </c>
      <c r="D39" s="18" t="s">
        <v>50</v>
      </c>
      <c r="E39" s="18" t="s">
        <v>59</v>
      </c>
      <c r="F39" s="18" t="s">
        <v>62</v>
      </c>
      <c r="G39" s="22"/>
      <c r="H39" s="22"/>
    </row>
    <row r="40" spans="1:8" ht="12.75">
      <c r="A40" s="27" t="str">
        <f>A26</f>
        <v>Q1 2008</v>
      </c>
      <c r="B40" s="21">
        <v>1708000</v>
      </c>
      <c r="C40" s="21">
        <v>497000</v>
      </c>
      <c r="D40" s="21">
        <v>129000</v>
      </c>
      <c r="E40" s="21">
        <f>K26</f>
        <v>229000</v>
      </c>
      <c r="F40" s="21">
        <f>SUM(B40:E40)</f>
        <v>2563000</v>
      </c>
      <c r="G40" s="22"/>
      <c r="H40" s="22"/>
    </row>
    <row r="41" spans="1:8" ht="12.75">
      <c r="A41" s="27" t="str">
        <f>A27</f>
        <v>Q2 2008</v>
      </c>
      <c r="B41" s="21">
        <v>1688000</v>
      </c>
      <c r="C41" s="21">
        <v>531000</v>
      </c>
      <c r="D41" s="21">
        <v>165000</v>
      </c>
      <c r="E41" s="21">
        <f>K27</f>
        <v>230000</v>
      </c>
      <c r="F41" s="21">
        <f>SUM(B41:E41)</f>
        <v>2614000</v>
      </c>
      <c r="G41" s="22"/>
      <c r="H41" s="22"/>
    </row>
    <row r="42" spans="1:8" ht="12.75">
      <c r="A42" s="27" t="str">
        <f>A28</f>
        <v>Q3 2008</v>
      </c>
      <c r="B42" s="21">
        <v>1674000</v>
      </c>
      <c r="C42" s="21">
        <v>493000</v>
      </c>
      <c r="D42" s="21">
        <v>151000</v>
      </c>
      <c r="E42" s="21">
        <f>K28</f>
        <v>265000</v>
      </c>
      <c r="F42" s="21">
        <f>SUM(B42:E42)</f>
        <v>2583000</v>
      </c>
      <c r="G42" s="22"/>
      <c r="H42" s="22"/>
    </row>
    <row r="43" spans="1:8" ht="12.75">
      <c r="A43" s="27" t="str">
        <f>A29</f>
        <v>Q4 2008</v>
      </c>
      <c r="B43" s="21">
        <v>1695000</v>
      </c>
      <c r="C43" s="21">
        <v>490000</v>
      </c>
      <c r="D43" s="21">
        <v>163000</v>
      </c>
      <c r="E43" s="21">
        <f>K29</f>
        <v>283000</v>
      </c>
      <c r="F43" s="21">
        <f>SUM(B43:E43)</f>
        <v>2631000</v>
      </c>
      <c r="G43" s="22"/>
      <c r="H43" s="22"/>
    </row>
    <row r="44" spans="1:8" ht="12.75">
      <c r="A44" s="27" t="str">
        <f>A30</f>
        <v>Q1 2009</v>
      </c>
      <c r="B44" s="21">
        <v>1627000</v>
      </c>
      <c r="C44" s="21">
        <v>471000</v>
      </c>
      <c r="D44" s="21">
        <v>134000</v>
      </c>
      <c r="E44" s="21">
        <f>K30</f>
        <v>283000</v>
      </c>
      <c r="F44" s="21">
        <f>SUM(B44:E44)</f>
        <v>2515000</v>
      </c>
      <c r="G44" s="22"/>
      <c r="H44" s="22"/>
    </row>
    <row r="45" spans="2:8" ht="12.75">
      <c r="B45" s="23"/>
      <c r="C45" s="23"/>
      <c r="D45" s="23"/>
      <c r="E45" s="23"/>
      <c r="F45" s="21"/>
      <c r="G45" s="22"/>
      <c r="H45" s="22"/>
    </row>
    <row r="46" spans="2:8" ht="12.75">
      <c r="B46" s="21"/>
      <c r="C46" s="21"/>
      <c r="D46" s="21"/>
      <c r="E46" s="21"/>
      <c r="F46" s="21"/>
      <c r="G46" s="22"/>
      <c r="H46" s="22"/>
    </row>
    <row r="47" spans="1:8" ht="12.75">
      <c r="A47" s="27" t="s">
        <v>63</v>
      </c>
      <c r="B47" s="24">
        <f aca="true" t="shared" si="4" ref="B47:F49">(B41-B40)/B40*100</f>
        <v>-1.1709601873536302</v>
      </c>
      <c r="C47" s="24">
        <f t="shared" si="4"/>
        <v>6.841046277665996</v>
      </c>
      <c r="D47" s="24">
        <f t="shared" si="4"/>
        <v>27.906976744186046</v>
      </c>
      <c r="E47" s="24">
        <f t="shared" si="4"/>
        <v>0.43668122270742354</v>
      </c>
      <c r="F47" s="24">
        <f t="shared" si="4"/>
        <v>1.9898556379243075</v>
      </c>
      <c r="G47" s="22"/>
      <c r="H47" s="22"/>
    </row>
    <row r="48" spans="1:7" ht="12.75">
      <c r="A48" s="27" t="s">
        <v>64</v>
      </c>
      <c r="B48" s="24">
        <f t="shared" si="4"/>
        <v>-0.8293838862559242</v>
      </c>
      <c r="C48" s="24">
        <f t="shared" si="4"/>
        <v>-7.1563088512241055</v>
      </c>
      <c r="D48" s="24">
        <f t="shared" si="4"/>
        <v>-8.484848484848486</v>
      </c>
      <c r="E48" s="24">
        <f t="shared" si="4"/>
        <v>15.217391304347828</v>
      </c>
      <c r="F48" s="24">
        <f t="shared" si="4"/>
        <v>-1.185921958684009</v>
      </c>
      <c r="G48" s="7"/>
    </row>
    <row r="49" spans="1:7" ht="12.75">
      <c r="A49" s="27" t="s">
        <v>65</v>
      </c>
      <c r="B49" s="24">
        <f t="shared" si="4"/>
        <v>1.2544802867383513</v>
      </c>
      <c r="C49" s="24">
        <f t="shared" si="4"/>
        <v>-0.6085192697768762</v>
      </c>
      <c r="D49" s="24">
        <f t="shared" si="4"/>
        <v>7.9470198675496695</v>
      </c>
      <c r="E49" s="24">
        <f t="shared" si="4"/>
        <v>6.7924528301886795</v>
      </c>
      <c r="F49" s="24">
        <f>(F43-F42)/F42*100</f>
        <v>1.8583042973286876</v>
      </c>
      <c r="G49" s="7"/>
    </row>
    <row r="50" spans="1:7" ht="12.75">
      <c r="A50" s="27" t="s">
        <v>66</v>
      </c>
      <c r="B50" s="24">
        <f>(B44-B43)/B43*100</f>
        <v>-4.011799410029498</v>
      </c>
      <c r="C50" s="24">
        <f>(C44-C43)/C43*100</f>
        <v>-3.877551020408163</v>
      </c>
      <c r="D50" s="24">
        <f>(D44-D43)/D43*100</f>
        <v>-17.791411042944784</v>
      </c>
      <c r="E50" s="24">
        <f>(E44-E43)/E43*100</f>
        <v>0</v>
      </c>
      <c r="F50" s="24">
        <f>(F44-F43)/F43*100</f>
        <v>-4.4089699733941465</v>
      </c>
      <c r="G50" s="7"/>
    </row>
    <row r="51" spans="2:7" ht="12.75">
      <c r="B51" s="21"/>
      <c r="C51" s="21"/>
      <c r="D51" s="21"/>
      <c r="E51" s="21"/>
      <c r="F51" s="21"/>
      <c r="G51" s="7"/>
    </row>
    <row r="52" spans="1:7" ht="12.75">
      <c r="A52" s="27" t="s">
        <v>67</v>
      </c>
      <c r="B52" s="24">
        <f>(B44-B40)/B40*100</f>
        <v>-4.742388758782202</v>
      </c>
      <c r="C52" s="24">
        <f>(C44-C40)/C40*100</f>
        <v>-5.23138832997988</v>
      </c>
      <c r="D52" s="24">
        <f>(D44-D40)/D40*100</f>
        <v>3.875968992248062</v>
      </c>
      <c r="E52" s="24">
        <f>(E44-E40)/E40*100</f>
        <v>23.580786026200872</v>
      </c>
      <c r="F52" s="24">
        <f>(F44-F40)/F40*100</f>
        <v>-1.872805306281701</v>
      </c>
      <c r="G52" s="7"/>
    </row>
    <row r="53" spans="2:7" ht="12.75">
      <c r="B53" s="22"/>
      <c r="C53" s="22"/>
      <c r="D53" s="22"/>
      <c r="E53" s="22"/>
      <c r="F53" s="7"/>
      <c r="G53" s="7"/>
    </row>
    <row r="55" spans="2:11" ht="25.5">
      <c r="B55" s="18" t="str">
        <f>B25</f>
        <v>Agriculture</v>
      </c>
      <c r="C55" s="18" t="str">
        <f aca="true" t="shared" si="5" ref="C55:K55">C25</f>
        <v>Mining</v>
      </c>
      <c r="D55" s="18" t="str">
        <f t="shared" si="5"/>
        <v>Manufacturing</v>
      </c>
      <c r="E55" s="18" t="str">
        <f t="shared" si="5"/>
        <v>Utilities</v>
      </c>
      <c r="F55" s="18" t="str">
        <f t="shared" si="5"/>
        <v>Construction</v>
      </c>
      <c r="G55" s="18" t="str">
        <f t="shared" si="5"/>
        <v>Trade</v>
      </c>
      <c r="H55" s="18" t="str">
        <f t="shared" si="5"/>
        <v>Transport</v>
      </c>
      <c r="I55" s="18" t="str">
        <f t="shared" si="5"/>
        <v>Finance</v>
      </c>
      <c r="J55" s="18" t="str">
        <f t="shared" si="5"/>
        <v>Community and social services</v>
      </c>
      <c r="K55" s="18" t="str">
        <f t="shared" si="5"/>
        <v>Private households</v>
      </c>
    </row>
    <row r="56" spans="1:11" ht="12.75">
      <c r="A56" s="29" t="str">
        <f>A40</f>
        <v>Q1 2008</v>
      </c>
      <c r="B56" s="28">
        <f>B26/$F$40*100</f>
        <v>5.033164260632072</v>
      </c>
      <c r="C56" s="28">
        <f aca="true" t="shared" si="6" ref="C56:K56">C26/$F$40*100</f>
        <v>0.3121342177136169</v>
      </c>
      <c r="D56" s="28">
        <f t="shared" si="6"/>
        <v>17.20639875146313</v>
      </c>
      <c r="E56" s="28">
        <f t="shared" si="6"/>
        <v>0.5072181037846274</v>
      </c>
      <c r="F56" s="28">
        <f t="shared" si="6"/>
        <v>8.15450643776824</v>
      </c>
      <c r="G56" s="28">
        <f t="shared" si="6"/>
        <v>23.13694888802185</v>
      </c>
      <c r="H56" s="28">
        <f t="shared" si="6"/>
        <v>6.554818571985955</v>
      </c>
      <c r="I56" s="28">
        <f t="shared" si="6"/>
        <v>11.275848614904408</v>
      </c>
      <c r="J56" s="28">
        <f t="shared" si="6"/>
        <v>18.88412017167382</v>
      </c>
      <c r="K56" s="28">
        <f t="shared" si="6"/>
        <v>8.934841982052284</v>
      </c>
    </row>
    <row r="57" spans="1:11" ht="12.75">
      <c r="A57" s="29" t="str">
        <f>A41</f>
        <v>Q2 2008</v>
      </c>
      <c r="B57" s="28">
        <f>B27/$F$41*100</f>
        <v>6.312165263963275</v>
      </c>
      <c r="C57" s="28">
        <f aca="true" t="shared" si="7" ref="C57:K57">C27/$F$41*100</f>
        <v>0.306044376434583</v>
      </c>
      <c r="D57" s="28">
        <f t="shared" si="7"/>
        <v>16.373374139250192</v>
      </c>
      <c r="E57" s="28">
        <f t="shared" si="7"/>
        <v>0.612088752869166</v>
      </c>
      <c r="F57" s="28">
        <f t="shared" si="7"/>
        <v>8.377964804896711</v>
      </c>
      <c r="G57" s="28">
        <f t="shared" si="7"/>
        <v>22.302983932670237</v>
      </c>
      <c r="H57" s="28">
        <f t="shared" si="7"/>
        <v>6.541698546289212</v>
      </c>
      <c r="I57" s="28">
        <f t="shared" si="7"/>
        <v>11.32364192807957</v>
      </c>
      <c r="J57" s="28">
        <f t="shared" si="7"/>
        <v>19.01300688599847</v>
      </c>
      <c r="K57" s="28">
        <f t="shared" si="7"/>
        <v>8.798775822494262</v>
      </c>
    </row>
    <row r="58" spans="1:11" ht="12.75">
      <c r="A58" s="29" t="str">
        <f>A42</f>
        <v>Q3 2008</v>
      </c>
      <c r="B58" s="28">
        <f>B28/$F$42*100</f>
        <v>5.845915602013163</v>
      </c>
      <c r="C58" s="28">
        <f aca="true" t="shared" si="8" ref="C58:K58">C28/$F$42*100</f>
        <v>0.30971738288811457</v>
      </c>
      <c r="D58" s="28">
        <f t="shared" si="8"/>
        <v>15.369725125822686</v>
      </c>
      <c r="E58" s="28">
        <f t="shared" si="8"/>
        <v>0.5420054200542005</v>
      </c>
      <c r="F58" s="28">
        <f t="shared" si="8"/>
        <v>8.672086720867208</v>
      </c>
      <c r="G58" s="28">
        <f t="shared" si="8"/>
        <v>23.886953155245838</v>
      </c>
      <c r="H58" s="28">
        <f t="shared" si="8"/>
        <v>6.542779713511421</v>
      </c>
      <c r="I58" s="28">
        <f t="shared" si="8"/>
        <v>10.220673635307783</v>
      </c>
      <c r="J58" s="28">
        <f t="shared" si="8"/>
        <v>18.389469608981805</v>
      </c>
      <c r="K58" s="28">
        <f t="shared" si="8"/>
        <v>10.259388308168797</v>
      </c>
    </row>
    <row r="59" spans="1:11" ht="12.75">
      <c r="A59" s="29" t="str">
        <f>A43</f>
        <v>Q4 2008</v>
      </c>
      <c r="B59" s="28">
        <f>B29/$F$43*100</f>
        <v>6.1953629798555685</v>
      </c>
      <c r="C59" s="28">
        <f aca="true" t="shared" si="9" ref="C59:K59">C29/$F$43*100</f>
        <v>0.34207525655644244</v>
      </c>
      <c r="D59" s="28">
        <f t="shared" si="9"/>
        <v>15.203344735841885</v>
      </c>
      <c r="E59" s="28">
        <f t="shared" si="9"/>
        <v>0.41809198023565186</v>
      </c>
      <c r="F59" s="28">
        <f t="shared" si="9"/>
        <v>9.198023565184341</v>
      </c>
      <c r="G59" s="28">
        <f t="shared" si="9"/>
        <v>22.614975294564804</v>
      </c>
      <c r="H59" s="28">
        <f t="shared" si="9"/>
        <v>6.917521854808058</v>
      </c>
      <c r="I59" s="28">
        <f t="shared" si="9"/>
        <v>10.262257696693272</v>
      </c>
      <c r="J59" s="28">
        <f t="shared" si="9"/>
        <v>18.091980235651846</v>
      </c>
      <c r="K59" s="28">
        <f t="shared" si="9"/>
        <v>10.756366400608133</v>
      </c>
    </row>
    <row r="60" spans="1:11" ht="12.75">
      <c r="A60" s="29" t="str">
        <f>A44</f>
        <v>Q1 2009</v>
      </c>
      <c r="B60" s="28">
        <f>B30/$F$44*100</f>
        <v>5.328031809145129</v>
      </c>
      <c r="C60" s="28">
        <f aca="true" t="shared" si="10" ref="C60:K60">C30/$F$44*100</f>
        <v>0.31809145129224653</v>
      </c>
      <c r="D60" s="28">
        <f t="shared" si="10"/>
        <v>15.467196819085489</v>
      </c>
      <c r="E60" s="28">
        <f t="shared" si="10"/>
        <v>0.5168986083499005</v>
      </c>
      <c r="F60" s="28">
        <f t="shared" si="10"/>
        <v>8.667992047713717</v>
      </c>
      <c r="G60" s="28">
        <f t="shared" si="10"/>
        <v>20.5168986083499</v>
      </c>
      <c r="H60" s="28">
        <f t="shared" si="10"/>
        <v>7.316103379721669</v>
      </c>
      <c r="I60" s="28">
        <f t="shared" si="10"/>
        <v>11.093439363817097</v>
      </c>
      <c r="J60" s="28">
        <f t="shared" si="10"/>
        <v>19.4831013916501</v>
      </c>
      <c r="K60" s="28">
        <f t="shared" si="10"/>
        <v>11.252485089463221</v>
      </c>
    </row>
    <row r="61" spans="1:11" ht="12.75">
      <c r="A61" s="19"/>
      <c r="B61" s="28"/>
      <c r="C61" s="28"/>
      <c r="D61" s="28"/>
      <c r="E61" s="28"/>
      <c r="F61" s="28"/>
      <c r="G61" s="28"/>
      <c r="H61" s="28"/>
      <c r="I61" s="23"/>
      <c r="J61" s="23"/>
      <c r="K61" s="23"/>
    </row>
    <row r="62" spans="1:11" ht="12.75">
      <c r="A62" s="29" t="s">
        <v>68</v>
      </c>
      <c r="B62" s="28">
        <f>AVERAGE(B56:B60)</f>
        <v>5.742927983121841</v>
      </c>
      <c r="C62" s="28">
        <f aca="true" t="shared" si="11" ref="C62:K62">AVERAGE(C56:C60)</f>
        <v>0.3176125369770007</v>
      </c>
      <c r="D62" s="28">
        <f t="shared" si="11"/>
        <v>15.924007914292677</v>
      </c>
      <c r="E62" s="28">
        <f t="shared" si="11"/>
        <v>0.5192605730587092</v>
      </c>
      <c r="F62" s="28">
        <f t="shared" si="11"/>
        <v>8.614114715286044</v>
      </c>
      <c r="G62" s="28">
        <f t="shared" si="11"/>
        <v>22.491751975770526</v>
      </c>
      <c r="H62" s="28">
        <f t="shared" si="11"/>
        <v>6.774584413263263</v>
      </c>
      <c r="I62" s="28">
        <f t="shared" si="11"/>
        <v>10.835172247760426</v>
      </c>
      <c r="J62" s="28">
        <f t="shared" si="11"/>
        <v>18.77233565879121</v>
      </c>
      <c r="K62" s="28">
        <f t="shared" si="11"/>
        <v>10.00037152055734</v>
      </c>
    </row>
    <row r="63" spans="1:11" ht="12.75">
      <c r="A63" s="19"/>
      <c r="B63" s="28"/>
      <c r="C63" s="28"/>
      <c r="D63" s="28"/>
      <c r="E63" s="28"/>
      <c r="F63" s="28"/>
      <c r="G63" s="28"/>
      <c r="H63" s="28"/>
      <c r="I63" s="23"/>
      <c r="J63" s="23"/>
      <c r="K63" s="23"/>
    </row>
    <row r="64" spans="1:8" ht="12.75">
      <c r="A64" s="19"/>
      <c r="B64" s="7"/>
      <c r="C64" s="7"/>
      <c r="D64" s="7"/>
      <c r="E64" s="7"/>
      <c r="F64" s="7"/>
      <c r="G64" s="7"/>
      <c r="H64" s="7"/>
    </row>
    <row r="65" spans="1:8" ht="12.75">
      <c r="A65" s="19"/>
      <c r="B65" s="7"/>
      <c r="C65" s="7"/>
      <c r="D65" s="7"/>
      <c r="E65" s="7"/>
      <c r="F65" s="7"/>
      <c r="G65" s="7"/>
      <c r="H65" s="7"/>
    </row>
    <row r="67" spans="2:5" ht="12.75">
      <c r="B67" s="7"/>
      <c r="C67" s="7"/>
      <c r="D67" s="7"/>
      <c r="E67" s="7"/>
    </row>
    <row r="68" spans="2:11" ht="12.75">
      <c r="B68" s="7"/>
      <c r="C68" s="7"/>
      <c r="D68" s="7"/>
      <c r="E68" s="7"/>
      <c r="F68" s="7"/>
      <c r="G68" s="7"/>
      <c r="H68" s="7"/>
      <c r="I68" s="7"/>
      <c r="J68" s="7"/>
      <c r="K68" s="7"/>
    </row>
  </sheetData>
  <mergeCells count="2">
    <mergeCell ref="A1:K1"/>
    <mergeCell ref="A24:K2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0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16.00390625" style="3" customWidth="1"/>
    <col min="2" max="2" width="15.00390625" style="2" customWidth="1"/>
    <col min="3" max="3" width="13.00390625" style="2" customWidth="1"/>
    <col min="4" max="4" width="16.7109375" style="2" customWidth="1"/>
    <col min="5" max="7" width="16.28125" style="2" customWidth="1"/>
    <col min="8" max="8" width="15.28125" style="2" customWidth="1"/>
    <col min="9" max="9" width="16.57421875" style="3" customWidth="1"/>
    <col min="10" max="16384" width="9.140625" style="3" customWidth="1"/>
  </cols>
  <sheetData>
    <row r="1" spans="1:8" ht="12.75">
      <c r="A1" s="211" t="s">
        <v>99</v>
      </c>
      <c r="B1" s="214" t="s">
        <v>29</v>
      </c>
      <c r="C1" s="215"/>
      <c r="D1" s="215"/>
      <c r="E1" s="215"/>
      <c r="F1" s="215"/>
      <c r="G1" s="215"/>
      <c r="H1" s="215"/>
    </row>
    <row r="2" spans="1:8" ht="13.5" thickBot="1">
      <c r="A2" s="212"/>
      <c r="B2" s="216"/>
      <c r="C2" s="217"/>
      <c r="D2" s="217"/>
      <c r="E2" s="217"/>
      <c r="F2" s="217"/>
      <c r="G2" s="217"/>
      <c r="H2" s="217"/>
    </row>
    <row r="3" ht="13.5" thickBot="1">
      <c r="A3" s="212"/>
    </row>
    <row r="4" spans="1:9" ht="27" customHeight="1" thickBot="1">
      <c r="A4" s="213"/>
      <c r="B4" s="15" t="s">
        <v>1</v>
      </c>
      <c r="C4" s="12" t="s">
        <v>0</v>
      </c>
      <c r="D4" s="12" t="s">
        <v>2</v>
      </c>
      <c r="E4" s="12" t="s">
        <v>3</v>
      </c>
      <c r="F4" s="12" t="s">
        <v>6</v>
      </c>
      <c r="G4" s="12" t="s">
        <v>4</v>
      </c>
      <c r="H4" s="13" t="s">
        <v>5</v>
      </c>
      <c r="I4" s="4"/>
    </row>
    <row r="5" spans="1:9" ht="12.75" hidden="1">
      <c r="A5" s="5">
        <v>32874</v>
      </c>
      <c r="B5" s="8">
        <v>4504</v>
      </c>
      <c r="C5" s="8">
        <v>9002</v>
      </c>
      <c r="D5" s="8">
        <f>E5+F5+G5+H5</f>
        <v>134728</v>
      </c>
      <c r="E5" s="8">
        <v>15499</v>
      </c>
      <c r="F5" s="8">
        <v>9161</v>
      </c>
      <c r="G5" s="8">
        <v>52126</v>
      </c>
      <c r="H5" s="8">
        <v>57942</v>
      </c>
      <c r="I5" s="9"/>
    </row>
    <row r="6" spans="1:9" ht="12.75" hidden="1">
      <c r="A6" s="5">
        <v>32905</v>
      </c>
      <c r="B6" s="8">
        <v>2915</v>
      </c>
      <c r="C6" s="8">
        <v>9348</v>
      </c>
      <c r="D6" s="8">
        <f aca="true" t="shared" si="0" ref="D6:D69">E6+F6+G6+H6</f>
        <v>136214</v>
      </c>
      <c r="E6" s="8">
        <v>15710</v>
      </c>
      <c r="F6" s="8">
        <v>9308</v>
      </c>
      <c r="G6" s="8">
        <v>52915</v>
      </c>
      <c r="H6" s="8">
        <v>58281</v>
      </c>
      <c r="I6" s="9"/>
    </row>
    <row r="7" spans="1:9" ht="12.75" hidden="1">
      <c r="A7" s="5">
        <v>32933</v>
      </c>
      <c r="B7" s="8">
        <v>2517</v>
      </c>
      <c r="C7" s="8">
        <v>8932</v>
      </c>
      <c r="D7" s="8">
        <f t="shared" si="0"/>
        <v>137551</v>
      </c>
      <c r="E7" s="8">
        <v>15855</v>
      </c>
      <c r="F7" s="8">
        <v>9548</v>
      </c>
      <c r="G7" s="8">
        <v>53481</v>
      </c>
      <c r="H7" s="8">
        <v>58667</v>
      </c>
      <c r="I7" s="9"/>
    </row>
    <row r="8" spans="1:9" ht="12.75" hidden="1">
      <c r="A8" s="5">
        <v>32964</v>
      </c>
      <c r="B8" s="8">
        <v>2777</v>
      </c>
      <c r="C8" s="8">
        <v>9367</v>
      </c>
      <c r="D8" s="8">
        <f t="shared" si="0"/>
        <v>138847</v>
      </c>
      <c r="E8" s="8">
        <v>15936</v>
      </c>
      <c r="F8" s="8">
        <v>9645</v>
      </c>
      <c r="G8" s="8">
        <v>53980</v>
      </c>
      <c r="H8" s="8">
        <v>59286</v>
      </c>
      <c r="I8" s="9"/>
    </row>
    <row r="9" spans="1:9" ht="12.75" hidden="1">
      <c r="A9" s="5">
        <v>32994</v>
      </c>
      <c r="B9" s="8">
        <v>2796</v>
      </c>
      <c r="C9" s="8">
        <v>9731</v>
      </c>
      <c r="D9" s="8">
        <f t="shared" si="0"/>
        <v>140240</v>
      </c>
      <c r="E9" s="8">
        <v>16189</v>
      </c>
      <c r="F9" s="8">
        <v>9828</v>
      </c>
      <c r="G9" s="8">
        <v>54644</v>
      </c>
      <c r="H9" s="8">
        <v>59579</v>
      </c>
      <c r="I9" s="9"/>
    </row>
    <row r="10" spans="1:9" ht="12.75" hidden="1">
      <c r="A10" s="5">
        <v>33025</v>
      </c>
      <c r="B10" s="8">
        <v>3088</v>
      </c>
      <c r="C10" s="8">
        <v>9849</v>
      </c>
      <c r="D10" s="8">
        <f t="shared" si="0"/>
        <v>142392</v>
      </c>
      <c r="E10" s="8">
        <v>16601</v>
      </c>
      <c r="F10" s="8">
        <v>9851</v>
      </c>
      <c r="G10" s="8">
        <v>55319</v>
      </c>
      <c r="H10" s="8">
        <v>60621</v>
      </c>
      <c r="I10" s="9"/>
    </row>
    <row r="11" spans="1:9" ht="12.75" hidden="1">
      <c r="A11" s="5">
        <v>33055</v>
      </c>
      <c r="B11" s="8">
        <v>3476</v>
      </c>
      <c r="C11" s="8">
        <v>10381</v>
      </c>
      <c r="D11" s="8">
        <f t="shared" si="0"/>
        <v>143387</v>
      </c>
      <c r="E11" s="8">
        <v>16703</v>
      </c>
      <c r="F11" s="8">
        <v>10061</v>
      </c>
      <c r="G11" s="8">
        <v>56091</v>
      </c>
      <c r="H11" s="8">
        <v>60532</v>
      </c>
      <c r="I11" s="9"/>
    </row>
    <row r="12" spans="1:9" ht="12.75" hidden="1">
      <c r="A12" s="5">
        <v>33086</v>
      </c>
      <c r="B12" s="8">
        <v>3674</v>
      </c>
      <c r="C12" s="8">
        <v>10548</v>
      </c>
      <c r="D12" s="8">
        <f t="shared" si="0"/>
        <v>144999</v>
      </c>
      <c r="E12" s="8">
        <v>16966</v>
      </c>
      <c r="F12" s="8">
        <v>10219</v>
      </c>
      <c r="G12" s="8">
        <v>56903</v>
      </c>
      <c r="H12" s="8">
        <v>60911</v>
      </c>
      <c r="I12" s="9"/>
    </row>
    <row r="13" spans="1:9" ht="12.75" hidden="1">
      <c r="A13" s="5">
        <v>33117</v>
      </c>
      <c r="B13" s="8">
        <v>2979</v>
      </c>
      <c r="C13" s="8">
        <v>9980</v>
      </c>
      <c r="D13" s="8">
        <f t="shared" si="0"/>
        <v>145571</v>
      </c>
      <c r="E13" s="8">
        <v>17336</v>
      </c>
      <c r="F13" s="8">
        <v>10422</v>
      </c>
      <c r="G13" s="8">
        <v>57479</v>
      </c>
      <c r="H13" s="8">
        <v>60334</v>
      </c>
      <c r="I13" s="9"/>
    </row>
    <row r="14" spans="1:9" ht="12.75" hidden="1">
      <c r="A14" s="5">
        <v>33147</v>
      </c>
      <c r="B14" s="8">
        <v>3114</v>
      </c>
      <c r="C14" s="8">
        <v>9410</v>
      </c>
      <c r="D14" s="8">
        <f t="shared" si="0"/>
        <v>147119</v>
      </c>
      <c r="E14" s="8">
        <v>17445</v>
      </c>
      <c r="F14" s="8">
        <v>10674</v>
      </c>
      <c r="G14" s="8">
        <v>58078</v>
      </c>
      <c r="H14" s="8">
        <v>60922</v>
      </c>
      <c r="I14" s="9"/>
    </row>
    <row r="15" spans="1:9" ht="12.75" hidden="1">
      <c r="A15" s="5">
        <v>33178</v>
      </c>
      <c r="B15" s="8">
        <v>4691</v>
      </c>
      <c r="C15" s="8">
        <v>9086</v>
      </c>
      <c r="D15" s="8">
        <f t="shared" si="0"/>
        <v>149748</v>
      </c>
      <c r="E15" s="8">
        <v>17651</v>
      </c>
      <c r="F15" s="8">
        <v>10802</v>
      </c>
      <c r="G15" s="8">
        <v>58770</v>
      </c>
      <c r="H15" s="8">
        <v>62525</v>
      </c>
      <c r="I15" s="9"/>
    </row>
    <row r="16" spans="1:9" ht="12.75" hidden="1">
      <c r="A16" s="5">
        <v>33208</v>
      </c>
      <c r="B16" s="8">
        <v>4857</v>
      </c>
      <c r="C16" s="8">
        <v>10236</v>
      </c>
      <c r="D16" s="8">
        <f t="shared" si="0"/>
        <v>153247</v>
      </c>
      <c r="E16" s="8">
        <v>18054</v>
      </c>
      <c r="F16" s="8">
        <v>10976</v>
      </c>
      <c r="G16" s="8">
        <v>59506</v>
      </c>
      <c r="H16" s="8">
        <v>64711</v>
      </c>
      <c r="I16" s="9"/>
    </row>
    <row r="17" spans="1:9" ht="12.75" hidden="1">
      <c r="A17" s="5">
        <v>33239</v>
      </c>
      <c r="B17" s="8">
        <v>3309</v>
      </c>
      <c r="C17" s="8">
        <v>9472</v>
      </c>
      <c r="D17" s="8">
        <f t="shared" si="0"/>
        <v>154408</v>
      </c>
      <c r="E17" s="8">
        <v>17917</v>
      </c>
      <c r="F17" s="8">
        <v>10961</v>
      </c>
      <c r="G17" s="8">
        <v>60396</v>
      </c>
      <c r="H17" s="8">
        <v>65134</v>
      </c>
      <c r="I17" s="9"/>
    </row>
    <row r="18" spans="1:9" ht="12.75" hidden="1">
      <c r="A18" s="5">
        <v>33270</v>
      </c>
      <c r="B18" s="8">
        <v>4752</v>
      </c>
      <c r="C18" s="8">
        <v>11268</v>
      </c>
      <c r="D18" s="8">
        <f t="shared" si="0"/>
        <v>160234</v>
      </c>
      <c r="E18" s="8">
        <v>17896</v>
      </c>
      <c r="F18" s="8">
        <v>10931</v>
      </c>
      <c r="G18" s="8">
        <v>61183</v>
      </c>
      <c r="H18" s="8">
        <v>70224</v>
      </c>
      <c r="I18" s="9"/>
    </row>
    <row r="19" spans="1:9" ht="12.75" hidden="1">
      <c r="A19" s="5">
        <v>33298</v>
      </c>
      <c r="B19" s="8">
        <v>5934</v>
      </c>
      <c r="C19" s="8">
        <v>10554</v>
      </c>
      <c r="D19" s="8">
        <f t="shared" si="0"/>
        <v>160654</v>
      </c>
      <c r="E19" s="8">
        <v>17970</v>
      </c>
      <c r="F19" s="8">
        <v>11145</v>
      </c>
      <c r="G19" s="8">
        <v>61993</v>
      </c>
      <c r="H19" s="8">
        <v>69546</v>
      </c>
      <c r="I19" s="9"/>
    </row>
    <row r="20" spans="1:9" ht="12.75" hidden="1">
      <c r="A20" s="5">
        <v>33329</v>
      </c>
      <c r="B20" s="8">
        <v>4259</v>
      </c>
      <c r="C20" s="8">
        <v>10228</v>
      </c>
      <c r="D20" s="8">
        <f t="shared" si="0"/>
        <v>161123</v>
      </c>
      <c r="E20" s="8">
        <v>18000</v>
      </c>
      <c r="F20" s="8">
        <v>11297</v>
      </c>
      <c r="G20" s="8">
        <v>63107</v>
      </c>
      <c r="H20" s="8">
        <v>68719</v>
      </c>
      <c r="I20" s="9"/>
    </row>
    <row r="21" spans="1:9" ht="12.75" hidden="1">
      <c r="A21" s="5">
        <v>33359</v>
      </c>
      <c r="B21" s="8">
        <v>4803</v>
      </c>
      <c r="C21" s="8">
        <v>9718</v>
      </c>
      <c r="D21" s="8">
        <f t="shared" si="0"/>
        <v>165728</v>
      </c>
      <c r="E21" s="8">
        <v>18040</v>
      </c>
      <c r="F21" s="8">
        <v>11398</v>
      </c>
      <c r="G21" s="8">
        <v>63913</v>
      </c>
      <c r="H21" s="8">
        <v>72377</v>
      </c>
      <c r="I21" s="9"/>
    </row>
    <row r="22" spans="1:9" ht="12.75" hidden="1">
      <c r="A22" s="5">
        <v>33390</v>
      </c>
      <c r="B22" s="8">
        <v>5107</v>
      </c>
      <c r="C22" s="8">
        <v>8662</v>
      </c>
      <c r="D22" s="8">
        <f t="shared" si="0"/>
        <v>167426</v>
      </c>
      <c r="E22" s="8">
        <v>18304</v>
      </c>
      <c r="F22" s="8">
        <v>11526</v>
      </c>
      <c r="G22" s="8">
        <v>64729</v>
      </c>
      <c r="H22" s="8">
        <v>72867</v>
      </c>
      <c r="I22" s="9"/>
    </row>
    <row r="23" spans="1:9" ht="12.75" hidden="1">
      <c r="A23" s="5">
        <v>33420</v>
      </c>
      <c r="B23" s="8">
        <v>4201</v>
      </c>
      <c r="C23" s="8">
        <v>9044</v>
      </c>
      <c r="D23" s="8">
        <f t="shared" si="0"/>
        <v>168708</v>
      </c>
      <c r="E23" s="8">
        <v>18623</v>
      </c>
      <c r="F23" s="8">
        <v>11669</v>
      </c>
      <c r="G23" s="8">
        <v>65672</v>
      </c>
      <c r="H23" s="8">
        <v>72744</v>
      </c>
      <c r="I23" s="9"/>
    </row>
    <row r="24" spans="1:9" ht="12.75" hidden="1">
      <c r="A24" s="5">
        <v>33451</v>
      </c>
      <c r="B24" s="8">
        <v>4810</v>
      </c>
      <c r="C24" s="8">
        <v>9319</v>
      </c>
      <c r="D24" s="8">
        <f t="shared" si="0"/>
        <v>170317</v>
      </c>
      <c r="E24" s="8">
        <v>18630</v>
      </c>
      <c r="F24" s="8">
        <v>11868</v>
      </c>
      <c r="G24" s="8">
        <v>66628</v>
      </c>
      <c r="H24" s="8">
        <v>73191</v>
      </c>
      <c r="I24" s="9"/>
    </row>
    <row r="25" spans="1:9" ht="12.75" hidden="1">
      <c r="A25" s="5">
        <v>33482</v>
      </c>
      <c r="B25" s="8">
        <v>4366</v>
      </c>
      <c r="C25" s="8">
        <v>11063</v>
      </c>
      <c r="D25" s="8">
        <f t="shared" si="0"/>
        <v>172357</v>
      </c>
      <c r="E25" s="8">
        <v>18588</v>
      </c>
      <c r="F25" s="8">
        <v>12372</v>
      </c>
      <c r="G25" s="8">
        <v>67566</v>
      </c>
      <c r="H25" s="8">
        <v>73831</v>
      </c>
      <c r="I25" s="9"/>
    </row>
    <row r="26" spans="1:9" ht="12.75" hidden="1">
      <c r="A26" s="5">
        <v>33512</v>
      </c>
      <c r="B26" s="8">
        <v>3762</v>
      </c>
      <c r="C26" s="8">
        <v>11636</v>
      </c>
      <c r="D26" s="8">
        <f t="shared" si="0"/>
        <v>174493</v>
      </c>
      <c r="E26" s="8">
        <v>18638</v>
      </c>
      <c r="F26" s="8">
        <v>12954</v>
      </c>
      <c r="G26" s="8">
        <v>68468</v>
      </c>
      <c r="H26" s="8">
        <v>74433</v>
      </c>
      <c r="I26" s="9"/>
    </row>
    <row r="27" spans="1:9" ht="12.75" hidden="1">
      <c r="A27" s="5">
        <v>33543</v>
      </c>
      <c r="B27" s="8">
        <v>4559</v>
      </c>
      <c r="C27" s="8">
        <v>12849</v>
      </c>
      <c r="D27" s="8">
        <f t="shared" si="0"/>
        <v>175196</v>
      </c>
      <c r="E27" s="8">
        <v>19332</v>
      </c>
      <c r="F27" s="8">
        <v>13015</v>
      </c>
      <c r="G27" s="8">
        <v>69447</v>
      </c>
      <c r="H27" s="8">
        <v>73402</v>
      </c>
      <c r="I27" s="9"/>
    </row>
    <row r="28" spans="1:9" ht="12.75" hidden="1">
      <c r="A28" s="5">
        <v>33573</v>
      </c>
      <c r="B28" s="8">
        <v>2967</v>
      </c>
      <c r="C28" s="8">
        <v>13121</v>
      </c>
      <c r="D28" s="8">
        <f t="shared" si="0"/>
        <v>176584</v>
      </c>
      <c r="E28" s="8">
        <v>19259</v>
      </c>
      <c r="F28" s="8">
        <v>13234</v>
      </c>
      <c r="G28" s="8">
        <v>70235</v>
      </c>
      <c r="H28" s="8">
        <v>73856</v>
      </c>
      <c r="I28" s="9"/>
    </row>
    <row r="29" spans="1:9" ht="12.75" hidden="1">
      <c r="A29" s="5">
        <v>33604</v>
      </c>
      <c r="B29" s="8">
        <v>3031</v>
      </c>
      <c r="C29" s="8">
        <v>13034</v>
      </c>
      <c r="D29" s="8">
        <f t="shared" si="0"/>
        <v>177237</v>
      </c>
      <c r="E29" s="8">
        <v>18395</v>
      </c>
      <c r="F29" s="8">
        <v>13563</v>
      </c>
      <c r="G29" s="8">
        <v>71059</v>
      </c>
      <c r="H29" s="8">
        <v>74220</v>
      </c>
      <c r="I29" s="9"/>
    </row>
    <row r="30" spans="1:9" ht="12.75" hidden="1">
      <c r="A30" s="5">
        <v>33635</v>
      </c>
      <c r="B30" s="8">
        <v>2613</v>
      </c>
      <c r="C30" s="8">
        <v>12810</v>
      </c>
      <c r="D30" s="8">
        <f t="shared" si="0"/>
        <v>179927</v>
      </c>
      <c r="E30" s="8">
        <v>18305</v>
      </c>
      <c r="F30" s="8">
        <v>13707</v>
      </c>
      <c r="G30" s="8">
        <v>72009</v>
      </c>
      <c r="H30" s="8">
        <v>75906</v>
      </c>
      <c r="I30" s="9"/>
    </row>
    <row r="31" spans="1:9" ht="12.75" hidden="1">
      <c r="A31" s="5">
        <v>33664</v>
      </c>
      <c r="B31" s="8">
        <v>2720</v>
      </c>
      <c r="C31" s="8">
        <v>12549</v>
      </c>
      <c r="D31" s="8">
        <f t="shared" si="0"/>
        <v>179443</v>
      </c>
      <c r="E31" s="8">
        <v>18368</v>
      </c>
      <c r="F31" s="8">
        <v>13862</v>
      </c>
      <c r="G31" s="8">
        <v>73053</v>
      </c>
      <c r="H31" s="8">
        <v>74160</v>
      </c>
      <c r="I31" s="9"/>
    </row>
    <row r="32" spans="1:9" ht="12.75" hidden="1">
      <c r="A32" s="5">
        <v>33695</v>
      </c>
      <c r="B32" s="8">
        <v>2847</v>
      </c>
      <c r="C32" s="8">
        <v>12839</v>
      </c>
      <c r="D32" s="8">
        <f t="shared" si="0"/>
        <v>180683</v>
      </c>
      <c r="E32" s="8">
        <v>18563</v>
      </c>
      <c r="F32" s="8">
        <v>13925</v>
      </c>
      <c r="G32" s="8">
        <v>73926</v>
      </c>
      <c r="H32" s="8">
        <v>74269</v>
      </c>
      <c r="I32" s="9"/>
    </row>
    <row r="33" spans="1:9" ht="12.75" hidden="1">
      <c r="A33" s="5">
        <v>33725</v>
      </c>
      <c r="B33" s="8">
        <v>3324</v>
      </c>
      <c r="C33" s="8">
        <v>12867</v>
      </c>
      <c r="D33" s="8">
        <f t="shared" si="0"/>
        <v>181013</v>
      </c>
      <c r="E33" s="8">
        <v>18381</v>
      </c>
      <c r="F33" s="8">
        <v>14143</v>
      </c>
      <c r="G33" s="8">
        <v>74901</v>
      </c>
      <c r="H33" s="8">
        <v>73588</v>
      </c>
      <c r="I33" s="9"/>
    </row>
    <row r="34" spans="1:9" ht="12.75" hidden="1">
      <c r="A34" s="5">
        <v>33756</v>
      </c>
      <c r="B34" s="8">
        <v>3991</v>
      </c>
      <c r="C34" s="8">
        <v>11857</v>
      </c>
      <c r="D34" s="8">
        <f t="shared" si="0"/>
        <v>182779</v>
      </c>
      <c r="E34" s="8">
        <v>18533</v>
      </c>
      <c r="F34" s="8">
        <v>14211</v>
      </c>
      <c r="G34" s="8">
        <v>75887</v>
      </c>
      <c r="H34" s="8">
        <v>74148</v>
      </c>
      <c r="I34" s="9"/>
    </row>
    <row r="35" spans="1:9" ht="12.75" hidden="1">
      <c r="A35" s="5">
        <v>33786</v>
      </c>
      <c r="B35" s="8">
        <v>6163</v>
      </c>
      <c r="C35" s="8">
        <v>10940</v>
      </c>
      <c r="D35" s="8">
        <f t="shared" si="0"/>
        <v>183175</v>
      </c>
      <c r="E35" s="8">
        <v>18604</v>
      </c>
      <c r="F35" s="8">
        <v>14305</v>
      </c>
      <c r="G35" s="8">
        <v>76896</v>
      </c>
      <c r="H35" s="8">
        <v>73370</v>
      </c>
      <c r="I35" s="9"/>
    </row>
    <row r="36" spans="1:9" ht="12.75" hidden="1">
      <c r="A36" s="5">
        <v>33817</v>
      </c>
      <c r="B36" s="8">
        <v>5506</v>
      </c>
      <c r="C36" s="8">
        <v>10966</v>
      </c>
      <c r="D36" s="8">
        <f t="shared" si="0"/>
        <v>184431</v>
      </c>
      <c r="E36" s="8">
        <v>18796</v>
      </c>
      <c r="F36" s="8">
        <v>14242</v>
      </c>
      <c r="G36" s="8">
        <v>77854</v>
      </c>
      <c r="H36" s="8">
        <v>73539</v>
      </c>
      <c r="I36" s="9"/>
    </row>
    <row r="37" spans="1:9" ht="12.75" hidden="1">
      <c r="A37" s="5">
        <v>33848</v>
      </c>
      <c r="B37" s="8">
        <v>7084</v>
      </c>
      <c r="C37" s="8">
        <v>11307</v>
      </c>
      <c r="D37" s="8">
        <f t="shared" si="0"/>
        <v>185560</v>
      </c>
      <c r="E37" s="8">
        <v>19025</v>
      </c>
      <c r="F37" s="8">
        <v>14281</v>
      </c>
      <c r="G37" s="8">
        <v>78951</v>
      </c>
      <c r="H37" s="8">
        <v>73303</v>
      </c>
      <c r="I37" s="9"/>
    </row>
    <row r="38" spans="1:9" ht="12.75" hidden="1">
      <c r="A38" s="5">
        <v>33878</v>
      </c>
      <c r="B38" s="8">
        <v>6550</v>
      </c>
      <c r="C38" s="8">
        <v>12088</v>
      </c>
      <c r="D38" s="8">
        <f t="shared" si="0"/>
        <v>186401</v>
      </c>
      <c r="E38" s="8">
        <v>19295</v>
      </c>
      <c r="F38" s="8">
        <v>14177</v>
      </c>
      <c r="G38" s="8">
        <v>80279</v>
      </c>
      <c r="H38" s="8">
        <v>72650</v>
      </c>
      <c r="I38" s="9"/>
    </row>
    <row r="39" spans="1:9" ht="12.75" hidden="1">
      <c r="A39" s="5">
        <v>33909</v>
      </c>
      <c r="B39" s="8">
        <v>5778</v>
      </c>
      <c r="C39" s="8">
        <v>12535</v>
      </c>
      <c r="D39" s="8">
        <f t="shared" si="0"/>
        <v>187728</v>
      </c>
      <c r="E39" s="8">
        <v>19405</v>
      </c>
      <c r="F39" s="8">
        <v>14319</v>
      </c>
      <c r="G39" s="8">
        <v>81488</v>
      </c>
      <c r="H39" s="8">
        <v>72516</v>
      </c>
      <c r="I39" s="9"/>
    </row>
    <row r="40" spans="1:9" ht="12.75" hidden="1">
      <c r="A40" s="5">
        <v>33939</v>
      </c>
      <c r="B40" s="8">
        <v>6397</v>
      </c>
      <c r="C40" s="8">
        <v>13154</v>
      </c>
      <c r="D40" s="8">
        <f t="shared" si="0"/>
        <v>189935</v>
      </c>
      <c r="E40" s="8">
        <v>19552</v>
      </c>
      <c r="F40" s="8">
        <v>14500</v>
      </c>
      <c r="G40" s="8">
        <v>82395</v>
      </c>
      <c r="H40" s="8">
        <v>73488</v>
      </c>
      <c r="I40" s="9"/>
    </row>
    <row r="41" spans="1:9" ht="12.75" hidden="1">
      <c r="A41" s="5">
        <v>33970</v>
      </c>
      <c r="B41" s="8">
        <v>5303</v>
      </c>
      <c r="C41" s="8">
        <v>13075</v>
      </c>
      <c r="D41" s="8">
        <f t="shared" si="0"/>
        <v>191080</v>
      </c>
      <c r="E41" s="8">
        <v>19694</v>
      </c>
      <c r="F41" s="8">
        <v>14969</v>
      </c>
      <c r="G41" s="8">
        <v>83613</v>
      </c>
      <c r="H41" s="8">
        <v>72804</v>
      </c>
      <c r="I41" s="9"/>
    </row>
    <row r="42" spans="1:9" ht="12.75" hidden="1">
      <c r="A42" s="5">
        <v>34001</v>
      </c>
      <c r="B42" s="8">
        <v>5681</v>
      </c>
      <c r="C42" s="8">
        <v>12424</v>
      </c>
      <c r="D42" s="8">
        <f t="shared" si="0"/>
        <v>194467</v>
      </c>
      <c r="E42" s="8">
        <v>19599</v>
      </c>
      <c r="F42" s="8">
        <v>14857</v>
      </c>
      <c r="G42" s="8">
        <v>84827</v>
      </c>
      <c r="H42" s="8">
        <v>75184</v>
      </c>
      <c r="I42" s="9"/>
    </row>
    <row r="43" spans="1:9" ht="12.75" hidden="1">
      <c r="A43" s="5">
        <v>34029</v>
      </c>
      <c r="B43" s="8">
        <v>5902</v>
      </c>
      <c r="C43" s="8">
        <v>12144</v>
      </c>
      <c r="D43" s="8">
        <f t="shared" si="0"/>
        <v>193805</v>
      </c>
      <c r="E43" s="8">
        <v>19519</v>
      </c>
      <c r="F43" s="8">
        <v>14667</v>
      </c>
      <c r="G43" s="8">
        <v>85980</v>
      </c>
      <c r="H43" s="8">
        <v>73639</v>
      </c>
      <c r="I43" s="9"/>
    </row>
    <row r="44" spans="1:9" ht="12.75" hidden="1">
      <c r="A44" s="5">
        <v>34060</v>
      </c>
      <c r="B44" s="8">
        <v>5249</v>
      </c>
      <c r="C44" s="8">
        <v>8778</v>
      </c>
      <c r="D44" s="8">
        <f t="shared" si="0"/>
        <v>194007</v>
      </c>
      <c r="E44" s="8">
        <v>19839</v>
      </c>
      <c r="F44" s="8">
        <v>14770</v>
      </c>
      <c r="G44" s="8">
        <v>86849</v>
      </c>
      <c r="H44" s="8">
        <v>72549</v>
      </c>
      <c r="I44" s="9"/>
    </row>
    <row r="45" spans="1:9" ht="12.75" hidden="1">
      <c r="A45" s="5">
        <v>34090</v>
      </c>
      <c r="B45" s="8">
        <v>6232</v>
      </c>
      <c r="C45" s="8">
        <v>8479</v>
      </c>
      <c r="D45" s="8">
        <f t="shared" si="0"/>
        <v>193747</v>
      </c>
      <c r="E45" s="8">
        <v>20163</v>
      </c>
      <c r="F45" s="8">
        <v>14639</v>
      </c>
      <c r="G45" s="8">
        <v>87966</v>
      </c>
      <c r="H45" s="8">
        <v>70979</v>
      </c>
      <c r="I45" s="9"/>
    </row>
    <row r="46" spans="1:9" ht="12.75" hidden="1">
      <c r="A46" s="5">
        <v>34121</v>
      </c>
      <c r="B46" s="8">
        <v>6718</v>
      </c>
      <c r="C46" s="8">
        <v>8017</v>
      </c>
      <c r="D46" s="8">
        <f t="shared" si="0"/>
        <v>197828</v>
      </c>
      <c r="E46" s="8">
        <v>20654</v>
      </c>
      <c r="F46" s="8">
        <v>14526</v>
      </c>
      <c r="G46" s="8">
        <v>89197</v>
      </c>
      <c r="H46" s="8">
        <v>73451</v>
      </c>
      <c r="I46" s="9"/>
    </row>
    <row r="47" spans="1:9" ht="12.75" hidden="1">
      <c r="A47" s="5">
        <v>34151</v>
      </c>
      <c r="B47" s="8">
        <v>6981</v>
      </c>
      <c r="C47" s="8">
        <v>8266</v>
      </c>
      <c r="D47" s="8">
        <f t="shared" si="0"/>
        <v>200339</v>
      </c>
      <c r="E47" s="8">
        <v>20977</v>
      </c>
      <c r="F47" s="8">
        <v>14849</v>
      </c>
      <c r="G47" s="8">
        <v>90340</v>
      </c>
      <c r="H47" s="8">
        <v>74173</v>
      </c>
      <c r="I47" s="9"/>
    </row>
    <row r="48" spans="1:9" ht="12.75" hidden="1">
      <c r="A48" s="5">
        <v>34182</v>
      </c>
      <c r="B48" s="8">
        <v>6846</v>
      </c>
      <c r="C48" s="8">
        <v>8384</v>
      </c>
      <c r="D48" s="8">
        <f t="shared" si="0"/>
        <v>203045</v>
      </c>
      <c r="E48" s="8">
        <v>21371</v>
      </c>
      <c r="F48" s="8">
        <v>14978</v>
      </c>
      <c r="G48" s="8">
        <v>91845</v>
      </c>
      <c r="H48" s="8">
        <v>74851</v>
      </c>
      <c r="I48" s="9"/>
    </row>
    <row r="49" spans="1:9" ht="12.75" hidden="1">
      <c r="A49" s="5">
        <v>34213</v>
      </c>
      <c r="B49" s="8">
        <v>6841</v>
      </c>
      <c r="C49" s="8">
        <v>7152</v>
      </c>
      <c r="D49" s="8">
        <f t="shared" si="0"/>
        <v>207467</v>
      </c>
      <c r="E49" s="8">
        <v>21741</v>
      </c>
      <c r="F49" s="8">
        <v>15134</v>
      </c>
      <c r="G49" s="8">
        <v>93351</v>
      </c>
      <c r="H49" s="8">
        <v>77241</v>
      </c>
      <c r="I49" s="9"/>
    </row>
    <row r="50" spans="1:9" ht="12.75" hidden="1">
      <c r="A50" s="5">
        <v>34243</v>
      </c>
      <c r="B50" s="8">
        <v>6159</v>
      </c>
      <c r="C50" s="8">
        <v>7205</v>
      </c>
      <c r="D50" s="8">
        <f t="shared" si="0"/>
        <v>209705</v>
      </c>
      <c r="E50" s="8">
        <v>22337</v>
      </c>
      <c r="F50" s="8">
        <v>15228</v>
      </c>
      <c r="G50" s="8">
        <v>94565</v>
      </c>
      <c r="H50" s="8">
        <v>77575</v>
      </c>
      <c r="I50" s="9"/>
    </row>
    <row r="51" spans="1:9" ht="12.75" hidden="1">
      <c r="A51" s="5">
        <v>34274</v>
      </c>
      <c r="B51" s="8">
        <v>5987</v>
      </c>
      <c r="C51" s="8">
        <v>7248</v>
      </c>
      <c r="D51" s="8">
        <f t="shared" si="0"/>
        <v>213313</v>
      </c>
      <c r="E51" s="8">
        <v>22553</v>
      </c>
      <c r="F51" s="8">
        <v>15451</v>
      </c>
      <c r="G51" s="8">
        <v>95934</v>
      </c>
      <c r="H51" s="8">
        <v>79375</v>
      </c>
      <c r="I51" s="9"/>
    </row>
    <row r="52" spans="1:9" ht="12.75" hidden="1">
      <c r="A52" s="5">
        <v>34304</v>
      </c>
      <c r="B52" s="8">
        <v>6650</v>
      </c>
      <c r="C52" s="8">
        <v>7925</v>
      </c>
      <c r="D52" s="8">
        <f t="shared" si="0"/>
        <v>215230</v>
      </c>
      <c r="E52" s="8">
        <v>23062</v>
      </c>
      <c r="F52" s="8">
        <v>15493</v>
      </c>
      <c r="G52" s="8">
        <v>97014</v>
      </c>
      <c r="H52" s="8">
        <v>79661</v>
      </c>
      <c r="I52" s="9"/>
    </row>
    <row r="53" spans="1:9" ht="12.75" hidden="1">
      <c r="A53" s="5">
        <v>34335</v>
      </c>
      <c r="B53" s="8">
        <v>7319</v>
      </c>
      <c r="C53" s="8">
        <v>6468</v>
      </c>
      <c r="D53" s="8">
        <f t="shared" si="0"/>
        <v>215909</v>
      </c>
      <c r="E53" s="8">
        <v>22637</v>
      </c>
      <c r="F53" s="8">
        <v>15733</v>
      </c>
      <c r="G53" s="8">
        <v>96819</v>
      </c>
      <c r="H53" s="8">
        <v>80720</v>
      </c>
      <c r="I53" s="9"/>
    </row>
    <row r="54" spans="1:9" ht="12.75" hidden="1">
      <c r="A54" s="5">
        <v>34366</v>
      </c>
      <c r="B54" s="8">
        <v>7226</v>
      </c>
      <c r="C54" s="8">
        <v>4971</v>
      </c>
      <c r="D54" s="8">
        <f t="shared" si="0"/>
        <v>220443</v>
      </c>
      <c r="E54" s="8">
        <v>23305</v>
      </c>
      <c r="F54" s="8">
        <v>15779</v>
      </c>
      <c r="G54" s="8">
        <v>99055</v>
      </c>
      <c r="H54" s="8">
        <v>82304</v>
      </c>
      <c r="I54" s="9"/>
    </row>
    <row r="55" spans="1:9" ht="12.75" hidden="1">
      <c r="A55" s="5">
        <v>34394</v>
      </c>
      <c r="B55" s="8">
        <v>8035</v>
      </c>
      <c r="C55" s="8">
        <v>5332</v>
      </c>
      <c r="D55" s="8">
        <f t="shared" si="0"/>
        <v>223571</v>
      </c>
      <c r="E55" s="8">
        <v>24187</v>
      </c>
      <c r="F55" s="8">
        <v>15795</v>
      </c>
      <c r="G55" s="8">
        <v>100284</v>
      </c>
      <c r="H55" s="8">
        <v>83305</v>
      </c>
      <c r="I55" s="9"/>
    </row>
    <row r="56" spans="1:9" ht="12.75" hidden="1">
      <c r="A56" s="5">
        <v>34425</v>
      </c>
      <c r="B56" s="8">
        <v>7512</v>
      </c>
      <c r="C56" s="8">
        <v>6102</v>
      </c>
      <c r="D56" s="8">
        <f t="shared" si="0"/>
        <v>222323</v>
      </c>
      <c r="E56" s="8">
        <v>24503</v>
      </c>
      <c r="F56" s="8">
        <v>15820</v>
      </c>
      <c r="G56" s="8">
        <v>101597</v>
      </c>
      <c r="H56" s="8">
        <v>80403</v>
      </c>
      <c r="I56" s="9"/>
    </row>
    <row r="57" spans="1:9" ht="12.75" hidden="1">
      <c r="A57" s="5">
        <v>34455</v>
      </c>
      <c r="B57" s="8">
        <v>7303</v>
      </c>
      <c r="C57" s="8">
        <v>6617</v>
      </c>
      <c r="D57" s="8">
        <f t="shared" si="0"/>
        <v>222509</v>
      </c>
      <c r="E57" s="8">
        <v>24968</v>
      </c>
      <c r="F57" s="8">
        <v>15865</v>
      </c>
      <c r="G57" s="8">
        <v>102701</v>
      </c>
      <c r="H57" s="8">
        <v>78975</v>
      </c>
      <c r="I57" s="9"/>
    </row>
    <row r="58" spans="1:9" ht="12.75" hidden="1">
      <c r="A58" s="5">
        <v>34486</v>
      </c>
      <c r="B58" s="8">
        <v>6392</v>
      </c>
      <c r="C58" s="8">
        <v>7527</v>
      </c>
      <c r="D58" s="8">
        <f t="shared" si="0"/>
        <v>226836</v>
      </c>
      <c r="E58" s="8">
        <v>25512</v>
      </c>
      <c r="F58" s="8">
        <v>15752</v>
      </c>
      <c r="G58" s="8">
        <v>104193</v>
      </c>
      <c r="H58" s="8">
        <v>81379</v>
      </c>
      <c r="I58" s="9"/>
    </row>
    <row r="59" spans="1:9" ht="12.75" hidden="1">
      <c r="A59" s="5">
        <v>34516</v>
      </c>
      <c r="B59" s="8">
        <v>8730</v>
      </c>
      <c r="C59" s="8">
        <v>6342</v>
      </c>
      <c r="D59" s="8">
        <f t="shared" si="0"/>
        <v>230573</v>
      </c>
      <c r="E59" s="8">
        <v>26338</v>
      </c>
      <c r="F59" s="8">
        <v>15804</v>
      </c>
      <c r="G59" s="8">
        <v>105454</v>
      </c>
      <c r="H59" s="8">
        <v>82977</v>
      </c>
      <c r="I59" s="9"/>
    </row>
    <row r="60" spans="1:9" ht="12.75" hidden="1">
      <c r="A60" s="5">
        <v>34547</v>
      </c>
      <c r="B60" s="8">
        <v>10586</v>
      </c>
      <c r="C60" s="8">
        <v>6290</v>
      </c>
      <c r="D60" s="8">
        <f t="shared" si="0"/>
        <v>233397</v>
      </c>
      <c r="E60" s="8">
        <v>26727</v>
      </c>
      <c r="F60" s="8">
        <v>15985</v>
      </c>
      <c r="G60" s="8">
        <v>107343</v>
      </c>
      <c r="H60" s="8">
        <v>83342</v>
      </c>
      <c r="I60" s="9"/>
    </row>
    <row r="61" spans="1:9" ht="12.75" hidden="1">
      <c r="A61" s="5">
        <v>34578</v>
      </c>
      <c r="B61" s="8">
        <v>10704</v>
      </c>
      <c r="C61" s="8">
        <v>6863</v>
      </c>
      <c r="D61" s="8">
        <f t="shared" si="0"/>
        <v>237727</v>
      </c>
      <c r="E61" s="8">
        <v>27115</v>
      </c>
      <c r="F61" s="8">
        <v>16027</v>
      </c>
      <c r="G61" s="8">
        <v>108872</v>
      </c>
      <c r="H61" s="8">
        <v>85713</v>
      </c>
      <c r="I61" s="9"/>
    </row>
    <row r="62" spans="1:9" ht="12.75" hidden="1">
      <c r="A62" s="5">
        <v>34608</v>
      </c>
      <c r="B62" s="8">
        <v>11506</v>
      </c>
      <c r="C62" s="8">
        <v>6411</v>
      </c>
      <c r="D62" s="8">
        <f t="shared" si="0"/>
        <v>240853</v>
      </c>
      <c r="E62" s="8">
        <v>28042</v>
      </c>
      <c r="F62" s="8">
        <v>16003</v>
      </c>
      <c r="G62" s="8">
        <v>110836</v>
      </c>
      <c r="H62" s="8">
        <v>85972</v>
      </c>
      <c r="I62" s="9"/>
    </row>
    <row r="63" spans="1:9" ht="12.75" hidden="1">
      <c r="A63" s="5">
        <v>34639</v>
      </c>
      <c r="B63" s="8">
        <v>12093</v>
      </c>
      <c r="C63" s="8">
        <v>6851</v>
      </c>
      <c r="D63" s="8">
        <f t="shared" si="0"/>
        <v>245899</v>
      </c>
      <c r="E63" s="8">
        <v>28691</v>
      </c>
      <c r="F63" s="8">
        <v>16377</v>
      </c>
      <c r="G63" s="8">
        <v>112810</v>
      </c>
      <c r="H63" s="8">
        <v>88021</v>
      </c>
      <c r="I63" s="9"/>
    </row>
    <row r="64" spans="1:9" ht="12.75" hidden="1">
      <c r="A64" s="5">
        <v>34669</v>
      </c>
      <c r="B64" s="8">
        <v>11372</v>
      </c>
      <c r="C64" s="8">
        <v>7283</v>
      </c>
      <c r="D64" s="8">
        <f t="shared" si="0"/>
        <v>250271</v>
      </c>
      <c r="E64" s="8">
        <v>29423</v>
      </c>
      <c r="F64" s="8">
        <v>16613</v>
      </c>
      <c r="G64" s="8">
        <v>114348</v>
      </c>
      <c r="H64" s="8">
        <v>89887</v>
      </c>
      <c r="I64" s="9"/>
    </row>
    <row r="65" spans="1:9" ht="12.75" hidden="1">
      <c r="A65" s="5">
        <v>34700</v>
      </c>
      <c r="B65" s="8">
        <v>11464</v>
      </c>
      <c r="C65" s="8">
        <v>6025</v>
      </c>
      <c r="D65" s="8">
        <f t="shared" si="0"/>
        <v>252876</v>
      </c>
      <c r="E65" s="8">
        <v>28889</v>
      </c>
      <c r="F65" s="8">
        <v>16386</v>
      </c>
      <c r="G65" s="8">
        <v>116231</v>
      </c>
      <c r="H65" s="8">
        <v>91370</v>
      </c>
      <c r="I65" s="9"/>
    </row>
    <row r="66" spans="1:9" ht="12.75" hidden="1">
      <c r="A66" s="5">
        <v>34731</v>
      </c>
      <c r="B66" s="8">
        <v>12390</v>
      </c>
      <c r="C66" s="8">
        <v>5472</v>
      </c>
      <c r="D66" s="8">
        <f t="shared" si="0"/>
        <v>257567</v>
      </c>
      <c r="E66" s="8">
        <v>29416</v>
      </c>
      <c r="F66" s="8">
        <v>16752</v>
      </c>
      <c r="G66" s="8">
        <v>118164</v>
      </c>
      <c r="H66" s="8">
        <v>93235</v>
      </c>
      <c r="I66" s="9"/>
    </row>
    <row r="67" spans="1:9" ht="12.75" hidden="1">
      <c r="A67" s="5">
        <v>34759</v>
      </c>
      <c r="B67" s="8">
        <v>11460</v>
      </c>
      <c r="C67" s="8">
        <v>6348</v>
      </c>
      <c r="D67" s="8">
        <f t="shared" si="0"/>
        <v>260735</v>
      </c>
      <c r="E67" s="8">
        <v>30341</v>
      </c>
      <c r="F67" s="8">
        <v>17045</v>
      </c>
      <c r="G67" s="8">
        <v>119892</v>
      </c>
      <c r="H67" s="8">
        <v>93457</v>
      </c>
      <c r="I67" s="9"/>
    </row>
    <row r="68" spans="1:9" ht="12.75" hidden="1">
      <c r="A68" s="5">
        <v>34790</v>
      </c>
      <c r="B68" s="8">
        <v>9831</v>
      </c>
      <c r="C68" s="8">
        <v>7561</v>
      </c>
      <c r="D68" s="8">
        <f t="shared" si="0"/>
        <v>264559</v>
      </c>
      <c r="E68" s="8">
        <v>31059</v>
      </c>
      <c r="F68" s="8">
        <v>17245</v>
      </c>
      <c r="G68" s="8">
        <v>121170</v>
      </c>
      <c r="H68" s="8">
        <v>95085</v>
      </c>
      <c r="I68" s="9"/>
    </row>
    <row r="69" spans="1:9" ht="12.75" hidden="1">
      <c r="A69" s="5">
        <v>34820</v>
      </c>
      <c r="B69" s="8">
        <v>9856</v>
      </c>
      <c r="C69" s="8">
        <v>7244</v>
      </c>
      <c r="D69" s="8">
        <f t="shared" si="0"/>
        <v>264343</v>
      </c>
      <c r="E69" s="8">
        <v>31977</v>
      </c>
      <c r="F69" s="8">
        <v>17371</v>
      </c>
      <c r="G69" s="8">
        <v>122796</v>
      </c>
      <c r="H69" s="8">
        <v>92199</v>
      </c>
      <c r="I69" s="9"/>
    </row>
    <row r="70" spans="1:9" ht="12.75" hidden="1">
      <c r="A70" s="5">
        <v>34851</v>
      </c>
      <c r="B70" s="8">
        <v>10966</v>
      </c>
      <c r="C70" s="8">
        <v>6683</v>
      </c>
      <c r="D70" s="8">
        <f aca="true" t="shared" si="1" ref="D70:D133">E70+F70+G70+H70</f>
        <v>270009</v>
      </c>
      <c r="E70" s="8">
        <v>32601</v>
      </c>
      <c r="F70" s="8">
        <v>17929</v>
      </c>
      <c r="G70" s="8">
        <v>124528</v>
      </c>
      <c r="H70" s="8">
        <v>94951</v>
      </c>
      <c r="I70" s="9"/>
    </row>
    <row r="71" spans="1:9" ht="12.75" hidden="1">
      <c r="A71" s="5">
        <v>34881</v>
      </c>
      <c r="B71" s="8">
        <v>11377</v>
      </c>
      <c r="C71" s="8">
        <v>6158</v>
      </c>
      <c r="D71" s="8">
        <f t="shared" si="1"/>
        <v>273992</v>
      </c>
      <c r="E71" s="8">
        <v>33280</v>
      </c>
      <c r="F71" s="8">
        <v>18308</v>
      </c>
      <c r="G71" s="8">
        <v>125963</v>
      </c>
      <c r="H71" s="8">
        <v>96441</v>
      </c>
      <c r="I71" s="9"/>
    </row>
    <row r="72" spans="1:9" ht="12.75" hidden="1">
      <c r="A72" s="5">
        <v>34912</v>
      </c>
      <c r="B72" s="8">
        <v>12625</v>
      </c>
      <c r="C72" s="8">
        <v>6518</v>
      </c>
      <c r="D72" s="8">
        <f t="shared" si="1"/>
        <v>277971</v>
      </c>
      <c r="E72" s="8">
        <v>34029</v>
      </c>
      <c r="F72" s="8">
        <v>18423</v>
      </c>
      <c r="G72" s="8">
        <v>127752</v>
      </c>
      <c r="H72" s="8">
        <v>97767</v>
      </c>
      <c r="I72" s="9"/>
    </row>
    <row r="73" spans="1:9" ht="12.75" hidden="1">
      <c r="A73" s="5">
        <v>34943</v>
      </c>
      <c r="B73" s="8">
        <v>12011</v>
      </c>
      <c r="C73" s="8">
        <v>7062</v>
      </c>
      <c r="D73" s="8">
        <f t="shared" si="1"/>
        <v>283017</v>
      </c>
      <c r="E73" s="8">
        <v>34734</v>
      </c>
      <c r="F73" s="8">
        <v>18887</v>
      </c>
      <c r="G73" s="8">
        <v>129423</v>
      </c>
      <c r="H73" s="8">
        <v>99973</v>
      </c>
      <c r="I73" s="9"/>
    </row>
    <row r="74" spans="1:9" ht="12.75" hidden="1">
      <c r="A74" s="5">
        <v>34973</v>
      </c>
      <c r="B74" s="8">
        <v>12957</v>
      </c>
      <c r="C74" s="8">
        <v>6840</v>
      </c>
      <c r="D74" s="8">
        <f t="shared" si="1"/>
        <v>284818</v>
      </c>
      <c r="E74" s="8">
        <v>35804</v>
      </c>
      <c r="F74" s="8">
        <v>19020</v>
      </c>
      <c r="G74" s="8">
        <v>131133</v>
      </c>
      <c r="H74" s="8">
        <v>98861</v>
      </c>
      <c r="I74" s="9"/>
    </row>
    <row r="75" spans="1:9" ht="12.75" hidden="1">
      <c r="A75" s="5">
        <v>35004</v>
      </c>
      <c r="B75" s="8">
        <v>13559</v>
      </c>
      <c r="C75" s="8">
        <v>7026</v>
      </c>
      <c r="D75" s="8">
        <f t="shared" si="1"/>
        <v>288732</v>
      </c>
      <c r="E75" s="8">
        <v>36589</v>
      </c>
      <c r="F75" s="8">
        <v>19337</v>
      </c>
      <c r="G75" s="8">
        <v>134627</v>
      </c>
      <c r="H75" s="8">
        <v>98179</v>
      </c>
      <c r="I75" s="9"/>
    </row>
    <row r="76" spans="1:9" ht="12.75" hidden="1">
      <c r="A76" s="5">
        <v>35034</v>
      </c>
      <c r="B76" s="8">
        <v>13896</v>
      </c>
      <c r="C76" s="8">
        <v>7373</v>
      </c>
      <c r="D76" s="8">
        <f t="shared" si="1"/>
        <v>295441</v>
      </c>
      <c r="E76" s="8">
        <v>37442</v>
      </c>
      <c r="F76" s="8">
        <v>19375</v>
      </c>
      <c r="G76" s="8">
        <v>136267</v>
      </c>
      <c r="H76" s="8">
        <v>102357</v>
      </c>
      <c r="I76" s="9"/>
    </row>
    <row r="77" spans="1:9" ht="12.75" hidden="1">
      <c r="A77" s="5">
        <v>35065</v>
      </c>
      <c r="B77" s="8">
        <v>14230</v>
      </c>
      <c r="C77" s="8">
        <v>6401</v>
      </c>
      <c r="D77" s="8">
        <f t="shared" si="1"/>
        <v>298052</v>
      </c>
      <c r="E77" s="8">
        <v>37745</v>
      </c>
      <c r="F77" s="8">
        <v>19467</v>
      </c>
      <c r="G77" s="8">
        <v>137761</v>
      </c>
      <c r="H77" s="8">
        <v>103079</v>
      </c>
      <c r="I77" s="9"/>
    </row>
    <row r="78" spans="1:9" ht="12.75" hidden="1">
      <c r="A78" s="5">
        <v>35096</v>
      </c>
      <c r="B78" s="8">
        <v>14044</v>
      </c>
      <c r="C78" s="8">
        <v>5632</v>
      </c>
      <c r="D78" s="8">
        <f t="shared" si="1"/>
        <v>303771</v>
      </c>
      <c r="E78" s="8">
        <v>38235</v>
      </c>
      <c r="F78" s="8">
        <v>19768</v>
      </c>
      <c r="G78" s="8">
        <v>139764</v>
      </c>
      <c r="H78" s="8">
        <v>106004</v>
      </c>
      <c r="I78" s="9"/>
    </row>
    <row r="79" spans="1:9" ht="12.75" hidden="1">
      <c r="A79" s="5">
        <v>35125</v>
      </c>
      <c r="B79" s="8">
        <v>14499</v>
      </c>
      <c r="C79" s="8">
        <v>6735</v>
      </c>
      <c r="D79" s="8">
        <f t="shared" si="1"/>
        <v>309280</v>
      </c>
      <c r="E79" s="8">
        <v>39090</v>
      </c>
      <c r="F79" s="8">
        <v>20026</v>
      </c>
      <c r="G79" s="8">
        <v>141773</v>
      </c>
      <c r="H79" s="8">
        <v>108391</v>
      </c>
      <c r="I79" s="9"/>
    </row>
    <row r="80" spans="1:9" ht="12.75" hidden="1">
      <c r="A80" s="5">
        <v>35156</v>
      </c>
      <c r="B80" s="8">
        <v>13487</v>
      </c>
      <c r="C80" s="8">
        <v>5934</v>
      </c>
      <c r="D80" s="8">
        <f t="shared" si="1"/>
        <v>311615</v>
      </c>
      <c r="E80" s="8">
        <v>39092</v>
      </c>
      <c r="F80" s="8">
        <v>20289</v>
      </c>
      <c r="G80" s="8">
        <v>143408</v>
      </c>
      <c r="H80" s="8">
        <v>108826</v>
      </c>
      <c r="I80" s="9"/>
    </row>
    <row r="81" spans="1:9" ht="12.75" hidden="1">
      <c r="A81" s="5">
        <v>35186</v>
      </c>
      <c r="B81" s="8">
        <v>12428</v>
      </c>
      <c r="C81" s="8">
        <v>6194</v>
      </c>
      <c r="D81" s="8">
        <f t="shared" si="1"/>
        <v>315443</v>
      </c>
      <c r="E81" s="8">
        <v>40562</v>
      </c>
      <c r="F81" s="8">
        <v>20520</v>
      </c>
      <c r="G81" s="8">
        <v>145212</v>
      </c>
      <c r="H81" s="8">
        <v>109149</v>
      </c>
      <c r="I81" s="9"/>
    </row>
    <row r="82" spans="1:9" ht="12.75" hidden="1">
      <c r="A82" s="5">
        <v>35217</v>
      </c>
      <c r="B82" s="8">
        <v>12881</v>
      </c>
      <c r="C82" s="8">
        <v>7007</v>
      </c>
      <c r="D82" s="8">
        <f t="shared" si="1"/>
        <v>321524</v>
      </c>
      <c r="E82" s="8">
        <v>41346</v>
      </c>
      <c r="F82" s="8">
        <v>20941</v>
      </c>
      <c r="G82" s="8">
        <v>147060</v>
      </c>
      <c r="H82" s="8">
        <v>112177</v>
      </c>
      <c r="I82" s="9"/>
    </row>
    <row r="83" spans="1:9" ht="12.75" hidden="1">
      <c r="A83" s="5">
        <v>35247</v>
      </c>
      <c r="B83" s="8">
        <v>12617</v>
      </c>
      <c r="C83" s="8">
        <v>6837</v>
      </c>
      <c r="D83" s="8">
        <f t="shared" si="1"/>
        <v>327453</v>
      </c>
      <c r="E83" s="8">
        <v>42151</v>
      </c>
      <c r="F83" s="8">
        <v>21041</v>
      </c>
      <c r="G83" s="8">
        <v>149707</v>
      </c>
      <c r="H83" s="8">
        <v>114554</v>
      </c>
      <c r="I83" s="9"/>
    </row>
    <row r="84" spans="1:9" ht="12.75" hidden="1">
      <c r="A84" s="5">
        <v>35278</v>
      </c>
      <c r="B84" s="8">
        <v>12814</v>
      </c>
      <c r="C84" s="8">
        <v>6460</v>
      </c>
      <c r="D84" s="8">
        <f t="shared" si="1"/>
        <v>330156</v>
      </c>
      <c r="E84" s="8">
        <v>42693</v>
      </c>
      <c r="F84" s="8">
        <v>21335</v>
      </c>
      <c r="G84" s="8">
        <v>151911</v>
      </c>
      <c r="H84" s="8">
        <v>114217</v>
      </c>
      <c r="I84" s="9"/>
    </row>
    <row r="85" spans="1:9" ht="12.75" hidden="1">
      <c r="A85" s="5">
        <v>35309</v>
      </c>
      <c r="B85" s="8">
        <v>13692</v>
      </c>
      <c r="C85" s="8">
        <v>5844</v>
      </c>
      <c r="D85" s="8">
        <f t="shared" si="1"/>
        <v>336454</v>
      </c>
      <c r="E85" s="8">
        <v>43118</v>
      </c>
      <c r="F85" s="8">
        <v>22628</v>
      </c>
      <c r="G85" s="8">
        <v>153845</v>
      </c>
      <c r="H85" s="8">
        <v>116863</v>
      </c>
      <c r="I85" s="9"/>
    </row>
    <row r="86" spans="1:9" ht="12.75" hidden="1">
      <c r="A86" s="5">
        <v>35339</v>
      </c>
      <c r="B86" s="8">
        <v>13344</v>
      </c>
      <c r="C86" s="8">
        <v>5455</v>
      </c>
      <c r="D86" s="8">
        <f t="shared" si="1"/>
        <v>342341</v>
      </c>
      <c r="E86" s="8">
        <v>43977</v>
      </c>
      <c r="F86" s="8">
        <v>22588</v>
      </c>
      <c r="G86" s="8">
        <v>155745</v>
      </c>
      <c r="H86" s="8">
        <v>120031</v>
      </c>
      <c r="I86" s="9"/>
    </row>
    <row r="87" spans="1:9" ht="12.75" hidden="1">
      <c r="A87" s="5">
        <v>35370</v>
      </c>
      <c r="B87" s="8">
        <v>12571</v>
      </c>
      <c r="C87" s="8">
        <v>5741</v>
      </c>
      <c r="D87" s="8">
        <f t="shared" si="1"/>
        <v>343680</v>
      </c>
      <c r="E87" s="8">
        <v>44999</v>
      </c>
      <c r="F87" s="8">
        <v>22783</v>
      </c>
      <c r="G87" s="8">
        <v>157713</v>
      </c>
      <c r="H87" s="8">
        <v>118185</v>
      </c>
      <c r="I87" s="9"/>
    </row>
    <row r="88" spans="1:9" ht="12.75" hidden="1">
      <c r="A88" s="5">
        <v>35400</v>
      </c>
      <c r="B88" s="8">
        <v>13511</v>
      </c>
      <c r="C88" s="8">
        <v>5863</v>
      </c>
      <c r="D88" s="8">
        <f t="shared" si="1"/>
        <v>347840</v>
      </c>
      <c r="E88" s="8">
        <v>45380</v>
      </c>
      <c r="F88" s="8">
        <v>22637</v>
      </c>
      <c r="G88" s="8">
        <v>159241</v>
      </c>
      <c r="H88" s="8">
        <v>120582</v>
      </c>
      <c r="I88" s="9"/>
    </row>
    <row r="89" spans="1:9" ht="12.75" hidden="1">
      <c r="A89" s="5">
        <v>35431</v>
      </c>
      <c r="B89" s="8">
        <v>14728</v>
      </c>
      <c r="C89" s="8">
        <v>5554</v>
      </c>
      <c r="D89" s="8">
        <f t="shared" si="1"/>
        <v>352867</v>
      </c>
      <c r="E89" s="8">
        <v>45707</v>
      </c>
      <c r="F89" s="8">
        <v>22692</v>
      </c>
      <c r="G89" s="8">
        <v>160779</v>
      </c>
      <c r="H89" s="8">
        <v>123689</v>
      </c>
      <c r="I89" s="9"/>
    </row>
    <row r="90" spans="1:9" ht="12.75" hidden="1">
      <c r="A90" s="5">
        <v>35462</v>
      </c>
      <c r="B90" s="8">
        <v>14344</v>
      </c>
      <c r="C90" s="8">
        <v>5511</v>
      </c>
      <c r="D90" s="8">
        <f t="shared" si="1"/>
        <v>359776</v>
      </c>
      <c r="E90" s="8">
        <v>45960</v>
      </c>
      <c r="F90" s="8">
        <v>22761</v>
      </c>
      <c r="G90" s="8">
        <v>162934</v>
      </c>
      <c r="H90" s="8">
        <v>128121</v>
      </c>
      <c r="I90" s="9"/>
    </row>
    <row r="91" spans="1:9" ht="12.75" hidden="1">
      <c r="A91" s="5">
        <v>35490</v>
      </c>
      <c r="B91" s="8">
        <v>14262</v>
      </c>
      <c r="C91" s="8">
        <v>5657</v>
      </c>
      <c r="D91" s="8">
        <f t="shared" si="1"/>
        <v>363289</v>
      </c>
      <c r="E91" s="8">
        <v>46169</v>
      </c>
      <c r="F91" s="8">
        <v>22900</v>
      </c>
      <c r="G91" s="8">
        <v>164620</v>
      </c>
      <c r="H91" s="8">
        <v>129600</v>
      </c>
      <c r="I91" s="9"/>
    </row>
    <row r="92" spans="1:9" ht="12.75" hidden="1">
      <c r="A92" s="5">
        <v>35521</v>
      </c>
      <c r="B92" s="8">
        <v>14012</v>
      </c>
      <c r="C92" s="8">
        <v>5563</v>
      </c>
      <c r="D92" s="8">
        <f t="shared" si="1"/>
        <v>368946</v>
      </c>
      <c r="E92" s="8">
        <v>46721</v>
      </c>
      <c r="F92" s="8">
        <v>22911</v>
      </c>
      <c r="G92" s="8">
        <v>166001</v>
      </c>
      <c r="H92" s="8">
        <v>133313</v>
      </c>
      <c r="I92" s="9"/>
    </row>
    <row r="93" spans="1:9" ht="12.75" hidden="1">
      <c r="A93" s="5">
        <v>35551</v>
      </c>
      <c r="B93" s="8">
        <v>13536</v>
      </c>
      <c r="C93" s="8">
        <v>5519</v>
      </c>
      <c r="D93" s="8">
        <f t="shared" si="1"/>
        <v>370760</v>
      </c>
      <c r="E93" s="8">
        <v>46985</v>
      </c>
      <c r="F93" s="8">
        <v>22952</v>
      </c>
      <c r="G93" s="8">
        <v>167521</v>
      </c>
      <c r="H93" s="8">
        <v>133302</v>
      </c>
      <c r="I93" s="9"/>
    </row>
    <row r="94" spans="1:9" ht="12.75" hidden="1">
      <c r="A94" s="5">
        <v>35582</v>
      </c>
      <c r="B94" s="8">
        <v>14110</v>
      </c>
      <c r="C94" s="8">
        <v>5902</v>
      </c>
      <c r="D94" s="8">
        <f t="shared" si="1"/>
        <v>377109</v>
      </c>
      <c r="E94" s="8">
        <v>47274</v>
      </c>
      <c r="F94" s="8">
        <v>22804</v>
      </c>
      <c r="G94" s="8">
        <v>168871</v>
      </c>
      <c r="H94" s="8">
        <v>138160</v>
      </c>
      <c r="I94" s="9"/>
    </row>
    <row r="95" spans="1:9" ht="12.75" hidden="1">
      <c r="A95" s="5">
        <v>35612</v>
      </c>
      <c r="B95" s="8">
        <v>14804</v>
      </c>
      <c r="C95" s="8">
        <v>5816</v>
      </c>
      <c r="D95" s="8">
        <f t="shared" si="1"/>
        <v>377426</v>
      </c>
      <c r="E95" s="8">
        <v>47282</v>
      </c>
      <c r="F95" s="8">
        <v>22429</v>
      </c>
      <c r="G95" s="8">
        <v>170058</v>
      </c>
      <c r="H95" s="8">
        <v>137657</v>
      </c>
      <c r="I95" s="9"/>
    </row>
    <row r="96" spans="1:9" ht="12.75" hidden="1">
      <c r="A96" s="5">
        <v>35643</v>
      </c>
      <c r="B96" s="8">
        <v>14045</v>
      </c>
      <c r="C96" s="8">
        <v>6418</v>
      </c>
      <c r="D96" s="8">
        <f t="shared" si="1"/>
        <v>380296</v>
      </c>
      <c r="E96" s="8">
        <v>47660</v>
      </c>
      <c r="F96" s="8">
        <v>22526</v>
      </c>
      <c r="G96" s="8">
        <v>171640</v>
      </c>
      <c r="H96" s="8">
        <v>138470</v>
      </c>
      <c r="I96" s="9"/>
    </row>
    <row r="97" spans="1:9" ht="12.75" hidden="1">
      <c r="A97" s="5">
        <v>35674</v>
      </c>
      <c r="B97" s="8">
        <v>13506</v>
      </c>
      <c r="C97" s="8">
        <v>6604</v>
      </c>
      <c r="D97" s="8">
        <f t="shared" si="1"/>
        <v>386713</v>
      </c>
      <c r="E97" s="8">
        <v>47709</v>
      </c>
      <c r="F97" s="8">
        <v>22747</v>
      </c>
      <c r="G97" s="8">
        <v>173260</v>
      </c>
      <c r="H97" s="8">
        <v>142997</v>
      </c>
      <c r="I97" s="9"/>
    </row>
    <row r="98" spans="1:9" ht="12.75" hidden="1">
      <c r="A98" s="5">
        <v>35704</v>
      </c>
      <c r="B98" s="8">
        <v>15730</v>
      </c>
      <c r="C98" s="8">
        <v>6649</v>
      </c>
      <c r="D98" s="8">
        <f t="shared" si="1"/>
        <v>391016</v>
      </c>
      <c r="E98" s="8">
        <v>49061</v>
      </c>
      <c r="F98" s="8">
        <v>22276</v>
      </c>
      <c r="G98" s="8">
        <v>174482</v>
      </c>
      <c r="H98" s="8">
        <v>145197</v>
      </c>
      <c r="I98" s="9"/>
    </row>
    <row r="99" spans="1:9" ht="12.75" hidden="1">
      <c r="A99" s="5">
        <v>35735</v>
      </c>
      <c r="B99" s="8">
        <v>15253</v>
      </c>
      <c r="C99" s="8">
        <v>6415</v>
      </c>
      <c r="D99" s="8">
        <f t="shared" si="1"/>
        <v>392980</v>
      </c>
      <c r="E99" s="8">
        <v>49381</v>
      </c>
      <c r="F99" s="8">
        <v>22261</v>
      </c>
      <c r="G99" s="8">
        <v>176210</v>
      </c>
      <c r="H99" s="8">
        <v>145128</v>
      </c>
      <c r="I99" s="9"/>
    </row>
    <row r="100" spans="1:9" ht="12.75" hidden="1">
      <c r="A100" s="5">
        <v>35765</v>
      </c>
      <c r="B100" s="8">
        <v>15600</v>
      </c>
      <c r="C100" s="8">
        <v>6346</v>
      </c>
      <c r="D100" s="8">
        <f t="shared" si="1"/>
        <v>397926</v>
      </c>
      <c r="E100" s="8">
        <v>49537</v>
      </c>
      <c r="F100" s="8">
        <v>21965</v>
      </c>
      <c r="G100" s="8">
        <v>177442</v>
      </c>
      <c r="H100" s="8">
        <v>148982</v>
      </c>
      <c r="I100" s="9"/>
    </row>
    <row r="101" spans="1:9" ht="12.75" hidden="1">
      <c r="A101" s="5">
        <v>35796</v>
      </c>
      <c r="B101" s="8">
        <v>16358</v>
      </c>
      <c r="C101" s="8">
        <v>6179</v>
      </c>
      <c r="D101" s="8">
        <f t="shared" si="1"/>
        <v>399994</v>
      </c>
      <c r="E101" s="8">
        <v>49632</v>
      </c>
      <c r="F101" s="8">
        <v>21805</v>
      </c>
      <c r="G101" s="8">
        <v>179650</v>
      </c>
      <c r="H101" s="8">
        <v>148907</v>
      </c>
      <c r="I101" s="9"/>
    </row>
    <row r="102" spans="1:9" ht="12.75" hidden="1">
      <c r="A102" s="5">
        <v>35827</v>
      </c>
      <c r="B102" s="8">
        <v>16144</v>
      </c>
      <c r="C102" s="8">
        <v>6390</v>
      </c>
      <c r="D102" s="8">
        <f t="shared" si="1"/>
        <v>409352</v>
      </c>
      <c r="E102" s="8">
        <v>49871</v>
      </c>
      <c r="F102" s="8">
        <v>21895</v>
      </c>
      <c r="G102" s="8">
        <v>181609</v>
      </c>
      <c r="H102" s="8">
        <v>155977</v>
      </c>
      <c r="I102" s="9"/>
    </row>
    <row r="103" spans="1:9" ht="12.75" hidden="1">
      <c r="A103" s="5">
        <v>35855</v>
      </c>
      <c r="B103" s="8">
        <v>16976</v>
      </c>
      <c r="C103" s="8">
        <v>6411</v>
      </c>
      <c r="D103" s="8">
        <f t="shared" si="1"/>
        <v>415634</v>
      </c>
      <c r="E103" s="8">
        <v>50640</v>
      </c>
      <c r="F103" s="8">
        <v>21507</v>
      </c>
      <c r="G103" s="8">
        <v>183322</v>
      </c>
      <c r="H103" s="8">
        <v>160165</v>
      </c>
      <c r="I103" s="9"/>
    </row>
    <row r="104" spans="1:9" ht="12.75" hidden="1">
      <c r="A104" s="5">
        <v>35886</v>
      </c>
      <c r="B104" s="8">
        <v>17573</v>
      </c>
      <c r="C104" s="8">
        <v>6378</v>
      </c>
      <c r="D104" s="8">
        <f t="shared" si="1"/>
        <v>423211</v>
      </c>
      <c r="E104" s="8">
        <v>51018</v>
      </c>
      <c r="F104" s="8">
        <v>21874</v>
      </c>
      <c r="G104" s="8">
        <v>184640</v>
      </c>
      <c r="H104" s="8">
        <v>165679</v>
      </c>
      <c r="I104" s="9"/>
    </row>
    <row r="105" spans="1:9" ht="12.75" hidden="1">
      <c r="A105" s="5">
        <v>35916</v>
      </c>
      <c r="B105" s="8">
        <v>18376</v>
      </c>
      <c r="C105" s="8">
        <v>6978</v>
      </c>
      <c r="D105" s="8">
        <f t="shared" si="1"/>
        <v>428276</v>
      </c>
      <c r="E105" s="8">
        <v>51384</v>
      </c>
      <c r="F105" s="8">
        <v>21927</v>
      </c>
      <c r="G105" s="8">
        <v>186083</v>
      </c>
      <c r="H105" s="8">
        <v>168882</v>
      </c>
      <c r="I105" s="9"/>
    </row>
    <row r="106" spans="1:9" ht="12.75" hidden="1">
      <c r="A106" s="5">
        <v>35947</v>
      </c>
      <c r="B106" s="8">
        <v>18217</v>
      </c>
      <c r="C106" s="8">
        <v>7979</v>
      </c>
      <c r="D106" s="8">
        <f t="shared" si="1"/>
        <v>434632</v>
      </c>
      <c r="E106" s="8">
        <v>51611</v>
      </c>
      <c r="F106" s="8">
        <v>21752</v>
      </c>
      <c r="G106" s="8">
        <v>187843</v>
      </c>
      <c r="H106" s="8">
        <v>173426</v>
      </c>
      <c r="I106" s="9"/>
    </row>
    <row r="107" spans="1:9" ht="12.75" hidden="1">
      <c r="A107" s="5">
        <v>35977</v>
      </c>
      <c r="B107" s="8">
        <v>17405</v>
      </c>
      <c r="C107" s="8">
        <v>7656</v>
      </c>
      <c r="D107" s="8">
        <f t="shared" si="1"/>
        <v>441648</v>
      </c>
      <c r="E107" s="8">
        <v>51792</v>
      </c>
      <c r="F107" s="8">
        <v>21771</v>
      </c>
      <c r="G107" s="8">
        <v>189561</v>
      </c>
      <c r="H107" s="8">
        <v>178524</v>
      </c>
      <c r="I107" s="9"/>
    </row>
    <row r="108" spans="1:9" ht="12.75" hidden="1">
      <c r="A108" s="5">
        <v>36008</v>
      </c>
      <c r="B108" s="8">
        <v>17442</v>
      </c>
      <c r="C108" s="8">
        <v>7247</v>
      </c>
      <c r="D108" s="8">
        <f t="shared" si="1"/>
        <v>446279</v>
      </c>
      <c r="E108" s="8">
        <v>51729</v>
      </c>
      <c r="F108" s="8">
        <v>21793</v>
      </c>
      <c r="G108" s="8">
        <v>191052</v>
      </c>
      <c r="H108" s="8">
        <v>181705</v>
      </c>
      <c r="I108" s="9"/>
    </row>
    <row r="109" spans="1:9" ht="12.75" hidden="1">
      <c r="A109" s="5">
        <v>36039</v>
      </c>
      <c r="B109" s="8">
        <v>14920</v>
      </c>
      <c r="C109" s="8">
        <v>7246</v>
      </c>
      <c r="D109" s="8">
        <f t="shared" si="1"/>
        <v>446784</v>
      </c>
      <c r="E109" s="8">
        <v>51501</v>
      </c>
      <c r="F109" s="8">
        <v>21770</v>
      </c>
      <c r="G109" s="8">
        <v>192096</v>
      </c>
      <c r="H109" s="8">
        <v>181417</v>
      </c>
      <c r="I109" s="9"/>
    </row>
    <row r="110" spans="1:9" ht="12.75" hidden="1">
      <c r="A110" s="5">
        <v>36069</v>
      </c>
      <c r="B110" s="8">
        <v>17854</v>
      </c>
      <c r="C110" s="8">
        <v>6754</v>
      </c>
      <c r="D110" s="8">
        <f t="shared" si="1"/>
        <v>455545</v>
      </c>
      <c r="E110" s="8">
        <v>51459</v>
      </c>
      <c r="F110" s="8">
        <v>22266</v>
      </c>
      <c r="G110" s="8">
        <v>193682</v>
      </c>
      <c r="H110" s="8">
        <v>188138</v>
      </c>
      <c r="I110" s="9"/>
    </row>
    <row r="111" spans="1:9" ht="12.75" hidden="1">
      <c r="A111" s="5">
        <v>36100</v>
      </c>
      <c r="B111" s="8">
        <v>19948</v>
      </c>
      <c r="C111" s="8">
        <v>7371</v>
      </c>
      <c r="D111" s="8">
        <f t="shared" si="1"/>
        <v>460472</v>
      </c>
      <c r="E111" s="8">
        <v>51511</v>
      </c>
      <c r="F111" s="8">
        <v>22240</v>
      </c>
      <c r="G111" s="8">
        <v>194822</v>
      </c>
      <c r="H111" s="8">
        <v>191899</v>
      </c>
      <c r="I111" s="9"/>
    </row>
    <row r="112" spans="1:9" ht="12.75" hidden="1">
      <c r="A112" s="5">
        <v>36130</v>
      </c>
      <c r="B112" s="8">
        <v>18853</v>
      </c>
      <c r="C112" s="8">
        <v>6669</v>
      </c>
      <c r="D112" s="8">
        <f t="shared" si="1"/>
        <v>464371</v>
      </c>
      <c r="E112" s="8">
        <v>51574</v>
      </c>
      <c r="F112" s="8">
        <v>21923</v>
      </c>
      <c r="G112" s="8">
        <v>195177</v>
      </c>
      <c r="H112" s="8">
        <v>195697</v>
      </c>
      <c r="I112" s="9"/>
    </row>
    <row r="113" spans="1:9" ht="12.75" hidden="1">
      <c r="A113" s="5">
        <v>36161</v>
      </c>
      <c r="B113" s="8">
        <v>20345</v>
      </c>
      <c r="C113" s="8">
        <v>6749</v>
      </c>
      <c r="D113" s="8">
        <f t="shared" si="1"/>
        <v>464374</v>
      </c>
      <c r="E113" s="8">
        <v>52046</v>
      </c>
      <c r="F113" s="8">
        <v>21519</v>
      </c>
      <c r="G113" s="8">
        <v>196054</v>
      </c>
      <c r="H113" s="8">
        <v>194755</v>
      </c>
      <c r="I113" s="9"/>
    </row>
    <row r="114" spans="1:9" ht="12.75" hidden="1">
      <c r="A114" s="5">
        <v>36192</v>
      </c>
      <c r="B114" s="8">
        <v>19987</v>
      </c>
      <c r="C114" s="8">
        <v>7474</v>
      </c>
      <c r="D114" s="8">
        <f t="shared" si="1"/>
        <v>465979</v>
      </c>
      <c r="E114" s="8">
        <v>52172</v>
      </c>
      <c r="F114" s="8">
        <v>21418</v>
      </c>
      <c r="G114" s="8">
        <v>196666</v>
      </c>
      <c r="H114" s="8">
        <v>195723</v>
      </c>
      <c r="I114" s="9"/>
    </row>
    <row r="115" spans="1:9" ht="12.75" hidden="1">
      <c r="A115" s="5">
        <v>36220</v>
      </c>
      <c r="B115" s="8">
        <v>21975</v>
      </c>
      <c r="C115" s="8">
        <v>7707</v>
      </c>
      <c r="D115" s="8">
        <f t="shared" si="1"/>
        <v>470156</v>
      </c>
      <c r="E115" s="8">
        <v>51988</v>
      </c>
      <c r="F115" s="8">
        <v>21721</v>
      </c>
      <c r="G115" s="8">
        <v>196524</v>
      </c>
      <c r="H115" s="8">
        <v>199923</v>
      </c>
      <c r="I115" s="9"/>
    </row>
    <row r="116" spans="1:9" ht="12.75" hidden="1">
      <c r="A116" s="5">
        <v>36251</v>
      </c>
      <c r="B116" s="8">
        <v>21916</v>
      </c>
      <c r="C116" s="8">
        <v>7066</v>
      </c>
      <c r="D116" s="8">
        <f t="shared" si="1"/>
        <v>469087</v>
      </c>
      <c r="E116" s="8">
        <v>51864</v>
      </c>
      <c r="F116" s="8">
        <v>21784</v>
      </c>
      <c r="G116" s="8">
        <v>196746</v>
      </c>
      <c r="H116" s="8">
        <v>198693</v>
      </c>
      <c r="I116" s="9"/>
    </row>
    <row r="117" spans="1:9" ht="12.75" hidden="1">
      <c r="A117" s="5">
        <v>36281</v>
      </c>
      <c r="B117" s="8">
        <v>23542</v>
      </c>
      <c r="C117" s="8">
        <v>7401</v>
      </c>
      <c r="D117" s="8">
        <f t="shared" si="1"/>
        <v>469491</v>
      </c>
      <c r="E117" s="8">
        <v>51792</v>
      </c>
      <c r="F117" s="8">
        <v>21714</v>
      </c>
      <c r="G117" s="8">
        <v>196431</v>
      </c>
      <c r="H117" s="8">
        <v>199554</v>
      </c>
      <c r="I117" s="9"/>
    </row>
    <row r="118" spans="1:9" ht="12.75" hidden="1">
      <c r="A118" s="5">
        <v>36312</v>
      </c>
      <c r="B118" s="8">
        <v>24092</v>
      </c>
      <c r="C118" s="8">
        <v>7064</v>
      </c>
      <c r="D118" s="8">
        <f t="shared" si="1"/>
        <v>481836</v>
      </c>
      <c r="E118" s="8">
        <v>51707</v>
      </c>
      <c r="F118" s="8">
        <v>21956</v>
      </c>
      <c r="G118" s="8">
        <v>196843</v>
      </c>
      <c r="H118" s="8">
        <v>211330</v>
      </c>
      <c r="I118" s="9"/>
    </row>
    <row r="119" spans="1:9" ht="12.75" hidden="1">
      <c r="A119" s="5">
        <v>36342</v>
      </c>
      <c r="B119" s="8">
        <v>21729</v>
      </c>
      <c r="C119" s="8">
        <v>6831</v>
      </c>
      <c r="D119" s="8">
        <f t="shared" si="1"/>
        <v>482328</v>
      </c>
      <c r="E119" s="8">
        <v>51502</v>
      </c>
      <c r="F119" s="8">
        <v>21849</v>
      </c>
      <c r="G119" s="8">
        <v>198060</v>
      </c>
      <c r="H119" s="8">
        <v>210917</v>
      </c>
      <c r="I119" s="9"/>
    </row>
    <row r="120" spans="1:9" ht="12.75" hidden="1">
      <c r="A120" s="5">
        <v>36373</v>
      </c>
      <c r="B120" s="8">
        <v>24841</v>
      </c>
      <c r="C120" s="8">
        <v>6076</v>
      </c>
      <c r="D120" s="8">
        <f t="shared" si="1"/>
        <v>486106</v>
      </c>
      <c r="E120" s="8">
        <v>51530</v>
      </c>
      <c r="F120" s="8">
        <v>21747</v>
      </c>
      <c r="G120" s="8">
        <v>199814</v>
      </c>
      <c r="H120" s="8">
        <v>213015</v>
      </c>
      <c r="I120" s="9"/>
    </row>
    <row r="121" spans="1:9" ht="12.75" hidden="1">
      <c r="A121" s="5">
        <v>36404</v>
      </c>
      <c r="B121" s="8">
        <v>22028</v>
      </c>
      <c r="C121" s="8">
        <v>5850</v>
      </c>
      <c r="D121" s="8">
        <f t="shared" si="1"/>
        <v>494181</v>
      </c>
      <c r="E121" s="8">
        <v>51756</v>
      </c>
      <c r="F121" s="8">
        <v>21904</v>
      </c>
      <c r="G121" s="8">
        <v>200539</v>
      </c>
      <c r="H121" s="8">
        <v>219982</v>
      </c>
      <c r="I121" s="9"/>
    </row>
    <row r="122" spans="1:9" ht="12.75" hidden="1">
      <c r="A122" s="5">
        <v>36434</v>
      </c>
      <c r="B122" s="8">
        <v>22235</v>
      </c>
      <c r="C122" s="8">
        <v>5353</v>
      </c>
      <c r="D122" s="8">
        <f t="shared" si="1"/>
        <v>489937</v>
      </c>
      <c r="E122" s="8">
        <v>52023</v>
      </c>
      <c r="F122" s="8">
        <v>21894</v>
      </c>
      <c r="G122" s="8">
        <v>201032</v>
      </c>
      <c r="H122" s="8">
        <v>214988</v>
      </c>
      <c r="I122" s="9"/>
    </row>
    <row r="123" spans="1:9" ht="12.75" hidden="1">
      <c r="A123" s="5">
        <v>36465</v>
      </c>
      <c r="B123" s="8">
        <v>22373</v>
      </c>
      <c r="C123" s="8">
        <v>5296</v>
      </c>
      <c r="D123" s="8">
        <f t="shared" si="1"/>
        <v>500163</v>
      </c>
      <c r="E123" s="8">
        <v>51972</v>
      </c>
      <c r="F123" s="8">
        <v>22130</v>
      </c>
      <c r="G123" s="8">
        <v>202322</v>
      </c>
      <c r="H123" s="8">
        <v>223739</v>
      </c>
      <c r="I123" s="9"/>
    </row>
    <row r="124" spans="1:9" ht="12.75" hidden="1">
      <c r="A124" s="5">
        <v>36495</v>
      </c>
      <c r="B124" s="8">
        <v>23491</v>
      </c>
      <c r="C124" s="8">
        <v>5722</v>
      </c>
      <c r="D124" s="8">
        <f t="shared" si="1"/>
        <v>503307</v>
      </c>
      <c r="E124" s="8">
        <v>52364</v>
      </c>
      <c r="F124" s="8">
        <v>22081</v>
      </c>
      <c r="G124" s="8">
        <v>203185</v>
      </c>
      <c r="H124" s="8">
        <v>225677</v>
      </c>
      <c r="I124" s="9"/>
    </row>
    <row r="125" spans="1:9" ht="12.75" hidden="1">
      <c r="A125" s="5">
        <v>36526</v>
      </c>
      <c r="B125" s="8">
        <v>23461</v>
      </c>
      <c r="C125" s="8">
        <v>4877</v>
      </c>
      <c r="D125" s="8">
        <f t="shared" si="1"/>
        <v>508113</v>
      </c>
      <c r="E125" s="8">
        <v>52340</v>
      </c>
      <c r="F125" s="8">
        <v>21861</v>
      </c>
      <c r="G125" s="8">
        <v>203610</v>
      </c>
      <c r="H125" s="8">
        <v>230302</v>
      </c>
      <c r="I125" s="9"/>
    </row>
    <row r="126" spans="1:9" ht="12.75" hidden="1">
      <c r="A126" s="5">
        <v>36557</v>
      </c>
      <c r="B126" s="8">
        <v>23501</v>
      </c>
      <c r="C126" s="8">
        <v>4846</v>
      </c>
      <c r="D126" s="8">
        <f t="shared" si="1"/>
        <v>508849</v>
      </c>
      <c r="E126" s="8">
        <v>52716</v>
      </c>
      <c r="F126" s="8">
        <v>22069</v>
      </c>
      <c r="G126" s="8">
        <v>205289</v>
      </c>
      <c r="H126" s="8">
        <v>228775</v>
      </c>
      <c r="I126" s="9"/>
    </row>
    <row r="127" spans="1:9" ht="12.75" hidden="1">
      <c r="A127" s="5">
        <v>36586</v>
      </c>
      <c r="B127" s="8">
        <v>23419</v>
      </c>
      <c r="C127" s="8">
        <v>6237</v>
      </c>
      <c r="D127" s="8">
        <f t="shared" si="1"/>
        <v>509765</v>
      </c>
      <c r="E127" s="8">
        <v>53141</v>
      </c>
      <c r="F127" s="8">
        <v>21974</v>
      </c>
      <c r="G127" s="8">
        <v>206513</v>
      </c>
      <c r="H127" s="8">
        <v>228137</v>
      </c>
      <c r="I127" s="9"/>
    </row>
    <row r="128" spans="1:9" ht="12.75" hidden="1">
      <c r="A128" s="5">
        <v>36617</v>
      </c>
      <c r="B128" s="8">
        <v>26047</v>
      </c>
      <c r="C128" s="8">
        <v>5144</v>
      </c>
      <c r="D128" s="8">
        <f t="shared" si="1"/>
        <v>509092</v>
      </c>
      <c r="E128" s="8">
        <v>53300</v>
      </c>
      <c r="F128" s="8">
        <v>22472</v>
      </c>
      <c r="G128" s="8">
        <v>207669</v>
      </c>
      <c r="H128" s="8">
        <v>225651</v>
      </c>
      <c r="I128" s="9"/>
    </row>
    <row r="129" spans="1:9" ht="12.75" hidden="1">
      <c r="A129" s="5">
        <v>36647</v>
      </c>
      <c r="B129" s="8">
        <v>26736</v>
      </c>
      <c r="C129" s="8">
        <v>5295</v>
      </c>
      <c r="D129" s="8">
        <f t="shared" si="1"/>
        <v>511214</v>
      </c>
      <c r="E129" s="8">
        <v>53547</v>
      </c>
      <c r="F129" s="8">
        <v>22752</v>
      </c>
      <c r="G129" s="8">
        <v>208879</v>
      </c>
      <c r="H129" s="8">
        <v>226036</v>
      </c>
      <c r="I129" s="9"/>
    </row>
    <row r="130" spans="1:9" ht="12.75" hidden="1">
      <c r="A130" s="5">
        <v>36678</v>
      </c>
      <c r="B130" s="8">
        <v>26738</v>
      </c>
      <c r="C130" s="8">
        <v>6542</v>
      </c>
      <c r="D130" s="8">
        <f t="shared" si="1"/>
        <v>514778</v>
      </c>
      <c r="E130" s="8">
        <v>54199</v>
      </c>
      <c r="F130" s="8">
        <v>22868</v>
      </c>
      <c r="G130" s="8">
        <v>211171</v>
      </c>
      <c r="H130" s="8">
        <v>226540</v>
      </c>
      <c r="I130" s="9"/>
    </row>
    <row r="131" spans="1:9" ht="12.75" hidden="1">
      <c r="A131" s="5">
        <v>36708</v>
      </c>
      <c r="B131" s="8">
        <v>29764</v>
      </c>
      <c r="C131" s="8">
        <v>4784</v>
      </c>
      <c r="D131" s="8">
        <f t="shared" si="1"/>
        <v>521965</v>
      </c>
      <c r="E131" s="8">
        <v>54539</v>
      </c>
      <c r="F131" s="8">
        <v>22967</v>
      </c>
      <c r="G131" s="8">
        <v>214762</v>
      </c>
      <c r="H131" s="8">
        <v>229697</v>
      </c>
      <c r="I131" s="9"/>
    </row>
    <row r="132" spans="1:9" ht="12.75" hidden="1">
      <c r="A132" s="5">
        <v>36739</v>
      </c>
      <c r="B132" s="8">
        <v>30756</v>
      </c>
      <c r="C132" s="8">
        <v>5157</v>
      </c>
      <c r="D132" s="8">
        <f t="shared" si="1"/>
        <v>525616</v>
      </c>
      <c r="E132" s="8">
        <v>54990</v>
      </c>
      <c r="F132" s="8">
        <v>23015</v>
      </c>
      <c r="G132" s="8">
        <v>216875</v>
      </c>
      <c r="H132" s="8">
        <v>230736</v>
      </c>
      <c r="I132" s="9"/>
    </row>
    <row r="133" spans="1:9" ht="12.75" hidden="1">
      <c r="A133" s="5">
        <v>36770</v>
      </c>
      <c r="B133" s="8">
        <v>35979</v>
      </c>
      <c r="C133" s="8">
        <v>4564</v>
      </c>
      <c r="D133" s="8">
        <f t="shared" si="1"/>
        <v>533819</v>
      </c>
      <c r="E133" s="8">
        <v>55446</v>
      </c>
      <c r="F133" s="8">
        <v>23186</v>
      </c>
      <c r="G133" s="8">
        <v>218850</v>
      </c>
      <c r="H133" s="8">
        <v>236337</v>
      </c>
      <c r="I133" s="9"/>
    </row>
    <row r="134" spans="1:9" ht="12.75" hidden="1">
      <c r="A134" s="5">
        <v>36800</v>
      </c>
      <c r="B134" s="8">
        <v>36899</v>
      </c>
      <c r="C134" s="8">
        <v>4598</v>
      </c>
      <c r="D134" s="8">
        <f aca="true" t="shared" si="2" ref="D134:D197">E134+F134+G134+H134</f>
        <v>536827</v>
      </c>
      <c r="E134" s="8">
        <v>56018</v>
      </c>
      <c r="F134" s="8">
        <v>23419</v>
      </c>
      <c r="G134" s="8">
        <v>221122</v>
      </c>
      <c r="H134" s="8">
        <v>236268</v>
      </c>
      <c r="I134" s="9"/>
    </row>
    <row r="135" spans="1:9" ht="12.75" hidden="1">
      <c r="A135" s="5">
        <v>36831</v>
      </c>
      <c r="B135" s="8">
        <v>38552</v>
      </c>
      <c r="C135" s="8">
        <v>6499</v>
      </c>
      <c r="D135" s="8">
        <f t="shared" si="2"/>
        <v>544541</v>
      </c>
      <c r="E135" s="8">
        <v>56559</v>
      </c>
      <c r="F135" s="8">
        <v>24126</v>
      </c>
      <c r="G135" s="8">
        <v>224226</v>
      </c>
      <c r="H135" s="8">
        <v>239630</v>
      </c>
      <c r="I135" s="9"/>
    </row>
    <row r="136" spans="1:9" ht="12.75" hidden="1">
      <c r="A136" s="5">
        <v>36861</v>
      </c>
      <c r="B136" s="8">
        <v>38359</v>
      </c>
      <c r="C136" s="8">
        <v>7824</v>
      </c>
      <c r="D136" s="8">
        <f t="shared" si="2"/>
        <v>543880</v>
      </c>
      <c r="E136" s="8">
        <v>57069</v>
      </c>
      <c r="F136" s="8">
        <v>24151</v>
      </c>
      <c r="G136" s="8">
        <v>226269</v>
      </c>
      <c r="H136" s="8">
        <v>236391</v>
      </c>
      <c r="I136" s="9"/>
    </row>
    <row r="137" spans="1:9" ht="12.75" hidden="1">
      <c r="A137" s="5">
        <v>36892</v>
      </c>
      <c r="B137" s="8">
        <v>26221</v>
      </c>
      <c r="C137" s="8">
        <v>8545</v>
      </c>
      <c r="D137" s="8">
        <f t="shared" si="2"/>
        <v>546221</v>
      </c>
      <c r="E137" s="8">
        <v>57377</v>
      </c>
      <c r="F137" s="8">
        <v>24076</v>
      </c>
      <c r="G137" s="8">
        <v>232923</v>
      </c>
      <c r="H137" s="8">
        <v>231845</v>
      </c>
      <c r="I137" s="9"/>
    </row>
    <row r="138" spans="1:9" ht="12.75" hidden="1">
      <c r="A138" s="5">
        <v>36923</v>
      </c>
      <c r="B138" s="8">
        <v>30705</v>
      </c>
      <c r="C138" s="8">
        <v>7381</v>
      </c>
      <c r="D138" s="8">
        <f t="shared" si="2"/>
        <v>551159</v>
      </c>
      <c r="E138" s="8">
        <v>59146</v>
      </c>
      <c r="F138" s="8">
        <v>24249</v>
      </c>
      <c r="G138" s="8">
        <v>235561</v>
      </c>
      <c r="H138" s="8">
        <v>232203</v>
      </c>
      <c r="I138" s="9"/>
    </row>
    <row r="139" spans="1:9" ht="12.75" hidden="1">
      <c r="A139" s="5">
        <v>36951</v>
      </c>
      <c r="B139" s="8">
        <v>27878</v>
      </c>
      <c r="C139" s="8">
        <v>7381</v>
      </c>
      <c r="D139" s="8">
        <f t="shared" si="2"/>
        <v>556095</v>
      </c>
      <c r="E139" s="8">
        <v>60011</v>
      </c>
      <c r="F139" s="8">
        <v>24984</v>
      </c>
      <c r="G139" s="8">
        <v>238228</v>
      </c>
      <c r="H139" s="8">
        <v>232872</v>
      </c>
      <c r="I139" s="9"/>
    </row>
    <row r="140" spans="1:9" ht="12.75" hidden="1">
      <c r="A140" s="5">
        <v>36982</v>
      </c>
      <c r="B140" s="8">
        <v>25285</v>
      </c>
      <c r="C140" s="8">
        <v>7204</v>
      </c>
      <c r="D140" s="8">
        <f t="shared" si="2"/>
        <v>557643</v>
      </c>
      <c r="E140" s="8">
        <v>60908</v>
      </c>
      <c r="F140" s="8">
        <v>24876</v>
      </c>
      <c r="G140" s="8">
        <v>240405</v>
      </c>
      <c r="H140" s="8">
        <v>231454</v>
      </c>
      <c r="I140" s="9"/>
    </row>
    <row r="141" spans="1:9" ht="12.75" hidden="1">
      <c r="A141" s="5">
        <v>37012</v>
      </c>
      <c r="B141" s="8">
        <v>26495</v>
      </c>
      <c r="C141" s="8">
        <v>7942</v>
      </c>
      <c r="D141" s="8">
        <f t="shared" si="2"/>
        <v>562796</v>
      </c>
      <c r="E141" s="8">
        <v>60107</v>
      </c>
      <c r="F141" s="8">
        <v>25916</v>
      </c>
      <c r="G141" s="8">
        <v>242599</v>
      </c>
      <c r="H141" s="8">
        <v>234174</v>
      </c>
      <c r="I141" s="9"/>
    </row>
    <row r="142" spans="1:9" ht="12.75" hidden="1">
      <c r="A142" s="5">
        <v>37043</v>
      </c>
      <c r="B142" s="8">
        <v>28145</v>
      </c>
      <c r="C142" s="8">
        <v>8183</v>
      </c>
      <c r="D142" s="8">
        <f t="shared" si="2"/>
        <v>565768</v>
      </c>
      <c r="E142" s="8">
        <v>61203</v>
      </c>
      <c r="F142" s="8">
        <v>26259</v>
      </c>
      <c r="G142" s="8">
        <v>243875</v>
      </c>
      <c r="H142" s="8">
        <v>234431</v>
      </c>
      <c r="I142" s="9"/>
    </row>
    <row r="143" spans="1:9" ht="12.75" hidden="1">
      <c r="A143" s="5">
        <v>37073</v>
      </c>
      <c r="B143" s="8">
        <v>29698</v>
      </c>
      <c r="C143" s="8">
        <v>8641</v>
      </c>
      <c r="D143" s="8">
        <f t="shared" si="2"/>
        <v>570908</v>
      </c>
      <c r="E143" s="8">
        <v>61624</v>
      </c>
      <c r="F143" s="8">
        <v>28023</v>
      </c>
      <c r="G143" s="8">
        <v>246234</v>
      </c>
      <c r="H143" s="8">
        <v>235027</v>
      </c>
      <c r="I143" s="9"/>
    </row>
    <row r="144" spans="1:9" ht="12.75" hidden="1">
      <c r="A144" s="5">
        <v>37104</v>
      </c>
      <c r="B144" s="8">
        <v>29852</v>
      </c>
      <c r="C144" s="8">
        <v>8622</v>
      </c>
      <c r="D144" s="8">
        <f t="shared" si="2"/>
        <v>582057</v>
      </c>
      <c r="E144" s="8">
        <v>62089</v>
      </c>
      <c r="F144" s="8">
        <v>28784</v>
      </c>
      <c r="G144" s="8">
        <v>249005</v>
      </c>
      <c r="H144" s="8">
        <v>242179</v>
      </c>
      <c r="I144" s="9"/>
    </row>
    <row r="145" spans="1:9" ht="12.75" hidden="1">
      <c r="A145" s="5">
        <v>37135</v>
      </c>
      <c r="B145" s="8">
        <v>30277</v>
      </c>
      <c r="C145" s="8">
        <v>8624</v>
      </c>
      <c r="D145" s="8">
        <f t="shared" si="2"/>
        <v>592332</v>
      </c>
      <c r="E145" s="8">
        <v>62796</v>
      </c>
      <c r="F145" s="8">
        <v>29374</v>
      </c>
      <c r="G145" s="8">
        <v>250607</v>
      </c>
      <c r="H145" s="8">
        <v>249555</v>
      </c>
      <c r="I145" s="9"/>
    </row>
    <row r="146" spans="1:9" ht="12.75" hidden="1">
      <c r="A146" s="5">
        <v>37165</v>
      </c>
      <c r="B146" s="8">
        <v>32425</v>
      </c>
      <c r="C146" s="8">
        <v>8736</v>
      </c>
      <c r="D146" s="8">
        <f t="shared" si="2"/>
        <v>597148</v>
      </c>
      <c r="E146" s="8">
        <v>63222</v>
      </c>
      <c r="F146" s="8">
        <v>29891</v>
      </c>
      <c r="G146" s="8">
        <v>253735</v>
      </c>
      <c r="H146" s="8">
        <v>250300</v>
      </c>
      <c r="I146" s="9"/>
    </row>
    <row r="147" spans="1:9" ht="12.75" hidden="1">
      <c r="A147" s="5">
        <v>37196</v>
      </c>
      <c r="B147" s="8">
        <v>35163</v>
      </c>
      <c r="C147" s="8">
        <v>8688</v>
      </c>
      <c r="D147" s="8">
        <f t="shared" si="2"/>
        <v>600015</v>
      </c>
      <c r="E147" s="8">
        <v>64292</v>
      </c>
      <c r="F147" s="8">
        <v>29054</v>
      </c>
      <c r="G147" s="8">
        <v>256071</v>
      </c>
      <c r="H147" s="8">
        <v>250598</v>
      </c>
      <c r="I147" s="9"/>
    </row>
    <row r="148" spans="1:9" ht="12.75" hidden="1">
      <c r="A148" s="5">
        <v>37226</v>
      </c>
      <c r="B148" s="8">
        <v>50018</v>
      </c>
      <c r="C148" s="8">
        <v>8742</v>
      </c>
      <c r="D148" s="8">
        <f t="shared" si="2"/>
        <v>615289</v>
      </c>
      <c r="E148" s="8">
        <v>64901</v>
      </c>
      <c r="F148" s="8">
        <v>30069</v>
      </c>
      <c r="G148" s="8">
        <v>259162</v>
      </c>
      <c r="H148" s="8">
        <v>261157</v>
      </c>
      <c r="I148" s="9"/>
    </row>
    <row r="149" spans="1:9" ht="12.75" hidden="1">
      <c r="A149" s="5">
        <v>37257</v>
      </c>
      <c r="B149" s="8">
        <v>45186</v>
      </c>
      <c r="C149" s="8">
        <v>8460</v>
      </c>
      <c r="D149" s="8">
        <f t="shared" si="2"/>
        <v>617783</v>
      </c>
      <c r="E149" s="8">
        <v>65714</v>
      </c>
      <c r="F149" s="8">
        <v>29976</v>
      </c>
      <c r="G149" s="8">
        <v>261033</v>
      </c>
      <c r="H149" s="8">
        <v>261060</v>
      </c>
      <c r="I149" s="9"/>
    </row>
    <row r="150" spans="1:9" ht="12.75" hidden="1">
      <c r="A150" s="5">
        <v>37288</v>
      </c>
      <c r="B150" s="8">
        <v>43598</v>
      </c>
      <c r="C150" s="8">
        <v>8329</v>
      </c>
      <c r="D150" s="8">
        <f t="shared" si="2"/>
        <v>618309</v>
      </c>
      <c r="E150" s="8">
        <v>66447</v>
      </c>
      <c r="F150" s="8">
        <v>30253</v>
      </c>
      <c r="G150" s="8">
        <v>265020</v>
      </c>
      <c r="H150" s="8">
        <v>256589</v>
      </c>
      <c r="I150" s="9"/>
    </row>
    <row r="151" spans="1:9" ht="12.75" hidden="1">
      <c r="A151" s="5">
        <v>37316</v>
      </c>
      <c r="B151" s="8">
        <v>36510</v>
      </c>
      <c r="C151" s="8">
        <v>8548</v>
      </c>
      <c r="D151" s="8">
        <f t="shared" si="2"/>
        <v>623550</v>
      </c>
      <c r="E151" s="8">
        <v>67802</v>
      </c>
      <c r="F151" s="8">
        <v>30680</v>
      </c>
      <c r="G151" s="8">
        <v>266447</v>
      </c>
      <c r="H151" s="8">
        <v>258621</v>
      </c>
      <c r="I151" s="9"/>
    </row>
    <row r="152" spans="1:9" ht="12.75" hidden="1">
      <c r="A152" s="5">
        <v>37347</v>
      </c>
      <c r="B152" s="8">
        <v>34507</v>
      </c>
      <c r="C152" s="8">
        <v>8388</v>
      </c>
      <c r="D152" s="8">
        <f t="shared" si="2"/>
        <v>624525</v>
      </c>
      <c r="E152" s="8">
        <v>68494</v>
      </c>
      <c r="F152" s="8">
        <v>30668</v>
      </c>
      <c r="G152" s="8">
        <v>268553</v>
      </c>
      <c r="H152" s="8">
        <v>256810</v>
      </c>
      <c r="I152" s="9"/>
    </row>
    <row r="153" spans="1:9" ht="12.75" hidden="1">
      <c r="A153" s="5">
        <v>37377</v>
      </c>
      <c r="B153" s="8">
        <v>35104</v>
      </c>
      <c r="C153" s="8">
        <v>8248</v>
      </c>
      <c r="D153" s="8">
        <f t="shared" si="2"/>
        <v>628189</v>
      </c>
      <c r="E153" s="8">
        <v>69618</v>
      </c>
      <c r="F153" s="8">
        <v>31454</v>
      </c>
      <c r="G153" s="8">
        <v>271901</v>
      </c>
      <c r="H153" s="8">
        <v>255216</v>
      </c>
      <c r="I153" s="9"/>
    </row>
    <row r="154" spans="1:9" ht="12.75" hidden="1">
      <c r="A154" s="5">
        <v>37408</v>
      </c>
      <c r="B154" s="8">
        <v>31849</v>
      </c>
      <c r="C154" s="8">
        <v>8118</v>
      </c>
      <c r="D154" s="8">
        <f t="shared" si="2"/>
        <v>633991</v>
      </c>
      <c r="E154" s="8">
        <v>70311</v>
      </c>
      <c r="F154" s="8">
        <v>31598</v>
      </c>
      <c r="G154" s="8">
        <v>274924</v>
      </c>
      <c r="H154" s="8">
        <v>257158</v>
      </c>
      <c r="I154" s="9"/>
    </row>
    <row r="155" spans="1:9" ht="12.75" hidden="1">
      <c r="A155" s="5">
        <v>37438</v>
      </c>
      <c r="B155" s="8">
        <v>32814</v>
      </c>
      <c r="C155" s="8">
        <v>8169</v>
      </c>
      <c r="D155" s="8">
        <f t="shared" si="2"/>
        <v>634096</v>
      </c>
      <c r="E155" s="8">
        <v>71202</v>
      </c>
      <c r="F155" s="8">
        <v>31472</v>
      </c>
      <c r="G155" s="8">
        <v>277751</v>
      </c>
      <c r="H155" s="8">
        <v>253671</v>
      </c>
      <c r="I155" s="9"/>
    </row>
    <row r="156" spans="1:9" ht="12.75" hidden="1">
      <c r="A156" s="5">
        <v>37469</v>
      </c>
      <c r="B156" s="8">
        <v>36626</v>
      </c>
      <c r="C156" s="8">
        <v>8309</v>
      </c>
      <c r="D156" s="8">
        <f t="shared" si="2"/>
        <v>641385</v>
      </c>
      <c r="E156" s="8">
        <v>72441</v>
      </c>
      <c r="F156" s="8">
        <v>31457</v>
      </c>
      <c r="G156" s="8">
        <v>280286</v>
      </c>
      <c r="H156" s="8">
        <v>257201</v>
      </c>
      <c r="I156" s="9"/>
    </row>
    <row r="157" spans="1:9" ht="12.75" hidden="1">
      <c r="A157" s="5">
        <v>37500</v>
      </c>
      <c r="B157" s="8">
        <v>33208</v>
      </c>
      <c r="C157" s="8">
        <v>8615</v>
      </c>
      <c r="D157" s="8">
        <f t="shared" si="2"/>
        <v>649442</v>
      </c>
      <c r="E157" s="8">
        <v>73115</v>
      </c>
      <c r="F157" s="8">
        <v>31035</v>
      </c>
      <c r="G157" s="8">
        <v>279949</v>
      </c>
      <c r="H157" s="8">
        <v>265343</v>
      </c>
      <c r="I157" s="9"/>
    </row>
    <row r="158" spans="1:9" ht="12.75" hidden="1">
      <c r="A158" s="5">
        <v>37530</v>
      </c>
      <c r="B158" s="8">
        <v>32855</v>
      </c>
      <c r="C158" s="8">
        <v>8832</v>
      </c>
      <c r="D158" s="8">
        <f t="shared" si="2"/>
        <v>651065</v>
      </c>
      <c r="E158" s="8">
        <v>74141</v>
      </c>
      <c r="F158" s="8">
        <v>31412</v>
      </c>
      <c r="G158" s="8">
        <v>281764</v>
      </c>
      <c r="H158" s="8">
        <v>263748</v>
      </c>
      <c r="I158" s="9"/>
    </row>
    <row r="159" spans="1:9" ht="12.75" hidden="1">
      <c r="A159" s="5">
        <v>37561</v>
      </c>
      <c r="B159" s="8">
        <v>33932</v>
      </c>
      <c r="C159" s="8">
        <v>9033</v>
      </c>
      <c r="D159" s="8">
        <f t="shared" si="2"/>
        <v>658835</v>
      </c>
      <c r="E159" s="8">
        <v>75692</v>
      </c>
      <c r="F159" s="8">
        <v>31876</v>
      </c>
      <c r="G159" s="8">
        <v>284850</v>
      </c>
      <c r="H159" s="8">
        <v>266417</v>
      </c>
      <c r="I159" s="9"/>
    </row>
    <row r="160" spans="1:9" ht="12.75" hidden="1">
      <c r="A160" s="5">
        <v>37591</v>
      </c>
      <c r="B160" s="8">
        <v>31446</v>
      </c>
      <c r="C160" s="8">
        <v>8967</v>
      </c>
      <c r="D160" s="8">
        <f t="shared" si="2"/>
        <v>663167</v>
      </c>
      <c r="E160" s="8">
        <v>76619</v>
      </c>
      <c r="F160" s="8">
        <v>31329</v>
      </c>
      <c r="G160" s="8">
        <v>286002</v>
      </c>
      <c r="H160" s="8">
        <v>269217</v>
      </c>
      <c r="I160" s="9"/>
    </row>
    <row r="161" spans="1:9" ht="12.75" hidden="1">
      <c r="A161" s="5">
        <v>37622</v>
      </c>
      <c r="B161" s="8">
        <v>81057</v>
      </c>
      <c r="C161" s="8">
        <v>7530</v>
      </c>
      <c r="D161" s="8">
        <f t="shared" si="2"/>
        <v>671878</v>
      </c>
      <c r="E161" s="8">
        <v>77669</v>
      </c>
      <c r="F161" s="8">
        <v>31375</v>
      </c>
      <c r="G161" s="8">
        <v>289003</v>
      </c>
      <c r="H161" s="8">
        <v>273831</v>
      </c>
      <c r="I161" s="9"/>
    </row>
    <row r="162" spans="1:9" ht="12.75" hidden="1">
      <c r="A162" s="5">
        <v>37653</v>
      </c>
      <c r="B162" s="8">
        <v>84768</v>
      </c>
      <c r="C162" s="8">
        <v>5714</v>
      </c>
      <c r="D162" s="8">
        <f t="shared" si="2"/>
        <v>674366</v>
      </c>
      <c r="E162" s="8">
        <v>78910</v>
      </c>
      <c r="F162" s="8">
        <v>31976</v>
      </c>
      <c r="G162" s="8">
        <v>292702</v>
      </c>
      <c r="H162" s="8">
        <v>270778</v>
      </c>
      <c r="I162" s="9"/>
    </row>
    <row r="163" spans="1:9" ht="12.75" hidden="1">
      <c r="A163" s="5">
        <v>37681</v>
      </c>
      <c r="B163" s="8">
        <v>89984</v>
      </c>
      <c r="C163" s="8">
        <v>5300</v>
      </c>
      <c r="D163" s="8">
        <f t="shared" si="2"/>
        <v>682781</v>
      </c>
      <c r="E163" s="8">
        <v>79839</v>
      </c>
      <c r="F163" s="8">
        <v>31812</v>
      </c>
      <c r="G163" s="8">
        <v>296468</v>
      </c>
      <c r="H163" s="8">
        <v>274662</v>
      </c>
      <c r="I163" s="9"/>
    </row>
    <row r="164" spans="1:9" ht="12.75" hidden="1">
      <c r="A164" s="5">
        <v>37712</v>
      </c>
      <c r="B164" s="8">
        <v>102757</v>
      </c>
      <c r="C164" s="8">
        <v>5119</v>
      </c>
      <c r="D164" s="8">
        <f t="shared" si="2"/>
        <v>704128</v>
      </c>
      <c r="E164" s="8">
        <v>81100</v>
      </c>
      <c r="F164" s="8">
        <v>32767</v>
      </c>
      <c r="G164" s="8">
        <v>300115</v>
      </c>
      <c r="H164" s="8">
        <v>290146</v>
      </c>
      <c r="I164" s="9"/>
    </row>
    <row r="165" spans="1:9" ht="12.75" hidden="1">
      <c r="A165" s="5">
        <v>37742</v>
      </c>
      <c r="B165" s="8">
        <v>78136</v>
      </c>
      <c r="C165" s="8">
        <v>5291</v>
      </c>
      <c r="D165" s="8">
        <f t="shared" si="2"/>
        <v>701689</v>
      </c>
      <c r="E165" s="8">
        <v>82344</v>
      </c>
      <c r="F165" s="8">
        <v>33865</v>
      </c>
      <c r="G165" s="8">
        <v>304291</v>
      </c>
      <c r="H165" s="8">
        <v>281189</v>
      </c>
      <c r="I165" s="9"/>
    </row>
    <row r="166" spans="1:9" ht="12.75" hidden="1">
      <c r="A166" s="5">
        <v>37773</v>
      </c>
      <c r="B166" s="8">
        <v>70412</v>
      </c>
      <c r="C166" s="8">
        <v>6324</v>
      </c>
      <c r="D166" s="8">
        <f t="shared" si="2"/>
        <v>714259</v>
      </c>
      <c r="E166" s="8">
        <v>83191</v>
      </c>
      <c r="F166" s="8">
        <v>33816</v>
      </c>
      <c r="G166" s="8">
        <v>307060</v>
      </c>
      <c r="H166" s="8">
        <v>290192</v>
      </c>
      <c r="I166" s="9"/>
    </row>
    <row r="167" spans="1:9" ht="12.75" hidden="1">
      <c r="A167" s="5">
        <v>37803</v>
      </c>
      <c r="B167" s="8">
        <v>71356</v>
      </c>
      <c r="C167" s="8">
        <v>6299</v>
      </c>
      <c r="D167" s="8">
        <f t="shared" si="2"/>
        <v>716838</v>
      </c>
      <c r="E167" s="8">
        <v>85184</v>
      </c>
      <c r="F167" s="8">
        <v>33315</v>
      </c>
      <c r="G167" s="8">
        <v>311055</v>
      </c>
      <c r="H167" s="8">
        <v>287284</v>
      </c>
      <c r="I167" s="9"/>
    </row>
    <row r="168" spans="1:9" ht="12.75" hidden="1">
      <c r="A168" s="5">
        <v>37834</v>
      </c>
      <c r="B168" s="8">
        <v>72147</v>
      </c>
      <c r="C168" s="8">
        <v>7325</v>
      </c>
      <c r="D168" s="8">
        <f t="shared" si="2"/>
        <v>718183</v>
      </c>
      <c r="E168" s="8">
        <v>86070</v>
      </c>
      <c r="F168" s="8">
        <v>34510</v>
      </c>
      <c r="G168" s="8">
        <v>314943</v>
      </c>
      <c r="H168" s="8">
        <v>282660</v>
      </c>
      <c r="I168" s="9"/>
    </row>
    <row r="169" spans="1:9" ht="12.75" hidden="1">
      <c r="A169" s="5">
        <v>37865</v>
      </c>
      <c r="B169" s="8">
        <v>84158</v>
      </c>
      <c r="C169" s="8">
        <v>6556</v>
      </c>
      <c r="D169" s="8">
        <f t="shared" si="2"/>
        <v>724950</v>
      </c>
      <c r="E169" s="8">
        <v>87346</v>
      </c>
      <c r="F169" s="8">
        <v>34836</v>
      </c>
      <c r="G169" s="8">
        <v>318711</v>
      </c>
      <c r="H169" s="8">
        <v>284057</v>
      </c>
      <c r="I169" s="9"/>
    </row>
    <row r="170" spans="1:9" ht="12.75" hidden="1">
      <c r="A170" s="5">
        <v>37895</v>
      </c>
      <c r="B170" s="8">
        <v>87537</v>
      </c>
      <c r="C170" s="8">
        <v>7030</v>
      </c>
      <c r="D170" s="8">
        <f t="shared" si="2"/>
        <v>730992</v>
      </c>
      <c r="E170" s="8">
        <v>89390</v>
      </c>
      <c r="F170" s="8">
        <v>34866</v>
      </c>
      <c r="G170" s="8">
        <v>323300</v>
      </c>
      <c r="H170" s="8">
        <v>283436</v>
      </c>
      <c r="I170" s="9"/>
    </row>
    <row r="171" spans="1:9" ht="12.75" hidden="1">
      <c r="A171" s="5">
        <v>37926</v>
      </c>
      <c r="B171" s="8">
        <v>95619</v>
      </c>
      <c r="C171" s="8">
        <v>8044</v>
      </c>
      <c r="D171" s="8">
        <f t="shared" si="2"/>
        <v>744137</v>
      </c>
      <c r="E171" s="8">
        <v>87835</v>
      </c>
      <c r="F171" s="8">
        <v>35479</v>
      </c>
      <c r="G171" s="8">
        <v>328342</v>
      </c>
      <c r="H171" s="8">
        <v>292481</v>
      </c>
      <c r="I171" s="9"/>
    </row>
    <row r="172" spans="1:9" ht="12.75" hidden="1">
      <c r="A172" s="5">
        <v>37956</v>
      </c>
      <c r="B172" s="8">
        <v>84510</v>
      </c>
      <c r="C172" s="8">
        <v>7785</v>
      </c>
      <c r="D172" s="8">
        <f t="shared" si="2"/>
        <v>746204</v>
      </c>
      <c r="E172" s="8">
        <v>89208</v>
      </c>
      <c r="F172" s="8">
        <v>37166</v>
      </c>
      <c r="G172" s="8">
        <v>331842</v>
      </c>
      <c r="H172" s="8">
        <v>287988</v>
      </c>
      <c r="I172" s="9"/>
    </row>
    <row r="173" spans="1:9" ht="12.75" hidden="1">
      <c r="A173" s="5">
        <v>37987</v>
      </c>
      <c r="B173" s="8">
        <v>68852</v>
      </c>
      <c r="C173" s="8">
        <v>7449</v>
      </c>
      <c r="D173" s="8">
        <f t="shared" si="2"/>
        <v>754456</v>
      </c>
      <c r="E173" s="8">
        <v>90088</v>
      </c>
      <c r="F173" s="8">
        <v>37179</v>
      </c>
      <c r="G173" s="8">
        <v>334836</v>
      </c>
      <c r="H173" s="8">
        <v>292353</v>
      </c>
      <c r="I173" s="9"/>
    </row>
    <row r="174" spans="1:9" ht="12.75" hidden="1">
      <c r="A174" s="5">
        <v>38018</v>
      </c>
      <c r="B174" s="8">
        <v>62508</v>
      </c>
      <c r="C174" s="8">
        <v>6493</v>
      </c>
      <c r="D174" s="8">
        <f t="shared" si="2"/>
        <v>758936</v>
      </c>
      <c r="E174" s="8">
        <v>91832</v>
      </c>
      <c r="F174" s="8">
        <v>37548</v>
      </c>
      <c r="G174" s="8">
        <v>339142</v>
      </c>
      <c r="H174" s="8">
        <v>290414</v>
      </c>
      <c r="I174" s="9"/>
    </row>
    <row r="175" spans="1:9" ht="12.75" hidden="1">
      <c r="A175" s="5">
        <v>38047</v>
      </c>
      <c r="B175" s="8">
        <v>61637</v>
      </c>
      <c r="C175" s="8">
        <v>5935</v>
      </c>
      <c r="D175" s="8">
        <f t="shared" si="2"/>
        <v>767280</v>
      </c>
      <c r="E175" s="8">
        <v>93296</v>
      </c>
      <c r="F175" s="8">
        <v>38631</v>
      </c>
      <c r="G175" s="8">
        <v>345100</v>
      </c>
      <c r="H175" s="8">
        <v>290253</v>
      </c>
      <c r="I175" s="9"/>
    </row>
    <row r="176" spans="1:9" ht="12.75" hidden="1">
      <c r="A176" s="5">
        <v>38078</v>
      </c>
      <c r="B176" s="8">
        <v>51956</v>
      </c>
      <c r="C176" s="8">
        <v>5312</v>
      </c>
      <c r="D176" s="8">
        <f t="shared" si="2"/>
        <v>774568</v>
      </c>
      <c r="E176" s="8">
        <v>94474</v>
      </c>
      <c r="F176" s="8">
        <v>38745</v>
      </c>
      <c r="G176" s="8">
        <v>349652</v>
      </c>
      <c r="H176" s="8">
        <v>291697</v>
      </c>
      <c r="I176" s="9"/>
    </row>
    <row r="177" spans="1:9" ht="12.75" hidden="1">
      <c r="A177" s="5">
        <v>38108</v>
      </c>
      <c r="B177" s="8">
        <v>53910</v>
      </c>
      <c r="C177" s="8">
        <v>6420</v>
      </c>
      <c r="D177" s="8">
        <f t="shared" si="2"/>
        <v>765650</v>
      </c>
      <c r="E177" s="8">
        <v>96336</v>
      </c>
      <c r="F177" s="8">
        <v>39172</v>
      </c>
      <c r="G177" s="8">
        <v>354884</v>
      </c>
      <c r="H177" s="8">
        <v>275258</v>
      </c>
      <c r="I177" s="9"/>
    </row>
    <row r="178" spans="1:9" ht="12.75" hidden="1">
      <c r="A178" s="5">
        <v>38139</v>
      </c>
      <c r="B178" s="8">
        <v>54746</v>
      </c>
      <c r="C178" s="8">
        <v>5269</v>
      </c>
      <c r="D178" s="8">
        <f t="shared" si="2"/>
        <v>778004</v>
      </c>
      <c r="E178" s="8">
        <v>98063</v>
      </c>
      <c r="F178" s="8">
        <v>39836</v>
      </c>
      <c r="G178" s="8">
        <v>362094</v>
      </c>
      <c r="H178" s="8">
        <v>278011</v>
      </c>
      <c r="I178" s="9"/>
    </row>
    <row r="179" spans="1:9" ht="12.75" hidden="1">
      <c r="A179" s="5">
        <v>38169</v>
      </c>
      <c r="B179" s="8">
        <v>53364</v>
      </c>
      <c r="C179" s="8">
        <v>5392</v>
      </c>
      <c r="D179" s="8">
        <f t="shared" si="2"/>
        <v>785205</v>
      </c>
      <c r="E179" s="8">
        <v>99961</v>
      </c>
      <c r="F179" s="8">
        <v>40379</v>
      </c>
      <c r="G179" s="8">
        <v>368556</v>
      </c>
      <c r="H179" s="8">
        <v>276309</v>
      </c>
      <c r="I179" s="9"/>
    </row>
    <row r="180" spans="1:9" ht="12.75" hidden="1">
      <c r="A180" s="5">
        <v>38200</v>
      </c>
      <c r="B180" s="8">
        <v>55841</v>
      </c>
      <c r="C180" s="8">
        <v>5485</v>
      </c>
      <c r="D180" s="8">
        <f t="shared" si="2"/>
        <v>801657</v>
      </c>
      <c r="E180" s="8">
        <v>101754</v>
      </c>
      <c r="F180" s="8">
        <v>40729</v>
      </c>
      <c r="G180" s="8">
        <v>376347</v>
      </c>
      <c r="H180" s="8">
        <v>282827</v>
      </c>
      <c r="I180" s="9"/>
    </row>
    <row r="181" spans="1:9" ht="12.75" hidden="1">
      <c r="A181" s="5">
        <v>38231</v>
      </c>
      <c r="B181" s="8">
        <v>56855</v>
      </c>
      <c r="C181" s="8">
        <v>5250</v>
      </c>
      <c r="D181" s="8">
        <f t="shared" si="2"/>
        <v>822457</v>
      </c>
      <c r="E181" s="8">
        <v>103410</v>
      </c>
      <c r="F181" s="8">
        <v>42220</v>
      </c>
      <c r="G181" s="8">
        <v>383692</v>
      </c>
      <c r="H181" s="8">
        <v>293135</v>
      </c>
      <c r="I181" s="9"/>
    </row>
    <row r="182" spans="1:9" ht="12.75" hidden="1">
      <c r="A182" s="5">
        <v>38261</v>
      </c>
      <c r="B182" s="8">
        <v>62973</v>
      </c>
      <c r="C182" s="8">
        <v>5311</v>
      </c>
      <c r="D182" s="8">
        <f t="shared" si="2"/>
        <v>844135</v>
      </c>
      <c r="E182" s="8">
        <v>105724</v>
      </c>
      <c r="F182" s="8">
        <v>43028</v>
      </c>
      <c r="G182" s="8">
        <v>392378</v>
      </c>
      <c r="H182" s="8">
        <v>303005</v>
      </c>
      <c r="I182" s="9"/>
    </row>
    <row r="183" spans="1:9" ht="12.75" hidden="1">
      <c r="A183" s="5">
        <v>38292</v>
      </c>
      <c r="B183" s="8">
        <v>70569</v>
      </c>
      <c r="C183" s="8">
        <v>5187</v>
      </c>
      <c r="D183" s="8">
        <f t="shared" si="2"/>
        <v>862977</v>
      </c>
      <c r="E183" s="8">
        <v>108249</v>
      </c>
      <c r="F183" s="8">
        <v>42325</v>
      </c>
      <c r="G183" s="8">
        <v>403653</v>
      </c>
      <c r="H183" s="8">
        <v>308750</v>
      </c>
      <c r="I183" s="9"/>
    </row>
    <row r="184" spans="1:9" ht="12.75" hidden="1">
      <c r="A184" s="5">
        <v>38322</v>
      </c>
      <c r="B184" s="8">
        <v>79289</v>
      </c>
      <c r="C184" s="8">
        <v>5461</v>
      </c>
      <c r="D184" s="8">
        <f t="shared" si="2"/>
        <v>869474</v>
      </c>
      <c r="E184" s="8">
        <v>109469</v>
      </c>
      <c r="F184" s="8">
        <v>43048</v>
      </c>
      <c r="G184" s="8">
        <v>412769</v>
      </c>
      <c r="H184" s="8">
        <v>304188</v>
      </c>
      <c r="I184" s="9"/>
    </row>
    <row r="185" spans="1:9" ht="12.75" hidden="1">
      <c r="A185" s="5">
        <v>38353</v>
      </c>
      <c r="B185" s="8">
        <v>68941</v>
      </c>
      <c r="C185" s="8">
        <v>5326</v>
      </c>
      <c r="D185" s="8">
        <f t="shared" si="2"/>
        <v>887299</v>
      </c>
      <c r="E185" s="8">
        <v>110064</v>
      </c>
      <c r="F185" s="8">
        <v>41956</v>
      </c>
      <c r="G185" s="8">
        <v>418851</v>
      </c>
      <c r="H185" s="8">
        <v>316428</v>
      </c>
      <c r="I185" s="9"/>
    </row>
    <row r="186" spans="1:9" ht="12.75" hidden="1">
      <c r="A186" s="5">
        <v>38384</v>
      </c>
      <c r="B186" s="8">
        <v>70070</v>
      </c>
      <c r="C186" s="8">
        <v>5818</v>
      </c>
      <c r="D186" s="8">
        <f t="shared" si="2"/>
        <v>897342</v>
      </c>
      <c r="E186" s="8">
        <v>111279</v>
      </c>
      <c r="F186" s="8">
        <v>42664</v>
      </c>
      <c r="G186" s="8">
        <v>421855</v>
      </c>
      <c r="H186" s="8">
        <v>321544</v>
      </c>
      <c r="I186" s="9"/>
    </row>
    <row r="187" spans="1:9" ht="12.75" hidden="1">
      <c r="A187" s="5">
        <v>38412</v>
      </c>
      <c r="B187" s="8">
        <v>65286</v>
      </c>
      <c r="C187" s="8">
        <v>5140</v>
      </c>
      <c r="D187" s="8">
        <f t="shared" si="2"/>
        <v>909677</v>
      </c>
      <c r="E187" s="8">
        <v>112978</v>
      </c>
      <c r="F187" s="8">
        <v>43254</v>
      </c>
      <c r="G187" s="8">
        <v>430359</v>
      </c>
      <c r="H187" s="8">
        <v>323086</v>
      </c>
      <c r="I187" s="9"/>
    </row>
    <row r="188" spans="1:9" ht="12.75" hidden="1">
      <c r="A188" s="5">
        <v>38443</v>
      </c>
      <c r="B188" s="8">
        <v>68730</v>
      </c>
      <c r="C188" s="8">
        <v>5321</v>
      </c>
      <c r="D188" s="8">
        <f t="shared" si="2"/>
        <v>930211</v>
      </c>
      <c r="E188" s="8">
        <v>115068</v>
      </c>
      <c r="F188" s="8">
        <v>43629</v>
      </c>
      <c r="G188" s="8">
        <v>438963</v>
      </c>
      <c r="H188" s="8">
        <v>332551</v>
      </c>
      <c r="I188" s="9"/>
    </row>
    <row r="189" spans="1:9" ht="12.75" hidden="1">
      <c r="A189" s="5">
        <v>38473</v>
      </c>
      <c r="B189" s="8">
        <v>71128</v>
      </c>
      <c r="C189" s="8">
        <v>5088</v>
      </c>
      <c r="D189" s="8">
        <f t="shared" si="2"/>
        <v>941941</v>
      </c>
      <c r="E189" s="8">
        <v>117220</v>
      </c>
      <c r="F189" s="8">
        <v>44348</v>
      </c>
      <c r="G189" s="8">
        <v>449163</v>
      </c>
      <c r="H189" s="8">
        <v>331210</v>
      </c>
      <c r="I189" s="9"/>
    </row>
    <row r="190" spans="1:9" ht="12.75" hidden="1">
      <c r="A190" s="5">
        <v>38504</v>
      </c>
      <c r="B190" s="8">
        <v>67660</v>
      </c>
      <c r="C190" s="8">
        <v>4577</v>
      </c>
      <c r="D190" s="8">
        <f t="shared" si="2"/>
        <v>953643</v>
      </c>
      <c r="E190" s="8">
        <v>119214</v>
      </c>
      <c r="F190" s="8">
        <v>44786</v>
      </c>
      <c r="G190" s="8">
        <v>459502</v>
      </c>
      <c r="H190" s="8">
        <v>330141</v>
      </c>
      <c r="I190" s="9"/>
    </row>
    <row r="191" spans="1:9" ht="12.75" hidden="1">
      <c r="A191" s="5">
        <v>38534</v>
      </c>
      <c r="B191" s="8">
        <v>73624</v>
      </c>
      <c r="C191" s="8">
        <v>4579</v>
      </c>
      <c r="D191" s="8">
        <f t="shared" si="2"/>
        <v>969658</v>
      </c>
      <c r="E191" s="8">
        <v>121431</v>
      </c>
      <c r="F191" s="8">
        <v>45460</v>
      </c>
      <c r="G191" s="8">
        <v>469988</v>
      </c>
      <c r="H191" s="8">
        <v>332779</v>
      </c>
      <c r="I191" s="9"/>
    </row>
    <row r="192" spans="1:9" ht="12.75" hidden="1">
      <c r="A192" s="5">
        <v>38565</v>
      </c>
      <c r="B192" s="8">
        <v>77759</v>
      </c>
      <c r="C192" s="8">
        <v>4241</v>
      </c>
      <c r="D192" s="8">
        <f t="shared" si="2"/>
        <v>977099</v>
      </c>
      <c r="E192" s="8">
        <v>123597</v>
      </c>
      <c r="F192" s="8">
        <v>46408</v>
      </c>
      <c r="G192" s="8">
        <v>481463</v>
      </c>
      <c r="H192" s="8">
        <v>325631</v>
      </c>
      <c r="I192" s="9"/>
    </row>
    <row r="193" spans="1:9" ht="12.75" hidden="1">
      <c r="A193" s="5">
        <v>38596</v>
      </c>
      <c r="B193" s="8">
        <v>82831</v>
      </c>
      <c r="C193" s="8">
        <v>4534</v>
      </c>
      <c r="D193" s="8">
        <f t="shared" si="2"/>
        <v>999649</v>
      </c>
      <c r="E193" s="8">
        <v>123281</v>
      </c>
      <c r="F193" s="8">
        <v>47227</v>
      </c>
      <c r="G193" s="8">
        <v>494046</v>
      </c>
      <c r="H193" s="8">
        <v>335095</v>
      </c>
      <c r="I193" s="9"/>
    </row>
    <row r="194" spans="1:9" ht="12.75" hidden="1">
      <c r="A194" s="5">
        <v>38626</v>
      </c>
      <c r="B194" s="8">
        <v>67656</v>
      </c>
      <c r="C194" s="8">
        <v>4830</v>
      </c>
      <c r="D194" s="8">
        <f t="shared" si="2"/>
        <v>1015521</v>
      </c>
      <c r="E194" s="8">
        <v>125141</v>
      </c>
      <c r="F194" s="8">
        <v>48077</v>
      </c>
      <c r="G194" s="8">
        <v>501270</v>
      </c>
      <c r="H194" s="8">
        <v>341033</v>
      </c>
      <c r="I194" s="9"/>
    </row>
    <row r="195" spans="1:9" ht="12.75" hidden="1">
      <c r="A195" s="5">
        <v>38657</v>
      </c>
      <c r="B195" s="8">
        <v>75373</v>
      </c>
      <c r="C195" s="8">
        <v>5050</v>
      </c>
      <c r="D195" s="8">
        <f t="shared" si="2"/>
        <v>1034701</v>
      </c>
      <c r="E195" s="8">
        <v>127434</v>
      </c>
      <c r="F195" s="8">
        <v>49183</v>
      </c>
      <c r="G195" s="8">
        <v>515212</v>
      </c>
      <c r="H195" s="8">
        <v>342872</v>
      </c>
      <c r="I195" s="9"/>
    </row>
    <row r="196" spans="1:9" ht="12.75" hidden="1">
      <c r="A196" s="5">
        <v>38687</v>
      </c>
      <c r="B196" s="8">
        <v>81493</v>
      </c>
      <c r="C196" s="8">
        <v>5323</v>
      </c>
      <c r="D196" s="8">
        <f t="shared" si="2"/>
        <v>1053379</v>
      </c>
      <c r="E196" s="8">
        <v>129701</v>
      </c>
      <c r="F196" s="8">
        <v>49603</v>
      </c>
      <c r="G196" s="8">
        <v>526647</v>
      </c>
      <c r="H196" s="8">
        <v>347428</v>
      </c>
      <c r="I196" s="9"/>
    </row>
    <row r="197" spans="1:9" ht="12.75" hidden="1">
      <c r="A197" s="5">
        <v>38718</v>
      </c>
      <c r="B197" s="8">
        <v>80419</v>
      </c>
      <c r="C197" s="8">
        <v>4885</v>
      </c>
      <c r="D197" s="8">
        <f t="shared" si="2"/>
        <v>1073010</v>
      </c>
      <c r="E197" s="8">
        <v>131031</v>
      </c>
      <c r="F197" s="8">
        <v>49976</v>
      </c>
      <c r="G197" s="8">
        <v>533672</v>
      </c>
      <c r="H197" s="8">
        <v>358331</v>
      </c>
      <c r="I197" s="9"/>
    </row>
    <row r="198" spans="1:9" ht="12.75" hidden="1">
      <c r="A198" s="5">
        <v>38749</v>
      </c>
      <c r="B198" s="8">
        <v>77746</v>
      </c>
      <c r="C198" s="8">
        <v>4930</v>
      </c>
      <c r="D198" s="8">
        <f aca="true" t="shared" si="3" ref="D198:D232">E198+F198+G198+H198</f>
        <v>1100230</v>
      </c>
      <c r="E198" s="8">
        <v>135457</v>
      </c>
      <c r="F198" s="8">
        <v>52603</v>
      </c>
      <c r="G198" s="8">
        <v>546500</v>
      </c>
      <c r="H198" s="8">
        <v>365670</v>
      </c>
      <c r="I198" s="9"/>
    </row>
    <row r="199" spans="1:9" ht="12.75" hidden="1">
      <c r="A199" s="5">
        <v>38777</v>
      </c>
      <c r="B199" s="8">
        <v>84072</v>
      </c>
      <c r="C199" s="8">
        <v>4497</v>
      </c>
      <c r="D199" s="8">
        <f t="shared" si="3"/>
        <v>1128587</v>
      </c>
      <c r="E199" s="8">
        <v>134493</v>
      </c>
      <c r="F199" s="8">
        <v>52278</v>
      </c>
      <c r="G199" s="8">
        <v>559607</v>
      </c>
      <c r="H199" s="8">
        <v>382209</v>
      </c>
      <c r="I199" s="9"/>
    </row>
    <row r="200" spans="1:9" ht="12.75" hidden="1">
      <c r="A200" s="5">
        <v>38808</v>
      </c>
      <c r="B200" s="8">
        <v>88369</v>
      </c>
      <c r="C200" s="8">
        <v>4482</v>
      </c>
      <c r="D200" s="8">
        <f t="shared" si="3"/>
        <v>1141493</v>
      </c>
      <c r="E200" s="8">
        <v>136173</v>
      </c>
      <c r="F200" s="8">
        <v>52946</v>
      </c>
      <c r="G200" s="8">
        <v>570913</v>
      </c>
      <c r="H200" s="8">
        <v>381461</v>
      </c>
      <c r="I200" s="9"/>
    </row>
    <row r="201" spans="1:9" ht="12.75" hidden="1">
      <c r="A201" s="5">
        <v>38838</v>
      </c>
      <c r="B201" s="8">
        <v>91053</v>
      </c>
      <c r="C201" s="8">
        <v>4325</v>
      </c>
      <c r="D201" s="8">
        <f t="shared" si="3"/>
        <v>1150715</v>
      </c>
      <c r="E201" s="8">
        <v>137985</v>
      </c>
      <c r="F201" s="8">
        <v>52778</v>
      </c>
      <c r="G201" s="8">
        <v>583891</v>
      </c>
      <c r="H201" s="8">
        <v>376061</v>
      </c>
      <c r="I201" s="9"/>
    </row>
    <row r="202" spans="1:9" ht="12.75" hidden="1">
      <c r="A202" s="5">
        <v>38869</v>
      </c>
      <c r="B202" s="8">
        <v>90951</v>
      </c>
      <c r="C202" s="8">
        <v>4615</v>
      </c>
      <c r="D202" s="8">
        <f t="shared" si="3"/>
        <v>1170796</v>
      </c>
      <c r="E202" s="8">
        <v>140721</v>
      </c>
      <c r="F202" s="8">
        <v>53717</v>
      </c>
      <c r="G202" s="8">
        <v>596283</v>
      </c>
      <c r="H202" s="8">
        <v>380075</v>
      </c>
      <c r="I202" s="9"/>
    </row>
    <row r="203" spans="1:9" ht="12.75" hidden="1">
      <c r="A203" s="5">
        <v>38899</v>
      </c>
      <c r="B203" s="8">
        <v>95395</v>
      </c>
      <c r="C203" s="8">
        <v>4820</v>
      </c>
      <c r="D203" s="8">
        <f t="shared" si="3"/>
        <v>1204579</v>
      </c>
      <c r="E203" s="8">
        <v>143113</v>
      </c>
      <c r="F203" s="8">
        <v>54529</v>
      </c>
      <c r="G203" s="8">
        <v>612151</v>
      </c>
      <c r="H203" s="8">
        <v>394786</v>
      </c>
      <c r="I203" s="9"/>
    </row>
    <row r="204" spans="1:9" ht="12.75" hidden="1">
      <c r="A204" s="5">
        <v>38930</v>
      </c>
      <c r="B204" s="8">
        <v>87450</v>
      </c>
      <c r="C204" s="8">
        <v>4483</v>
      </c>
      <c r="D204" s="8">
        <f t="shared" si="3"/>
        <v>1232392</v>
      </c>
      <c r="E204" s="8">
        <v>143075</v>
      </c>
      <c r="F204" s="8">
        <v>55614</v>
      </c>
      <c r="G204" s="8">
        <v>627412</v>
      </c>
      <c r="H204" s="8">
        <v>406291</v>
      </c>
      <c r="I204" s="9"/>
    </row>
    <row r="205" spans="1:9" ht="12.75" hidden="1">
      <c r="A205" s="5">
        <v>38961</v>
      </c>
      <c r="B205" s="8">
        <v>96152</v>
      </c>
      <c r="C205" s="8">
        <v>4483</v>
      </c>
      <c r="D205" s="8">
        <f t="shared" si="3"/>
        <v>1261378</v>
      </c>
      <c r="E205" s="8">
        <v>140700</v>
      </c>
      <c r="F205" s="8">
        <v>56750</v>
      </c>
      <c r="G205" s="8">
        <v>640449</v>
      </c>
      <c r="H205" s="8">
        <v>423479</v>
      </c>
      <c r="I205" s="9"/>
    </row>
    <row r="206" spans="1:9" ht="12.75" hidden="1">
      <c r="A206" s="5">
        <v>38991</v>
      </c>
      <c r="B206" s="8">
        <v>95326</v>
      </c>
      <c r="C206" s="8">
        <v>4620</v>
      </c>
      <c r="D206" s="8">
        <f t="shared" si="3"/>
        <v>1287129</v>
      </c>
      <c r="E206" s="8">
        <v>141672</v>
      </c>
      <c r="F206" s="8">
        <v>57599</v>
      </c>
      <c r="G206" s="8">
        <v>656379</v>
      </c>
      <c r="H206" s="8">
        <v>431479</v>
      </c>
      <c r="I206" s="9"/>
    </row>
    <row r="207" spans="1:9" ht="12.75" hidden="1">
      <c r="A207" s="5">
        <v>39022</v>
      </c>
      <c r="B207" s="8">
        <v>91474</v>
      </c>
      <c r="C207" s="8">
        <v>4596</v>
      </c>
      <c r="D207" s="8">
        <f t="shared" si="3"/>
        <v>1317646</v>
      </c>
      <c r="E207" s="8">
        <v>144841</v>
      </c>
      <c r="F207" s="8">
        <v>58834</v>
      </c>
      <c r="G207" s="8">
        <v>671869</v>
      </c>
      <c r="H207" s="8">
        <v>442102</v>
      </c>
      <c r="I207" s="9"/>
    </row>
    <row r="208" spans="1:9" ht="12.75" hidden="1">
      <c r="A208" s="5">
        <v>39052</v>
      </c>
      <c r="B208" s="8">
        <v>85789</v>
      </c>
      <c r="C208" s="8">
        <v>4669</v>
      </c>
      <c r="D208" s="8">
        <f t="shared" si="3"/>
        <v>1344416</v>
      </c>
      <c r="E208" s="8">
        <v>147399</v>
      </c>
      <c r="F208" s="8">
        <v>60157</v>
      </c>
      <c r="G208" s="8">
        <v>684593</v>
      </c>
      <c r="H208" s="8">
        <v>452267</v>
      </c>
      <c r="I208" s="9"/>
    </row>
    <row r="209" spans="1:9" ht="12.75" hidden="1">
      <c r="A209" s="5">
        <v>39083</v>
      </c>
      <c r="B209" s="8">
        <v>77098</v>
      </c>
      <c r="C209" s="8">
        <v>4662</v>
      </c>
      <c r="D209" s="8">
        <f t="shared" si="3"/>
        <v>1363927</v>
      </c>
      <c r="E209" s="8">
        <v>149498</v>
      </c>
      <c r="F209" s="8">
        <v>60809</v>
      </c>
      <c r="G209" s="8">
        <v>694121</v>
      </c>
      <c r="H209" s="8">
        <v>459499</v>
      </c>
      <c r="I209" s="9"/>
    </row>
    <row r="210" spans="1:9" ht="12.75" hidden="1">
      <c r="A210" s="5">
        <v>39114</v>
      </c>
      <c r="B210" s="8">
        <v>81214</v>
      </c>
      <c r="C210" s="8">
        <v>4747</v>
      </c>
      <c r="D210" s="8">
        <f t="shared" si="3"/>
        <v>1405718</v>
      </c>
      <c r="E210" s="8">
        <v>152829</v>
      </c>
      <c r="F210" s="8">
        <v>61642</v>
      </c>
      <c r="G210" s="8">
        <v>708211</v>
      </c>
      <c r="H210" s="8">
        <v>483036</v>
      </c>
      <c r="I210" s="9"/>
    </row>
    <row r="211" spans="1:9" ht="12.75" hidden="1">
      <c r="A211" s="5">
        <v>39142</v>
      </c>
      <c r="B211" s="8">
        <v>80572</v>
      </c>
      <c r="C211" s="8">
        <v>5179</v>
      </c>
      <c r="D211" s="8">
        <f t="shared" si="3"/>
        <v>1424175</v>
      </c>
      <c r="E211" s="8">
        <v>156170</v>
      </c>
      <c r="F211" s="8">
        <v>62754</v>
      </c>
      <c r="G211" s="8">
        <v>715768</v>
      </c>
      <c r="H211" s="8">
        <v>489483</v>
      </c>
      <c r="I211" s="9"/>
    </row>
    <row r="212" spans="1:9" ht="12.75" hidden="1">
      <c r="A212" s="5">
        <v>39173</v>
      </c>
      <c r="B212" s="8">
        <v>83878</v>
      </c>
      <c r="C212" s="8">
        <v>5384</v>
      </c>
      <c r="D212" s="8">
        <f t="shared" si="3"/>
        <v>1453884</v>
      </c>
      <c r="E212" s="8">
        <v>157881</v>
      </c>
      <c r="F212" s="8">
        <v>63151</v>
      </c>
      <c r="G212" s="8">
        <v>728367</v>
      </c>
      <c r="H212" s="8">
        <v>504485</v>
      </c>
      <c r="I212" s="9"/>
    </row>
    <row r="213" spans="1:9" ht="12.75" hidden="1">
      <c r="A213" s="5">
        <v>39203</v>
      </c>
      <c r="B213" s="8">
        <v>83601</v>
      </c>
      <c r="C213" s="8">
        <v>5044</v>
      </c>
      <c r="D213" s="8">
        <f t="shared" si="3"/>
        <v>1466471</v>
      </c>
      <c r="E213" s="8">
        <v>153554</v>
      </c>
      <c r="F213" s="8">
        <v>64138</v>
      </c>
      <c r="G213" s="8">
        <v>744803</v>
      </c>
      <c r="H213" s="8">
        <v>503976</v>
      </c>
      <c r="I213" s="9"/>
    </row>
    <row r="214" spans="1:9" ht="12.75" hidden="1">
      <c r="A214" s="5">
        <v>39234</v>
      </c>
      <c r="B214" s="8">
        <v>79783</v>
      </c>
      <c r="C214" s="8">
        <v>5104</v>
      </c>
      <c r="D214" s="8">
        <f t="shared" si="3"/>
        <v>1495605</v>
      </c>
      <c r="E214" s="8">
        <v>154188</v>
      </c>
      <c r="F214" s="8">
        <v>63822</v>
      </c>
      <c r="G214" s="8">
        <v>758080</v>
      </c>
      <c r="H214" s="8">
        <v>519515</v>
      </c>
      <c r="I214" s="9"/>
    </row>
    <row r="215" spans="1:9" ht="12.75" hidden="1">
      <c r="A215" s="5">
        <v>39264</v>
      </c>
      <c r="B215" s="8">
        <v>83206</v>
      </c>
      <c r="C215" s="8">
        <v>4801</v>
      </c>
      <c r="D215" s="8">
        <f t="shared" si="3"/>
        <v>1519474</v>
      </c>
      <c r="E215" s="8">
        <v>157629</v>
      </c>
      <c r="F215" s="8">
        <v>63185</v>
      </c>
      <c r="G215" s="8">
        <v>775369</v>
      </c>
      <c r="H215" s="8">
        <v>523291</v>
      </c>
      <c r="I215" s="9"/>
    </row>
    <row r="216" spans="1:9" ht="12.75" hidden="1">
      <c r="A216" s="5">
        <v>39295</v>
      </c>
      <c r="B216" s="8">
        <v>83999</v>
      </c>
      <c r="C216" s="8">
        <v>4725</v>
      </c>
      <c r="D216" s="8">
        <f t="shared" si="3"/>
        <v>1543894</v>
      </c>
      <c r="E216" s="8">
        <v>162090</v>
      </c>
      <c r="F216" s="8">
        <v>62558</v>
      </c>
      <c r="G216" s="8">
        <v>793085</v>
      </c>
      <c r="H216" s="8">
        <v>526161</v>
      </c>
      <c r="I216" s="9"/>
    </row>
    <row r="217" spans="1:9" ht="12.75" hidden="1">
      <c r="A217" s="5">
        <v>39326</v>
      </c>
      <c r="B217" s="8">
        <v>86256</v>
      </c>
      <c r="C217" s="8">
        <v>4643</v>
      </c>
      <c r="D217" s="8">
        <f t="shared" si="3"/>
        <v>1578785</v>
      </c>
      <c r="E217" s="8">
        <v>165679</v>
      </c>
      <c r="F217" s="8">
        <v>61849</v>
      </c>
      <c r="G217" s="8">
        <v>807536</v>
      </c>
      <c r="H217" s="8">
        <v>543721</v>
      </c>
      <c r="I217" s="9"/>
    </row>
    <row r="218" spans="1:9" ht="12.75" hidden="1">
      <c r="A218" s="5">
        <v>39356</v>
      </c>
      <c r="B218" s="8">
        <v>90795</v>
      </c>
      <c r="C218" s="8">
        <v>4657</v>
      </c>
      <c r="D218" s="8">
        <f t="shared" si="3"/>
        <v>1602042</v>
      </c>
      <c r="E218" s="8">
        <v>167786</v>
      </c>
      <c r="F218" s="8">
        <v>60840</v>
      </c>
      <c r="G218" s="8">
        <v>822356</v>
      </c>
      <c r="H218" s="8">
        <v>551060</v>
      </c>
      <c r="I218" s="9"/>
    </row>
    <row r="219" spans="1:9" ht="12.75" hidden="1">
      <c r="A219" s="5">
        <v>39387</v>
      </c>
      <c r="B219" s="8">
        <v>106527</v>
      </c>
      <c r="C219" s="8">
        <v>4805</v>
      </c>
      <c r="D219" s="8">
        <f t="shared" si="3"/>
        <v>1623276</v>
      </c>
      <c r="E219" s="8">
        <v>173145</v>
      </c>
      <c r="F219" s="8">
        <v>58290</v>
      </c>
      <c r="G219" s="8">
        <v>838436</v>
      </c>
      <c r="H219" s="8">
        <v>553405</v>
      </c>
      <c r="I219" s="9"/>
    </row>
    <row r="220" spans="1:9" ht="12.75" hidden="1">
      <c r="A220" s="5">
        <v>39417</v>
      </c>
      <c r="B220" s="8">
        <v>96949</v>
      </c>
      <c r="C220" s="8">
        <v>4867</v>
      </c>
      <c r="D220" s="8">
        <f t="shared" si="3"/>
        <v>1642043</v>
      </c>
      <c r="E220" s="8">
        <v>176725</v>
      </c>
      <c r="F220" s="8">
        <v>57613</v>
      </c>
      <c r="G220" s="8">
        <v>853819</v>
      </c>
      <c r="H220" s="8">
        <v>553886</v>
      </c>
      <c r="I220" s="9"/>
    </row>
    <row r="221" spans="1:9" ht="12.75" hidden="1">
      <c r="A221" s="5">
        <v>39448</v>
      </c>
      <c r="B221" s="8">
        <v>90698</v>
      </c>
      <c r="C221" s="8">
        <v>3074</v>
      </c>
      <c r="D221" s="8">
        <f t="shared" si="3"/>
        <v>1688216</v>
      </c>
      <c r="E221" s="8">
        <v>181959</v>
      </c>
      <c r="F221" s="8">
        <v>57033</v>
      </c>
      <c r="G221" s="8">
        <v>864526</v>
      </c>
      <c r="H221" s="8">
        <v>584698</v>
      </c>
      <c r="I221" s="9"/>
    </row>
    <row r="222" spans="1:9" ht="12.75" hidden="1">
      <c r="A222" s="5">
        <v>39479</v>
      </c>
      <c r="B222" s="8">
        <v>88011</v>
      </c>
      <c r="C222" s="8">
        <v>4294</v>
      </c>
      <c r="D222" s="8">
        <f t="shared" si="3"/>
        <v>1710028</v>
      </c>
      <c r="E222" s="8">
        <v>184961</v>
      </c>
      <c r="F222" s="8">
        <v>57067</v>
      </c>
      <c r="G222" s="8">
        <v>871532</v>
      </c>
      <c r="H222" s="8">
        <v>596468</v>
      </c>
      <c r="I222" s="9"/>
    </row>
    <row r="223" spans="1:9" ht="12.75" hidden="1">
      <c r="A223" s="5">
        <v>39508</v>
      </c>
      <c r="B223" s="8">
        <v>92321</v>
      </c>
      <c r="C223" s="8">
        <v>4713</v>
      </c>
      <c r="D223" s="8">
        <f t="shared" si="3"/>
        <v>1753684</v>
      </c>
      <c r="E223" s="8">
        <v>188559</v>
      </c>
      <c r="F223" s="8">
        <v>55830</v>
      </c>
      <c r="G223" s="8">
        <v>882039</v>
      </c>
      <c r="H223" s="8">
        <v>627256</v>
      </c>
      <c r="I223" s="9"/>
    </row>
    <row r="224" spans="1:9" ht="12.75" hidden="1">
      <c r="A224" s="5">
        <v>39539</v>
      </c>
      <c r="B224" s="8">
        <v>79330</v>
      </c>
      <c r="C224" s="8">
        <v>5631</v>
      </c>
      <c r="D224" s="8">
        <f t="shared" si="3"/>
        <v>1767266</v>
      </c>
      <c r="E224" s="8">
        <v>192052</v>
      </c>
      <c r="F224" s="8">
        <v>54800</v>
      </c>
      <c r="G224" s="8">
        <v>887939</v>
      </c>
      <c r="H224" s="8">
        <v>632475</v>
      </c>
      <c r="I224" s="9"/>
    </row>
    <row r="225" spans="1:9" ht="12.75" hidden="1">
      <c r="A225" s="5">
        <v>39569</v>
      </c>
      <c r="B225" s="8">
        <v>87454</v>
      </c>
      <c r="C225" s="8">
        <v>5851</v>
      </c>
      <c r="D225" s="8">
        <f t="shared" si="3"/>
        <v>1779356</v>
      </c>
      <c r="E225" s="8">
        <v>193535</v>
      </c>
      <c r="F225" s="8">
        <v>53802</v>
      </c>
      <c r="G225" s="8">
        <v>898274</v>
      </c>
      <c r="H225" s="8">
        <v>633745</v>
      </c>
      <c r="I225" s="9"/>
    </row>
    <row r="226" spans="1:9" ht="12.75" hidden="1">
      <c r="A226" s="5">
        <v>39600</v>
      </c>
      <c r="B226" s="8">
        <v>86961</v>
      </c>
      <c r="C226" s="8">
        <v>4561</v>
      </c>
      <c r="D226" s="8">
        <f t="shared" si="3"/>
        <v>1819132</v>
      </c>
      <c r="E226" s="8">
        <v>196147</v>
      </c>
      <c r="F226" s="8">
        <v>52291</v>
      </c>
      <c r="G226" s="8">
        <v>908848</v>
      </c>
      <c r="H226" s="8">
        <v>661846</v>
      </c>
      <c r="I226" s="9"/>
    </row>
    <row r="227" spans="1:9" ht="12.75" hidden="1">
      <c r="A227" s="5">
        <v>39630</v>
      </c>
      <c r="B227" s="8">
        <v>91726</v>
      </c>
      <c r="C227" s="8">
        <v>4683</v>
      </c>
      <c r="D227" s="8">
        <f t="shared" si="3"/>
        <v>1826912</v>
      </c>
      <c r="E227" s="8">
        <v>198005</v>
      </c>
      <c r="F227" s="8">
        <v>51382</v>
      </c>
      <c r="G227" s="8">
        <v>923534</v>
      </c>
      <c r="H227" s="8">
        <v>653991</v>
      </c>
      <c r="I227" s="9"/>
    </row>
    <row r="228" spans="1:9" ht="12.75" hidden="1">
      <c r="A228" s="5">
        <v>39661</v>
      </c>
      <c r="B228" s="8">
        <v>87178</v>
      </c>
      <c r="C228" s="8">
        <v>4581</v>
      </c>
      <c r="D228" s="8">
        <f t="shared" si="3"/>
        <v>1846996</v>
      </c>
      <c r="E228" s="8">
        <v>199758</v>
      </c>
      <c r="F228" s="8">
        <v>50334</v>
      </c>
      <c r="G228" s="8">
        <v>932668</v>
      </c>
      <c r="H228" s="8">
        <v>664236</v>
      </c>
      <c r="I228" s="9"/>
    </row>
    <row r="229" spans="1:9" ht="12.75" hidden="1">
      <c r="A229" s="5">
        <v>39692</v>
      </c>
      <c r="B229" s="8">
        <v>79187</v>
      </c>
      <c r="C229" s="8">
        <v>6334</v>
      </c>
      <c r="D229" s="8">
        <f t="shared" si="3"/>
        <v>1857224</v>
      </c>
      <c r="E229" s="8">
        <v>201741</v>
      </c>
      <c r="F229" s="8">
        <v>50029</v>
      </c>
      <c r="G229" s="8">
        <v>941733</v>
      </c>
      <c r="H229" s="8">
        <v>663721</v>
      </c>
      <c r="I229" s="9"/>
    </row>
    <row r="230" spans="1:9" ht="12.75" hidden="1">
      <c r="A230" s="5">
        <v>39722</v>
      </c>
      <c r="B230" s="8">
        <v>92910</v>
      </c>
      <c r="C230" s="8">
        <v>7679</v>
      </c>
      <c r="D230" s="8">
        <f t="shared" si="3"/>
        <v>1875656</v>
      </c>
      <c r="E230" s="8">
        <v>203441</v>
      </c>
      <c r="F230" s="8">
        <v>49260</v>
      </c>
      <c r="G230" s="8">
        <v>954794</v>
      </c>
      <c r="H230" s="8">
        <v>668161</v>
      </c>
      <c r="I230" s="9"/>
    </row>
    <row r="231" spans="1:9" ht="12.75" hidden="1">
      <c r="A231" s="5">
        <v>39753</v>
      </c>
      <c r="B231" s="8">
        <v>100697</v>
      </c>
      <c r="C231" s="8">
        <v>8243</v>
      </c>
      <c r="D231" s="8">
        <f t="shared" si="3"/>
        <v>1892220</v>
      </c>
      <c r="E231" s="8">
        <v>204215</v>
      </c>
      <c r="F231" s="8">
        <v>48466</v>
      </c>
      <c r="G231" s="8">
        <v>963240</v>
      </c>
      <c r="H231" s="8">
        <v>676299</v>
      </c>
      <c r="I231" s="9"/>
    </row>
    <row r="232" spans="1:9" ht="12.75" hidden="1">
      <c r="A232" s="5">
        <v>39783</v>
      </c>
      <c r="B232" s="8">
        <v>103257</v>
      </c>
      <c r="C232" s="8">
        <v>6055</v>
      </c>
      <c r="D232" s="8">
        <f t="shared" si="3"/>
        <v>1871744</v>
      </c>
      <c r="E232" s="8">
        <v>204520</v>
      </c>
      <c r="F232" s="8">
        <v>47486</v>
      </c>
      <c r="G232" s="8">
        <v>966921</v>
      </c>
      <c r="H232" s="8">
        <v>652817</v>
      </c>
      <c r="I232" s="9"/>
    </row>
    <row r="233" spans="1:9" ht="12.75" hidden="1">
      <c r="A233" s="5">
        <v>39814</v>
      </c>
      <c r="B233" s="8">
        <v>106306</v>
      </c>
      <c r="C233" s="8">
        <v>5585</v>
      </c>
      <c r="D233" s="8">
        <f>E233+F233+G233+H233</f>
        <v>1881285</v>
      </c>
      <c r="E233" s="8">
        <v>204605</v>
      </c>
      <c r="F233" s="8">
        <v>46340</v>
      </c>
      <c r="G233" s="8">
        <v>967627</v>
      </c>
      <c r="H233" s="8">
        <v>662713</v>
      </c>
      <c r="I233" s="9"/>
    </row>
    <row r="234" spans="1:9" ht="12.75" hidden="1">
      <c r="A234" s="5">
        <v>39845</v>
      </c>
      <c r="B234" s="8">
        <v>110198</v>
      </c>
      <c r="C234" s="8">
        <v>6190</v>
      </c>
      <c r="D234" s="8">
        <f>E234+F234+G234+H234</f>
        <v>1885187</v>
      </c>
      <c r="E234" s="8">
        <v>204173</v>
      </c>
      <c r="F234" s="8">
        <v>45265</v>
      </c>
      <c r="G234" s="8">
        <v>974904</v>
      </c>
      <c r="H234" s="8">
        <v>660845</v>
      </c>
      <c r="I234" s="9"/>
    </row>
    <row r="235" spans="1:9" ht="12.75" hidden="1">
      <c r="A235" s="5">
        <v>39873</v>
      </c>
      <c r="B235" s="8">
        <v>120241</v>
      </c>
      <c r="C235" s="8">
        <v>6320</v>
      </c>
      <c r="D235" s="8">
        <f>E235+F235+G235+H235</f>
        <v>1881700</v>
      </c>
      <c r="E235" s="8">
        <v>203817</v>
      </c>
      <c r="F235" s="8">
        <v>44474</v>
      </c>
      <c r="G235" s="8">
        <v>981387</v>
      </c>
      <c r="H235" s="8">
        <v>652022</v>
      </c>
      <c r="I235" s="9"/>
    </row>
    <row r="236" spans="1:9" ht="12.75" hidden="1">
      <c r="A236" s="5">
        <v>39904</v>
      </c>
      <c r="B236" s="8">
        <v>125023</v>
      </c>
      <c r="C236" s="8">
        <v>5448</v>
      </c>
      <c r="D236" s="8">
        <f>E236+F236+G236+H236</f>
        <v>1883434</v>
      </c>
      <c r="E236" s="8">
        <v>203241</v>
      </c>
      <c r="F236" s="8">
        <v>43396</v>
      </c>
      <c r="G236" s="8">
        <v>981440</v>
      </c>
      <c r="H236" s="8">
        <v>655357</v>
      </c>
      <c r="I236" s="9"/>
    </row>
    <row r="237" spans="1:9" ht="12.75" hidden="1">
      <c r="A237" s="5">
        <v>39934</v>
      </c>
      <c r="B237" s="8">
        <v>126594</v>
      </c>
      <c r="C237" s="8">
        <v>4282</v>
      </c>
      <c r="D237" s="8">
        <f>E237+F237+G237+H237</f>
        <v>1851116</v>
      </c>
      <c r="E237" s="8">
        <v>202496</v>
      </c>
      <c r="F237" s="8">
        <v>42418</v>
      </c>
      <c r="G237" s="8">
        <v>982266</v>
      </c>
      <c r="H237" s="8">
        <v>623936</v>
      </c>
      <c r="I237" s="9"/>
    </row>
    <row r="238" spans="1:9" ht="12.75">
      <c r="A238" s="5"/>
      <c r="B238" s="8"/>
      <c r="C238" s="8"/>
      <c r="D238" s="8"/>
      <c r="E238" s="8"/>
      <c r="F238" s="8"/>
      <c r="G238" s="8"/>
      <c r="H238" s="8"/>
      <c r="I238" s="9"/>
    </row>
    <row r="239" spans="1:9" ht="12.75">
      <c r="A239" s="5"/>
      <c r="B239" s="8"/>
      <c r="C239" s="8"/>
      <c r="D239" s="8"/>
      <c r="E239" s="8"/>
      <c r="F239" s="8"/>
      <c r="G239" s="8"/>
      <c r="H239" s="8"/>
      <c r="I239" s="9"/>
    </row>
    <row r="240" ht="12.75">
      <c r="A240" s="17" t="s">
        <v>30</v>
      </c>
    </row>
    <row r="241" spans="1:8" ht="12.75">
      <c r="A241" s="3" t="s">
        <v>26</v>
      </c>
      <c r="B241" s="6">
        <f>AVERAGE(B5:B16)</f>
        <v>3449</v>
      </c>
      <c r="C241" s="6">
        <f aca="true" t="shared" si="4" ref="C241:H241">AVERAGE(C5:C16)</f>
        <v>9655.833333333334</v>
      </c>
      <c r="D241" s="6">
        <f t="shared" si="4"/>
        <v>142836.91666666666</v>
      </c>
      <c r="E241" s="6">
        <f t="shared" si="4"/>
        <v>16662.083333333332</v>
      </c>
      <c r="F241" s="6">
        <f t="shared" si="4"/>
        <v>10041.25</v>
      </c>
      <c r="G241" s="6">
        <f t="shared" si="4"/>
        <v>55774.333333333336</v>
      </c>
      <c r="H241" s="6">
        <f t="shared" si="4"/>
        <v>60359.25</v>
      </c>
    </row>
    <row r="242" spans="1:8" ht="12.75">
      <c r="A242" s="3" t="s">
        <v>7</v>
      </c>
      <c r="B242" s="6">
        <f>AVERAGE(B17:B28)</f>
        <v>4402.416666666667</v>
      </c>
      <c r="C242" s="6">
        <f aca="true" t="shared" si="5" ref="C242:H242">AVERAGE(C17:C28)</f>
        <v>10577.833333333334</v>
      </c>
      <c r="D242" s="6">
        <f t="shared" si="5"/>
        <v>167269</v>
      </c>
      <c r="E242" s="6">
        <f t="shared" si="5"/>
        <v>18433.083333333332</v>
      </c>
      <c r="F242" s="6">
        <f t="shared" si="5"/>
        <v>11864.166666666666</v>
      </c>
      <c r="G242" s="6">
        <f t="shared" si="5"/>
        <v>65278.083333333336</v>
      </c>
      <c r="H242" s="6">
        <f t="shared" si="5"/>
        <v>71693.66666666667</v>
      </c>
    </row>
    <row r="243" spans="1:8" ht="12.75">
      <c r="A243" s="3" t="s">
        <v>8</v>
      </c>
      <c r="B243" s="6">
        <f>AVERAGE(B29:B40)</f>
        <v>4667</v>
      </c>
      <c r="C243" s="6">
        <f aca="true" t="shared" si="6" ref="C243:H243">AVERAGE(C29:C40)</f>
        <v>12245.5</v>
      </c>
      <c r="D243" s="6">
        <f t="shared" si="6"/>
        <v>183192.66666666666</v>
      </c>
      <c r="E243" s="6">
        <f t="shared" si="6"/>
        <v>18768.5</v>
      </c>
      <c r="F243" s="6">
        <f t="shared" si="6"/>
        <v>14102.916666666666</v>
      </c>
      <c r="G243" s="6">
        <f t="shared" si="6"/>
        <v>76558.16666666667</v>
      </c>
      <c r="H243" s="6">
        <f t="shared" si="6"/>
        <v>73763.08333333333</v>
      </c>
    </row>
    <row r="244" spans="1:8" ht="12.75">
      <c r="A244" s="3" t="s">
        <v>9</v>
      </c>
      <c r="B244" s="6">
        <f>AVERAGE(B41:B52)</f>
        <v>6212.416666666667</v>
      </c>
      <c r="C244" s="6">
        <f aca="true" t="shared" si="7" ref="C244:H244">AVERAGE(C41:C52)</f>
        <v>9091.416666666666</v>
      </c>
      <c r="D244" s="6">
        <f t="shared" si="7"/>
        <v>201169.41666666666</v>
      </c>
      <c r="E244" s="6">
        <f t="shared" si="7"/>
        <v>20959.083333333332</v>
      </c>
      <c r="F244" s="6">
        <f t="shared" si="7"/>
        <v>14963.416666666666</v>
      </c>
      <c r="G244" s="6">
        <f t="shared" si="7"/>
        <v>90123.41666666667</v>
      </c>
      <c r="H244" s="6">
        <f t="shared" si="7"/>
        <v>75123.5</v>
      </c>
    </row>
    <row r="245" spans="1:8" ht="12.75">
      <c r="A245" s="3" t="s">
        <v>10</v>
      </c>
      <c r="B245" s="6">
        <f>AVERAGE(B53:B64)</f>
        <v>9064.833333333334</v>
      </c>
      <c r="C245" s="6">
        <f aca="true" t="shared" si="8" ref="C245:H245">AVERAGE(C53:C64)</f>
        <v>6421.416666666667</v>
      </c>
      <c r="D245" s="6">
        <f t="shared" si="8"/>
        <v>230859.25</v>
      </c>
      <c r="E245" s="6">
        <f t="shared" si="8"/>
        <v>25954</v>
      </c>
      <c r="F245" s="6">
        <f t="shared" si="8"/>
        <v>15962.75</v>
      </c>
      <c r="G245" s="6">
        <f t="shared" si="8"/>
        <v>105359.33333333333</v>
      </c>
      <c r="H245" s="6">
        <f t="shared" si="8"/>
        <v>83583.16666666667</v>
      </c>
    </row>
    <row r="246" spans="1:8" ht="12.75">
      <c r="A246" s="3" t="s">
        <v>11</v>
      </c>
      <c r="B246" s="6">
        <f>AVERAGE(B65:B76)</f>
        <v>11866</v>
      </c>
      <c r="C246" s="6">
        <f aca="true" t="shared" si="9" ref="C246:H246">AVERAGE(C65:C76)</f>
        <v>6692.5</v>
      </c>
      <c r="D246" s="6">
        <f t="shared" si="9"/>
        <v>272838.3333333333</v>
      </c>
      <c r="E246" s="6">
        <f t="shared" si="9"/>
        <v>33013.416666666664</v>
      </c>
      <c r="F246" s="6">
        <f t="shared" si="9"/>
        <v>18006.5</v>
      </c>
      <c r="G246" s="6">
        <f t="shared" si="9"/>
        <v>125662.16666666667</v>
      </c>
      <c r="H246" s="6">
        <f t="shared" si="9"/>
        <v>96156.25</v>
      </c>
    </row>
    <row r="247" spans="1:8" ht="12.75">
      <c r="A247" s="3" t="s">
        <v>12</v>
      </c>
      <c r="B247" s="6">
        <f>AVERAGE(B77:B88)</f>
        <v>13343.166666666666</v>
      </c>
      <c r="C247" s="6">
        <f aca="true" t="shared" si="10" ref="C247:H247">AVERAGE(C77:C88)</f>
        <v>6175.25</v>
      </c>
      <c r="D247" s="6">
        <f t="shared" si="10"/>
        <v>323967.4166666667</v>
      </c>
      <c r="E247" s="6">
        <f t="shared" si="10"/>
        <v>41532.333333333336</v>
      </c>
      <c r="F247" s="6">
        <f t="shared" si="10"/>
        <v>21168.583333333332</v>
      </c>
      <c r="G247" s="6">
        <f t="shared" si="10"/>
        <v>148595</v>
      </c>
      <c r="H247" s="6">
        <f t="shared" si="10"/>
        <v>112671.5</v>
      </c>
    </row>
    <row r="248" spans="1:8" ht="12.75">
      <c r="A248" s="3" t="s">
        <v>13</v>
      </c>
      <c r="B248" s="6">
        <f>AVERAGE(B89:B100)</f>
        <v>14494.166666666666</v>
      </c>
      <c r="C248" s="6">
        <f aca="true" t="shared" si="11" ref="C248:H248">AVERAGE(C89:C100)</f>
        <v>5996.166666666667</v>
      </c>
      <c r="D248" s="6">
        <f t="shared" si="11"/>
        <v>376592</v>
      </c>
      <c r="E248" s="6">
        <f t="shared" si="11"/>
        <v>47453.833333333336</v>
      </c>
      <c r="F248" s="6">
        <f t="shared" si="11"/>
        <v>22602</v>
      </c>
      <c r="G248" s="6">
        <f t="shared" si="11"/>
        <v>169484.83333333334</v>
      </c>
      <c r="H248" s="6">
        <f t="shared" si="11"/>
        <v>137051.33333333334</v>
      </c>
    </row>
    <row r="249" spans="1:8" ht="12.75">
      <c r="A249" s="3" t="s">
        <v>14</v>
      </c>
      <c r="B249" s="6">
        <f>AVERAGE(B101:B112)</f>
        <v>17505.5</v>
      </c>
      <c r="C249" s="6">
        <f aca="true" t="shared" si="12" ref="C249:H249">AVERAGE(C101:C112)</f>
        <v>6938.166666666667</v>
      </c>
      <c r="D249" s="6">
        <f t="shared" si="12"/>
        <v>435516.5</v>
      </c>
      <c r="E249" s="6">
        <f t="shared" si="12"/>
        <v>51143.5</v>
      </c>
      <c r="F249" s="6">
        <f t="shared" si="12"/>
        <v>21876.916666666668</v>
      </c>
      <c r="G249" s="6">
        <f t="shared" si="12"/>
        <v>188294.75</v>
      </c>
      <c r="H249" s="6">
        <f t="shared" si="12"/>
        <v>174201.33333333334</v>
      </c>
    </row>
    <row r="250" spans="1:8" ht="12.75">
      <c r="A250" s="3" t="s">
        <v>15</v>
      </c>
      <c r="B250" s="6">
        <f>AVERAGE(B114:B124)</f>
        <v>22564.454545454544</v>
      </c>
      <c r="C250" s="6">
        <f aca="true" t="shared" si="13" ref="C250:H250">AVERAGE(C114:C124)</f>
        <v>6530.909090909091</v>
      </c>
      <c r="D250" s="6">
        <f t="shared" si="13"/>
        <v>482961</v>
      </c>
      <c r="E250" s="6">
        <f t="shared" si="13"/>
        <v>51879.09090909091</v>
      </c>
      <c r="F250" s="6">
        <f t="shared" si="13"/>
        <v>21836.18181818182</v>
      </c>
      <c r="G250" s="6">
        <f t="shared" si="13"/>
        <v>198923.81818181818</v>
      </c>
      <c r="H250" s="6">
        <f t="shared" si="13"/>
        <v>210321.9090909091</v>
      </c>
    </row>
    <row r="251" spans="1:8" ht="12.75">
      <c r="A251" s="3" t="s">
        <v>16</v>
      </c>
      <c r="B251" s="6">
        <f>AVERAGE(B125:B136)</f>
        <v>30017.583333333332</v>
      </c>
      <c r="C251" s="6">
        <f aca="true" t="shared" si="14" ref="C251:H251">AVERAGE(C125:C136)</f>
        <v>5530.583333333333</v>
      </c>
      <c r="D251" s="6">
        <f t="shared" si="14"/>
        <v>522371.5833333333</v>
      </c>
      <c r="E251" s="6">
        <f t="shared" si="14"/>
        <v>54488.666666666664</v>
      </c>
      <c r="F251" s="6">
        <f t="shared" si="14"/>
        <v>22905</v>
      </c>
      <c r="G251" s="6">
        <f t="shared" si="14"/>
        <v>213769.58333333334</v>
      </c>
      <c r="H251" s="6">
        <f t="shared" si="14"/>
        <v>231208.33333333334</v>
      </c>
    </row>
    <row r="252" spans="1:8" ht="12.75">
      <c r="A252" s="3" t="s">
        <v>17</v>
      </c>
      <c r="B252" s="6">
        <f>AVERAGE(B137:B147)</f>
        <v>29285.81818181818</v>
      </c>
      <c r="C252" s="6">
        <f aca="true" t="shared" si="15" ref="C252:H252">AVERAGE(C137:C147)</f>
        <v>8177</v>
      </c>
      <c r="D252" s="6">
        <f t="shared" si="15"/>
        <v>571103.8181818182</v>
      </c>
      <c r="E252" s="6">
        <f t="shared" si="15"/>
        <v>61161.36363636364</v>
      </c>
      <c r="F252" s="6">
        <f t="shared" si="15"/>
        <v>26862.363636363636</v>
      </c>
      <c r="G252" s="6">
        <f t="shared" si="15"/>
        <v>244476.63636363635</v>
      </c>
      <c r="H252" s="6">
        <f t="shared" si="15"/>
        <v>238603.45454545456</v>
      </c>
    </row>
    <row r="253" spans="1:8" ht="12.75">
      <c r="A253" s="3" t="s">
        <v>18</v>
      </c>
      <c r="B253" s="6">
        <f>AVERAGE(B149:B160)</f>
        <v>35636.25</v>
      </c>
      <c r="C253" s="6">
        <f aca="true" t="shared" si="16" ref="C253:H253">AVERAGE(C149:C160)</f>
        <v>8501.333333333334</v>
      </c>
      <c r="D253" s="6">
        <f t="shared" si="16"/>
        <v>637028.0833333334</v>
      </c>
      <c r="E253" s="6">
        <f t="shared" si="16"/>
        <v>70966.33333333333</v>
      </c>
      <c r="F253" s="6">
        <f t="shared" si="16"/>
        <v>31100.833333333332</v>
      </c>
      <c r="G253" s="6">
        <f t="shared" si="16"/>
        <v>274873.3333333333</v>
      </c>
      <c r="H253" s="6">
        <f t="shared" si="16"/>
        <v>260087.58333333334</v>
      </c>
    </row>
    <row r="254" spans="1:8" ht="12.75">
      <c r="A254" s="3" t="s">
        <v>19</v>
      </c>
      <c r="B254" s="6">
        <f>AVERAGE(B161:B172)</f>
        <v>83536.75</v>
      </c>
      <c r="C254" s="6">
        <f aca="true" t="shared" si="17" ref="C254:H254">AVERAGE(C161:C172)</f>
        <v>6526.416666666667</v>
      </c>
      <c r="D254" s="6">
        <f t="shared" si="17"/>
        <v>710867.0833333334</v>
      </c>
      <c r="E254" s="6">
        <f t="shared" si="17"/>
        <v>84007.16666666667</v>
      </c>
      <c r="F254" s="6">
        <f t="shared" si="17"/>
        <v>33815.25</v>
      </c>
      <c r="G254" s="6">
        <f t="shared" si="17"/>
        <v>309819.3333333333</v>
      </c>
      <c r="H254" s="6">
        <f t="shared" si="17"/>
        <v>283225.3333333333</v>
      </c>
    </row>
    <row r="255" spans="1:8" ht="12.75">
      <c r="A255" s="3" t="s">
        <v>20</v>
      </c>
      <c r="B255" s="6">
        <f>AVERAGE(B173:B184)</f>
        <v>61041.666666666664</v>
      </c>
      <c r="C255" s="6">
        <f aca="true" t="shared" si="18" ref="C255:H255">AVERAGE(C173:C184)</f>
        <v>5747</v>
      </c>
      <c r="D255" s="6">
        <f t="shared" si="18"/>
        <v>798733.25</v>
      </c>
      <c r="E255" s="6">
        <f t="shared" si="18"/>
        <v>99388</v>
      </c>
      <c r="F255" s="6">
        <f t="shared" si="18"/>
        <v>40236.666666666664</v>
      </c>
      <c r="G255" s="6">
        <f t="shared" si="18"/>
        <v>368591.9166666667</v>
      </c>
      <c r="H255" s="6">
        <f t="shared" si="18"/>
        <v>290516.6666666667</v>
      </c>
    </row>
    <row r="256" spans="1:8" ht="12.75">
      <c r="A256" s="3" t="s">
        <v>21</v>
      </c>
      <c r="B256" s="6">
        <f>AVERAGE(B185:B196)</f>
        <v>72545.91666666667</v>
      </c>
      <c r="C256" s="6">
        <f aca="true" t="shared" si="19" ref="C256:H256">AVERAGE(C185:C196)</f>
        <v>4985.583333333333</v>
      </c>
      <c r="D256" s="6">
        <f t="shared" si="19"/>
        <v>964176.6666666666</v>
      </c>
      <c r="E256" s="6">
        <f t="shared" si="19"/>
        <v>119700.66666666667</v>
      </c>
      <c r="F256" s="6">
        <f t="shared" si="19"/>
        <v>45549.583333333336</v>
      </c>
      <c r="G256" s="6">
        <f t="shared" si="19"/>
        <v>467276.5833333333</v>
      </c>
      <c r="H256" s="6">
        <f t="shared" si="19"/>
        <v>331649.8333333333</v>
      </c>
    </row>
    <row r="257" spans="1:8" ht="12.75">
      <c r="A257" s="3" t="s">
        <v>22</v>
      </c>
      <c r="B257" s="6">
        <f>AVERAGE(B197:B208)</f>
        <v>88683</v>
      </c>
      <c r="C257" s="6">
        <f aca="true" t="shared" si="20" ref="C257:H257">AVERAGE(C197:C208)</f>
        <v>4617.083333333333</v>
      </c>
      <c r="D257" s="6">
        <f t="shared" si="20"/>
        <v>1201030.9166666667</v>
      </c>
      <c r="E257" s="6">
        <f t="shared" si="20"/>
        <v>139721.66666666666</v>
      </c>
      <c r="F257" s="6">
        <f t="shared" si="20"/>
        <v>54815.083333333336</v>
      </c>
      <c r="G257" s="6">
        <f t="shared" si="20"/>
        <v>606976.5833333334</v>
      </c>
      <c r="H257" s="6">
        <f t="shared" si="20"/>
        <v>399517.5833333333</v>
      </c>
    </row>
    <row r="258" spans="1:8" ht="12.75">
      <c r="A258" s="3" t="s">
        <v>23</v>
      </c>
      <c r="B258" s="6">
        <f>AVERAGE(B209:B220)</f>
        <v>86156.5</v>
      </c>
      <c r="C258" s="6">
        <f aca="true" t="shared" si="21" ref="C258:H258">AVERAGE(C209:C220)</f>
        <v>4884.833333333333</v>
      </c>
      <c r="D258" s="6">
        <f t="shared" si="21"/>
        <v>1509941.1666666667</v>
      </c>
      <c r="E258" s="6">
        <f t="shared" si="21"/>
        <v>160597.83333333334</v>
      </c>
      <c r="F258" s="6">
        <f t="shared" si="21"/>
        <v>61720.916666666664</v>
      </c>
      <c r="G258" s="6">
        <f t="shared" si="21"/>
        <v>769995.9166666666</v>
      </c>
      <c r="H258" s="6">
        <f t="shared" si="21"/>
        <v>517626.5</v>
      </c>
    </row>
    <row r="259" spans="1:8" ht="12.75">
      <c r="A259" s="3" t="s">
        <v>24</v>
      </c>
      <c r="B259" s="6">
        <f>AVERAGE(B221:B232)</f>
        <v>89977.5</v>
      </c>
      <c r="C259" s="6">
        <f aca="true" t="shared" si="22" ref="C259:H259">AVERAGE(C221:C232)</f>
        <v>5474.916666666667</v>
      </c>
      <c r="D259" s="6">
        <f t="shared" si="22"/>
        <v>1807369.5</v>
      </c>
      <c r="E259" s="6">
        <f t="shared" si="22"/>
        <v>195741.08333333334</v>
      </c>
      <c r="F259" s="6">
        <f t="shared" si="22"/>
        <v>52315</v>
      </c>
      <c r="G259" s="6">
        <f t="shared" si="22"/>
        <v>916337.3333333334</v>
      </c>
      <c r="H259" s="6">
        <f t="shared" si="22"/>
        <v>642976.0833333334</v>
      </c>
    </row>
    <row r="260" spans="1:8" ht="12.75">
      <c r="A260" s="3" t="s">
        <v>25</v>
      </c>
      <c r="B260" s="6">
        <f>AVERAGE(B233:B237)</f>
        <v>117672.4</v>
      </c>
      <c r="C260" s="6">
        <f aca="true" t="shared" si="23" ref="C260:H260">AVERAGE(C233:C237)</f>
        <v>5565</v>
      </c>
      <c r="D260" s="6">
        <f t="shared" si="23"/>
        <v>1876544.4</v>
      </c>
      <c r="E260" s="6">
        <f t="shared" si="23"/>
        <v>203666.4</v>
      </c>
      <c r="F260" s="6">
        <f t="shared" si="23"/>
        <v>44378.6</v>
      </c>
      <c r="G260" s="6">
        <f t="shared" si="23"/>
        <v>977524.8</v>
      </c>
      <c r="H260" s="6">
        <f t="shared" si="23"/>
        <v>650974.6</v>
      </c>
    </row>
  </sheetData>
  <mergeCells count="2">
    <mergeCell ref="A1:A4"/>
    <mergeCell ref="B1:H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16.140625" style="0" customWidth="1"/>
    <col min="2" max="2" width="14.7109375" style="1" customWidth="1"/>
    <col min="3" max="3" width="12.8515625" style="1" customWidth="1"/>
    <col min="4" max="4" width="16.421875" style="1" customWidth="1"/>
    <col min="5" max="5" width="13.7109375" style="1" customWidth="1"/>
    <col min="6" max="6" width="12.421875" style="1" customWidth="1"/>
    <col min="7" max="7" width="15.28125" style="1" customWidth="1"/>
    <col min="8" max="8" width="19.00390625" style="1" customWidth="1"/>
  </cols>
  <sheetData>
    <row r="1" spans="1:8" ht="12.75">
      <c r="A1" s="211" t="s">
        <v>99</v>
      </c>
      <c r="B1" s="218" t="s">
        <v>28</v>
      </c>
      <c r="C1" s="219"/>
      <c r="D1" s="219"/>
      <c r="E1" s="219"/>
      <c r="F1" s="219"/>
      <c r="G1" s="219"/>
      <c r="H1" s="220"/>
    </row>
    <row r="2" spans="1:8" ht="13.5" thickBot="1">
      <c r="A2" s="212"/>
      <c r="B2" s="216"/>
      <c r="C2" s="217"/>
      <c r="D2" s="217"/>
      <c r="E2" s="217"/>
      <c r="F2" s="217"/>
      <c r="G2" s="217"/>
      <c r="H2" s="221"/>
    </row>
    <row r="3" ht="13.5" thickBot="1">
      <c r="A3" s="212"/>
    </row>
    <row r="4" spans="1:8" ht="26.25" thickBot="1">
      <c r="A4" s="213"/>
      <c r="B4" s="14" t="str">
        <f>PSCE!B4</f>
        <v>Investments</v>
      </c>
      <c r="C4" s="15" t="str">
        <f>PSCE!C4</f>
        <v>Bills discounted</v>
      </c>
      <c r="D4" s="15" t="str">
        <f>PSCE!D4</f>
        <v>Total loans and advances</v>
      </c>
      <c r="E4" s="15" t="str">
        <f>PSCE!E4</f>
        <v>Instalment sales credit</v>
      </c>
      <c r="F4" s="15" t="str">
        <f>PSCE!F4</f>
        <v> Leasing finance  </v>
      </c>
      <c r="G4" s="15" t="str">
        <f>PSCE!G4</f>
        <v>Mortgage advances</v>
      </c>
      <c r="H4" s="16" t="str">
        <f>PSCE!H4</f>
        <v>Other loans and advances</v>
      </c>
    </row>
    <row r="5" spans="1:8" ht="12.75" hidden="1">
      <c r="A5" s="5">
        <v>33239</v>
      </c>
      <c r="B5" s="7">
        <f>(PSCE!B17-PSCE!B5)/PSCE!B5*100</f>
        <v>-26.531971580817054</v>
      </c>
      <c r="C5" s="7">
        <f>(PSCE!C17-PSCE!C5)/PSCE!C5*100</f>
        <v>5.221061986225283</v>
      </c>
      <c r="D5" s="7">
        <f>(PSCE!D17-PSCE!D5)/PSCE!D5*100</f>
        <v>14.607208598064247</v>
      </c>
      <c r="E5" s="7">
        <f>(PSCE!E17-PSCE!E5)/PSCE!E5*100</f>
        <v>15.601006516549454</v>
      </c>
      <c r="F5" s="7">
        <f>(PSCE!F17-PSCE!F5)/PSCE!F5*100</f>
        <v>19.648509987992576</v>
      </c>
      <c r="G5" s="7">
        <f>(PSCE!G17-PSCE!G5)/PSCE!G5*100</f>
        <v>15.865403061811763</v>
      </c>
      <c r="H5" s="7">
        <f>(PSCE!H17-PSCE!H5)/PSCE!H5*100</f>
        <v>12.412412412412413</v>
      </c>
    </row>
    <row r="6" spans="1:8" ht="12.75" hidden="1">
      <c r="A6" s="5">
        <v>33270</v>
      </c>
      <c r="B6" s="7">
        <f>(PSCE!B18-PSCE!B6)/PSCE!B6*100</f>
        <v>63.0188679245283</v>
      </c>
      <c r="C6" s="7">
        <f>(PSCE!C18-PSCE!C6)/PSCE!C6*100</f>
        <v>20.539152759948653</v>
      </c>
      <c r="D6" s="7">
        <f>(PSCE!D18-PSCE!D6)/PSCE!D6*100</f>
        <v>17.634017061388697</v>
      </c>
      <c r="E6" s="7">
        <f>(PSCE!E18-PSCE!E6)/PSCE!E6*100</f>
        <v>13.914704010184595</v>
      </c>
      <c r="F6" s="7">
        <f>(PSCE!F18-PSCE!F6)/PSCE!F6*100</f>
        <v>17.436613665663945</v>
      </c>
      <c r="G6" s="7">
        <f>(PSCE!G18-PSCE!G6)/PSCE!G6*100</f>
        <v>15.625059056978172</v>
      </c>
      <c r="H6" s="7">
        <f>(PSCE!H18-PSCE!H6)/PSCE!H6*100</f>
        <v>20.49209862562413</v>
      </c>
    </row>
    <row r="7" spans="1:8" ht="12.75" hidden="1">
      <c r="A7" s="5">
        <v>33298</v>
      </c>
      <c r="B7" s="7">
        <f>(PSCE!B19-PSCE!B7)/PSCE!B7*100</f>
        <v>135.75685339690108</v>
      </c>
      <c r="C7" s="7">
        <f>(PSCE!C19-PSCE!C7)/PSCE!C7*100</f>
        <v>18.159426780116437</v>
      </c>
      <c r="D7" s="7">
        <f>(PSCE!D19-PSCE!D7)/PSCE!D7*100</f>
        <v>16.795952046877158</v>
      </c>
      <c r="E7" s="7">
        <f>(PSCE!E19-PSCE!E7)/PSCE!E7*100</f>
        <v>13.339640491958374</v>
      </c>
      <c r="F7" s="7">
        <f>(PSCE!F19-PSCE!F7)/PSCE!F7*100</f>
        <v>16.726015919564308</v>
      </c>
      <c r="G7" s="7">
        <f>(PSCE!G19-PSCE!G7)/PSCE!G7*100</f>
        <v>15.915932761167518</v>
      </c>
      <c r="H7" s="7">
        <f>(PSCE!H19-PSCE!H7)/PSCE!H7*100</f>
        <v>18.543644638382737</v>
      </c>
    </row>
    <row r="8" spans="1:8" ht="12.75" hidden="1">
      <c r="A8" s="5">
        <v>33329</v>
      </c>
      <c r="B8" s="7">
        <f>(PSCE!B20-PSCE!B8)/PSCE!B8*100</f>
        <v>53.366942743968316</v>
      </c>
      <c r="C8" s="7">
        <f>(PSCE!C20-PSCE!C8)/PSCE!C8*100</f>
        <v>9.191843706629657</v>
      </c>
      <c r="D8" s="7">
        <f>(PSCE!D20-PSCE!D8)/PSCE!D8*100</f>
        <v>16.043558737315173</v>
      </c>
      <c r="E8" s="7">
        <f>(PSCE!E20-PSCE!E8)/PSCE!E8*100</f>
        <v>12.951807228915662</v>
      </c>
      <c r="F8" s="7">
        <f>(PSCE!F20-PSCE!F8)/PSCE!F8*100</f>
        <v>17.128045619491967</v>
      </c>
      <c r="G8" s="7">
        <f>(PSCE!G20-PSCE!G8)/PSCE!G8*100</f>
        <v>16.908114116339384</v>
      </c>
      <c r="H8" s="7">
        <f>(PSCE!H20-PSCE!H8)/PSCE!H8*100</f>
        <v>15.911007657794421</v>
      </c>
    </row>
    <row r="9" spans="1:8" ht="12.75" hidden="1">
      <c r="A9" s="5">
        <v>33359</v>
      </c>
      <c r="B9" s="7">
        <f>(PSCE!B21-PSCE!B9)/PSCE!B9*100</f>
        <v>71.78111587982833</v>
      </c>
      <c r="C9" s="7">
        <f>(PSCE!C21-PSCE!C9)/PSCE!C9*100</f>
        <v>-0.13359366971534273</v>
      </c>
      <c r="D9" s="7">
        <f>(PSCE!D21-PSCE!D9)/PSCE!D9*100</f>
        <v>18.174557900741586</v>
      </c>
      <c r="E9" s="7">
        <f>(PSCE!E21-PSCE!E9)/PSCE!E9*100</f>
        <v>11.433689542281797</v>
      </c>
      <c r="F9" s="7">
        <f>(PSCE!F21-PSCE!F9)/PSCE!F9*100</f>
        <v>15.974765974765976</v>
      </c>
      <c r="G9" s="7">
        <f>(PSCE!G21-PSCE!G9)/PSCE!G9*100</f>
        <v>16.962521045311473</v>
      </c>
      <c r="H9" s="7">
        <f>(PSCE!H21-PSCE!H9)/PSCE!H9*100</f>
        <v>21.48072307356619</v>
      </c>
    </row>
    <row r="10" spans="1:8" ht="12.75" hidden="1">
      <c r="A10" s="5">
        <v>33390</v>
      </c>
      <c r="B10" s="7">
        <f>(PSCE!B22-PSCE!B10)/PSCE!B10*100</f>
        <v>65.3821243523316</v>
      </c>
      <c r="C10" s="7">
        <f>(PSCE!C22-PSCE!C10)/PSCE!C10*100</f>
        <v>-12.051984973093715</v>
      </c>
      <c r="D10" s="7">
        <f>(PSCE!D22-PSCE!D10)/PSCE!D10*100</f>
        <v>17.581043878869597</v>
      </c>
      <c r="E10" s="7">
        <f>(PSCE!E22-PSCE!E10)/PSCE!E10*100</f>
        <v>10.258418167580267</v>
      </c>
      <c r="F10" s="7">
        <f>(PSCE!F22-PSCE!F10)/PSCE!F10*100</f>
        <v>17.003349913714345</v>
      </c>
      <c r="G10" s="7">
        <f>(PSCE!G22-PSCE!G10)/PSCE!G10*100</f>
        <v>17.010430412697264</v>
      </c>
      <c r="H10" s="7">
        <f>(PSCE!H22-PSCE!H10)/PSCE!H10*100</f>
        <v>20.20092047310338</v>
      </c>
    </row>
    <row r="11" spans="1:8" ht="12.75" hidden="1">
      <c r="A11" s="5">
        <v>33420</v>
      </c>
      <c r="B11" s="7">
        <f>(PSCE!B23-PSCE!B11)/PSCE!B11*100</f>
        <v>20.857307249712314</v>
      </c>
      <c r="C11" s="7">
        <f>(PSCE!C23-PSCE!C11)/PSCE!C11*100</f>
        <v>-12.879298718813217</v>
      </c>
      <c r="D11" s="7">
        <f>(PSCE!D23-PSCE!D11)/PSCE!D11*100</f>
        <v>17.6592020197089</v>
      </c>
      <c r="E11" s="7">
        <f>(PSCE!E23-PSCE!E11)/PSCE!E11*100</f>
        <v>11.494941028557744</v>
      </c>
      <c r="F11" s="7">
        <f>(PSCE!F23-PSCE!F11)/PSCE!F11*100</f>
        <v>15.982506709074645</v>
      </c>
      <c r="G11" s="7">
        <f>(PSCE!G23-PSCE!G11)/PSCE!G11*100</f>
        <v>17.081171667468933</v>
      </c>
      <c r="H11" s="7">
        <f>(PSCE!H23-PSCE!H11)/PSCE!H11*100</f>
        <v>20.174453181788145</v>
      </c>
    </row>
    <row r="12" spans="1:8" ht="12.75" hidden="1">
      <c r="A12" s="5">
        <v>33451</v>
      </c>
      <c r="B12" s="7">
        <f>(PSCE!B24-PSCE!B12)/PSCE!B12*100</f>
        <v>30.919978225367444</v>
      </c>
      <c r="C12" s="7">
        <f>(PSCE!C24-PSCE!C12)/PSCE!C12*100</f>
        <v>-11.651497914296549</v>
      </c>
      <c r="D12" s="7">
        <f>(PSCE!D24-PSCE!D12)/PSCE!D12*100</f>
        <v>17.46081007455224</v>
      </c>
      <c r="E12" s="7">
        <f>(PSCE!E24-PSCE!E12)/PSCE!E12*100</f>
        <v>9.807850996109867</v>
      </c>
      <c r="F12" s="7">
        <f>(PSCE!F24-PSCE!F12)/PSCE!F12*100</f>
        <v>16.136608278696546</v>
      </c>
      <c r="G12" s="7">
        <f>(PSCE!G24-PSCE!G12)/PSCE!G12*100</f>
        <v>17.090487320527917</v>
      </c>
      <c r="H12" s="7">
        <f>(PSCE!H24-PSCE!H12)/PSCE!H12*100</f>
        <v>20.16056213163468</v>
      </c>
    </row>
    <row r="13" spans="1:8" ht="12.75" hidden="1">
      <c r="A13" s="5">
        <v>33482</v>
      </c>
      <c r="B13" s="7">
        <f>(PSCE!B25-PSCE!B13)/PSCE!B13*100</f>
        <v>46.55924806982209</v>
      </c>
      <c r="C13" s="7">
        <f>(PSCE!C25-PSCE!C13)/PSCE!C13*100</f>
        <v>10.851703406813627</v>
      </c>
      <c r="D13" s="7">
        <f>(PSCE!D25-PSCE!D13)/PSCE!D13*100</f>
        <v>18.400642985209966</v>
      </c>
      <c r="E13" s="7">
        <f>(PSCE!E25-PSCE!E13)/PSCE!E13*100</f>
        <v>7.221965851407476</v>
      </c>
      <c r="F13" s="7">
        <f>(PSCE!F25-PSCE!F13)/PSCE!F13*100</f>
        <v>18.71042026482441</v>
      </c>
      <c r="G13" s="7">
        <f>(PSCE!G25-PSCE!G13)/PSCE!G13*100</f>
        <v>17.549017902190364</v>
      </c>
      <c r="H13" s="7">
        <f>(PSCE!H25-PSCE!H13)/PSCE!H13*100</f>
        <v>22.370471044518844</v>
      </c>
    </row>
    <row r="14" spans="1:8" ht="12.75" hidden="1">
      <c r="A14" s="5">
        <v>33512</v>
      </c>
      <c r="B14" s="7">
        <f>(PSCE!B26-PSCE!B14)/PSCE!B14*100</f>
        <v>20.809248554913296</v>
      </c>
      <c r="C14" s="7">
        <f>(PSCE!C26-PSCE!C14)/PSCE!C14*100</f>
        <v>23.65568544102019</v>
      </c>
      <c r="D14" s="7">
        <f>(PSCE!D26-PSCE!D14)/PSCE!D14*100</f>
        <v>18.606706135849212</v>
      </c>
      <c r="E14" s="7">
        <f>(PSCE!E26-PSCE!E14)/PSCE!E14*100</f>
        <v>6.838635712238464</v>
      </c>
      <c r="F14" s="7">
        <f>(PSCE!F26-PSCE!F14)/PSCE!F14*100</f>
        <v>21.360314783586283</v>
      </c>
      <c r="G14" s="7">
        <f>(PSCE!G26-PSCE!G14)/PSCE!G14*100</f>
        <v>17.889734494989497</v>
      </c>
      <c r="H14" s="7">
        <f>(PSCE!H26-PSCE!H14)/PSCE!H14*100</f>
        <v>22.17753849184203</v>
      </c>
    </row>
    <row r="15" spans="1:8" ht="12.75" hidden="1">
      <c r="A15" s="5">
        <v>33543</v>
      </c>
      <c r="B15" s="7">
        <f>(PSCE!B27-PSCE!B15)/PSCE!B15*100</f>
        <v>-2.8138989554465996</v>
      </c>
      <c r="C15" s="7">
        <f>(PSCE!C27-PSCE!C15)/PSCE!C15*100</f>
        <v>41.41536429672023</v>
      </c>
      <c r="D15" s="7">
        <f>(PSCE!D27-PSCE!D15)/PSCE!D15*100</f>
        <v>16.99388305686887</v>
      </c>
      <c r="E15" s="7">
        <f>(PSCE!E27-PSCE!E15)/PSCE!E15*100</f>
        <v>9.523539742790776</v>
      </c>
      <c r="F15" s="7">
        <f>(PSCE!F27-PSCE!F15)/PSCE!F15*100</f>
        <v>20.486946861692278</v>
      </c>
      <c r="G15" s="7">
        <f>(PSCE!G27-PSCE!G15)/PSCE!G15*100</f>
        <v>18.16743236345074</v>
      </c>
      <c r="H15" s="7">
        <f>(PSCE!H27-PSCE!H15)/PSCE!H15*100</f>
        <v>17.39624150339864</v>
      </c>
    </row>
    <row r="16" spans="1:8" ht="12.75" hidden="1">
      <c r="A16" s="5">
        <v>33573</v>
      </c>
      <c r="B16" s="7">
        <f>(PSCE!B28-PSCE!B16)/PSCE!B16*100</f>
        <v>-38.91290920321186</v>
      </c>
      <c r="C16" s="7">
        <f>(PSCE!C28-PSCE!C16)/PSCE!C16*100</f>
        <v>28.184837827276283</v>
      </c>
      <c r="D16" s="7">
        <f>(PSCE!D28-PSCE!D16)/PSCE!D16*100</f>
        <v>15.228356835696621</v>
      </c>
      <c r="E16" s="7">
        <f>(PSCE!E28-PSCE!E16)/PSCE!E16*100</f>
        <v>6.6744211809017395</v>
      </c>
      <c r="F16" s="7">
        <f>(PSCE!F28-PSCE!F16)/PSCE!F16*100</f>
        <v>20.57215743440233</v>
      </c>
      <c r="G16" s="7">
        <f>(PSCE!G28-PSCE!G16)/PSCE!G16*100</f>
        <v>18.0301146102914</v>
      </c>
      <c r="H16" s="7">
        <f>(PSCE!H28-PSCE!H16)/PSCE!H16*100</f>
        <v>14.132064100384788</v>
      </c>
    </row>
    <row r="17" spans="1:8" ht="12.75" hidden="1">
      <c r="A17" s="5">
        <v>33604</v>
      </c>
      <c r="B17" s="7">
        <f>(PSCE!B29-PSCE!B17)/PSCE!B17*100</f>
        <v>-8.401329706860079</v>
      </c>
      <c r="C17" s="7">
        <f>(PSCE!C29-PSCE!C17)/PSCE!C17*100</f>
        <v>37.60557432432432</v>
      </c>
      <c r="D17" s="7">
        <f>(PSCE!D29-PSCE!D17)/PSCE!D17*100</f>
        <v>14.784855706958188</v>
      </c>
      <c r="E17" s="7">
        <f>(PSCE!E29-PSCE!E17)/PSCE!E17*100</f>
        <v>2.6678573421889826</v>
      </c>
      <c r="F17" s="7">
        <f>(PSCE!F29-PSCE!F17)/PSCE!F17*100</f>
        <v>23.73870997171791</v>
      </c>
      <c r="G17" s="7">
        <f>(PSCE!G29-PSCE!G17)/PSCE!G17*100</f>
        <v>17.655142724683753</v>
      </c>
      <c r="H17" s="7">
        <f>(PSCE!H29-PSCE!H17)/PSCE!H17*100</f>
        <v>13.949703687782112</v>
      </c>
    </row>
    <row r="18" spans="1:8" ht="12.75" hidden="1">
      <c r="A18" s="5">
        <v>33635</v>
      </c>
      <c r="B18" s="7">
        <f>(PSCE!B30-PSCE!B18)/PSCE!B18*100</f>
        <v>-45.01262626262626</v>
      </c>
      <c r="C18" s="7">
        <f>(PSCE!C30-PSCE!C18)/PSCE!C18*100</f>
        <v>13.684771033013845</v>
      </c>
      <c r="D18" s="7">
        <f>(PSCE!D30-PSCE!D18)/PSCE!D18*100</f>
        <v>12.29015065466755</v>
      </c>
      <c r="E18" s="7">
        <f>(PSCE!E30-PSCE!E18)/PSCE!E18*100</f>
        <v>2.2854269110415735</v>
      </c>
      <c r="F18" s="7">
        <f>(PSCE!F30-PSCE!F18)/PSCE!F18*100</f>
        <v>25.395663708718324</v>
      </c>
      <c r="G18" s="7">
        <f>(PSCE!G30-PSCE!G18)/PSCE!G18*100</f>
        <v>17.694457610774233</v>
      </c>
      <c r="H18" s="7">
        <f>(PSCE!H30-PSCE!H18)/PSCE!H18*100</f>
        <v>8.091250854408749</v>
      </c>
    </row>
    <row r="19" spans="1:8" ht="12.75" hidden="1">
      <c r="A19" s="5">
        <v>33664</v>
      </c>
      <c r="B19" s="7">
        <f>(PSCE!B31-PSCE!B19)/PSCE!B19*100</f>
        <v>-54.16245365689248</v>
      </c>
      <c r="C19" s="7">
        <f>(PSCE!C31-PSCE!C19)/PSCE!C19*100</f>
        <v>18.902785673678228</v>
      </c>
      <c r="D19" s="7">
        <f>(PSCE!D31-PSCE!D19)/PSCE!D19*100</f>
        <v>11.695320377955108</v>
      </c>
      <c r="E19" s="7">
        <f>(PSCE!E31-PSCE!E19)/PSCE!E19*100</f>
        <v>2.21480244852532</v>
      </c>
      <c r="F19" s="7">
        <f>(PSCE!F31-PSCE!F19)/PSCE!F19*100</f>
        <v>24.378645132346342</v>
      </c>
      <c r="G19" s="7">
        <f>(PSCE!G31-PSCE!G19)/PSCE!G19*100</f>
        <v>17.840723952704337</v>
      </c>
      <c r="H19" s="7">
        <f>(PSCE!H31-PSCE!H19)/PSCE!H19*100</f>
        <v>6.634457768958675</v>
      </c>
    </row>
    <row r="20" spans="1:8" ht="12.75" hidden="1">
      <c r="A20" s="5">
        <v>33695</v>
      </c>
      <c r="B20" s="7">
        <f>(PSCE!B32-PSCE!B20)/PSCE!B20*100</f>
        <v>-33.15332237614464</v>
      </c>
      <c r="C20" s="7">
        <f>(PSCE!C32-PSCE!C20)/PSCE!C20*100</f>
        <v>25.527962456003127</v>
      </c>
      <c r="D20" s="7">
        <f>(PSCE!D32-PSCE!D20)/PSCE!D20*100</f>
        <v>12.13979382211106</v>
      </c>
      <c r="E20" s="7">
        <f>(PSCE!E32-PSCE!E20)/PSCE!E20*100</f>
        <v>3.1277777777777778</v>
      </c>
      <c r="F20" s="7">
        <f>(PSCE!F32-PSCE!F20)/PSCE!F20*100</f>
        <v>23.262813136230857</v>
      </c>
      <c r="G20" s="7">
        <f>(PSCE!G32-PSCE!G20)/PSCE!G20*100</f>
        <v>17.143898458174213</v>
      </c>
      <c r="H20" s="7">
        <f>(PSCE!H32-PSCE!H20)/PSCE!H20*100</f>
        <v>8.076368980922306</v>
      </c>
    </row>
    <row r="21" spans="1:8" ht="12.75" hidden="1">
      <c r="A21" s="5">
        <v>33725</v>
      </c>
      <c r="B21" s="7">
        <f>(PSCE!B33-PSCE!B21)/PSCE!B21*100</f>
        <v>-30.793254216114928</v>
      </c>
      <c r="C21" s="7">
        <f>(PSCE!C33-PSCE!C21)/PSCE!C21*100</f>
        <v>32.40378678740481</v>
      </c>
      <c r="D21" s="7">
        <f>(PSCE!D33-PSCE!D21)/PSCE!D21*100</f>
        <v>9.222943618459162</v>
      </c>
      <c r="E21" s="7">
        <f>(PSCE!E33-PSCE!E21)/PSCE!E21*100</f>
        <v>1.8902439024390243</v>
      </c>
      <c r="F21" s="7">
        <f>(PSCE!F33-PSCE!F21)/PSCE!F21*100</f>
        <v>24.08317248640112</v>
      </c>
      <c r="G21" s="7">
        <f>(PSCE!G33-PSCE!G21)/PSCE!G21*100</f>
        <v>17.19212053885751</v>
      </c>
      <c r="H21" s="7">
        <f>(PSCE!H33-PSCE!H21)/PSCE!H21*100</f>
        <v>1.6731834698868426</v>
      </c>
    </row>
    <row r="22" spans="1:8" ht="12.75" hidden="1">
      <c r="A22" s="5">
        <v>33756</v>
      </c>
      <c r="B22" s="7">
        <f>(PSCE!B34-PSCE!B22)/PSCE!B22*100</f>
        <v>-21.852359506559623</v>
      </c>
      <c r="C22" s="7">
        <f>(PSCE!C34-PSCE!C22)/PSCE!C22*100</f>
        <v>36.885245901639344</v>
      </c>
      <c r="D22" s="7">
        <f>(PSCE!D34-PSCE!D22)/PSCE!D22*100</f>
        <v>9.170021382580963</v>
      </c>
      <c r="E22" s="7">
        <f>(PSCE!E34-PSCE!E22)/PSCE!E22*100</f>
        <v>1.2510926573426573</v>
      </c>
      <c r="F22" s="7">
        <f>(PSCE!F34-PSCE!F22)/PSCE!F22*100</f>
        <v>23.29515877147319</v>
      </c>
      <c r="G22" s="7">
        <f>(PSCE!G34-PSCE!G22)/PSCE!G22*100</f>
        <v>17.238023142640856</v>
      </c>
      <c r="H22" s="7">
        <f>(PSCE!H34-PSCE!H22)/PSCE!H22*100</f>
        <v>1.7579974474041749</v>
      </c>
    </row>
    <row r="23" spans="1:8" ht="12.75" hidden="1">
      <c r="A23" s="5">
        <v>33786</v>
      </c>
      <c r="B23" s="7">
        <f>(PSCE!B35-PSCE!B23)/PSCE!B23*100</f>
        <v>46.703165912877886</v>
      </c>
      <c r="C23" s="7">
        <f>(PSCE!C35-PSCE!C23)/PSCE!C23*100</f>
        <v>20.964175143741706</v>
      </c>
      <c r="D23" s="7">
        <f>(PSCE!D35-PSCE!D23)/PSCE!D23*100</f>
        <v>8.575171301894398</v>
      </c>
      <c r="E23" s="7">
        <f>(PSCE!E35-PSCE!E23)/PSCE!E23*100</f>
        <v>-0.10202437845674703</v>
      </c>
      <c r="F23" s="7">
        <f>(PSCE!F35-PSCE!F23)/PSCE!F23*100</f>
        <v>22.58976776073357</v>
      </c>
      <c r="G23" s="7">
        <f>(PSCE!G35-PSCE!G23)/PSCE!G23*100</f>
        <v>17.090997685467173</v>
      </c>
      <c r="H23" s="7">
        <f>(PSCE!H35-PSCE!H23)/PSCE!H23*100</f>
        <v>0.8605520730232047</v>
      </c>
    </row>
    <row r="24" spans="1:8" ht="12.75" hidden="1">
      <c r="A24" s="5">
        <v>33817</v>
      </c>
      <c r="B24" s="7">
        <f>(PSCE!B36-PSCE!B24)/PSCE!B24*100</f>
        <v>14.469854469854472</v>
      </c>
      <c r="C24" s="7">
        <f>(PSCE!C36-PSCE!C24)/PSCE!C24*100</f>
        <v>17.67357012554995</v>
      </c>
      <c r="D24" s="7">
        <f>(PSCE!D36-PSCE!D24)/PSCE!D24*100</f>
        <v>8.286900309423018</v>
      </c>
      <c r="E24" s="7">
        <f>(PSCE!E36-PSCE!E24)/PSCE!E24*100</f>
        <v>0.8910359634997317</v>
      </c>
      <c r="F24" s="7">
        <f>(PSCE!F36-PSCE!F24)/PSCE!F24*100</f>
        <v>20.003370407819347</v>
      </c>
      <c r="G24" s="7">
        <f>(PSCE!G36-PSCE!G24)/PSCE!G24*100</f>
        <v>16.848772287926998</v>
      </c>
      <c r="H24" s="7">
        <f>(PSCE!H36-PSCE!H24)/PSCE!H24*100</f>
        <v>0.47546829528220685</v>
      </c>
    </row>
    <row r="25" spans="1:8" ht="12.75" hidden="1">
      <c r="A25" s="5">
        <v>33848</v>
      </c>
      <c r="B25" s="7">
        <f>(PSCE!B37-PSCE!B25)/PSCE!B25*100</f>
        <v>62.253779202931746</v>
      </c>
      <c r="C25" s="7">
        <f>(PSCE!C37-PSCE!C25)/PSCE!C25*100</f>
        <v>2.205550031636988</v>
      </c>
      <c r="D25" s="7">
        <f>(PSCE!D37-PSCE!D25)/PSCE!D25*100</f>
        <v>7.660263290727966</v>
      </c>
      <c r="E25" s="7">
        <f>(PSCE!E37-PSCE!E25)/PSCE!E25*100</f>
        <v>2.3509791263180544</v>
      </c>
      <c r="F25" s="7">
        <f>(PSCE!F37-PSCE!F25)/PSCE!F25*100</f>
        <v>15.430003233107016</v>
      </c>
      <c r="G25" s="7">
        <f>(PSCE!G37-PSCE!G25)/PSCE!G25*100</f>
        <v>16.850190924429448</v>
      </c>
      <c r="H25" s="7">
        <f>(PSCE!H37-PSCE!H25)/PSCE!H25*100</f>
        <v>-0.7151467540734922</v>
      </c>
    </row>
    <row r="26" spans="1:8" ht="12.75" hidden="1">
      <c r="A26" s="5">
        <v>33878</v>
      </c>
      <c r="B26" s="7">
        <f>(PSCE!B38-PSCE!B26)/PSCE!B26*100</f>
        <v>74.10951621477938</v>
      </c>
      <c r="C26" s="7">
        <f>(PSCE!C38-PSCE!C26)/PSCE!C26*100</f>
        <v>3.8844963905122034</v>
      </c>
      <c r="D26" s="7">
        <f>(PSCE!D38-PSCE!D26)/PSCE!D26*100</f>
        <v>6.824342523768862</v>
      </c>
      <c r="E26" s="7">
        <f>(PSCE!E38-PSCE!E26)/PSCE!E26*100</f>
        <v>3.5250563365167937</v>
      </c>
      <c r="F26" s="7">
        <f>(PSCE!F38-PSCE!F26)/PSCE!F26*100</f>
        <v>9.441099274355413</v>
      </c>
      <c r="G26" s="7">
        <f>(PSCE!G38-PSCE!G26)/PSCE!G26*100</f>
        <v>17.250394344803414</v>
      </c>
      <c r="H26" s="7">
        <f>(PSCE!H38-PSCE!H26)/PSCE!H26*100</f>
        <v>-2.3954428815176065</v>
      </c>
    </row>
    <row r="27" spans="1:8" ht="12.75" hidden="1">
      <c r="A27" s="5">
        <v>33909</v>
      </c>
      <c r="B27" s="7">
        <f>(PSCE!B39-PSCE!B27)/PSCE!B27*100</f>
        <v>26.738319806975213</v>
      </c>
      <c r="C27" s="7">
        <f>(PSCE!C39-PSCE!C27)/PSCE!C27*100</f>
        <v>-2.44376994318624</v>
      </c>
      <c r="D27" s="7">
        <f>(PSCE!D39-PSCE!D27)/PSCE!D27*100</f>
        <v>7.153131350030822</v>
      </c>
      <c r="E27" s="7">
        <f>(PSCE!E39-PSCE!E27)/PSCE!E27*100</f>
        <v>0.377612249120629</v>
      </c>
      <c r="F27" s="7">
        <f>(PSCE!F39-PSCE!F27)/PSCE!F27*100</f>
        <v>10.019208605455244</v>
      </c>
      <c r="G27" s="7">
        <f>(PSCE!G39-PSCE!G27)/PSCE!G27*100</f>
        <v>17.338401946808357</v>
      </c>
      <c r="H27" s="7">
        <f>(PSCE!H39-PSCE!H27)/PSCE!H27*100</f>
        <v>-1.2070515789760496</v>
      </c>
    </row>
    <row r="28" spans="1:8" ht="12.75" hidden="1">
      <c r="A28" s="5">
        <v>33939</v>
      </c>
      <c r="B28" s="7">
        <f>(PSCE!B40-PSCE!B28)/PSCE!B28*100</f>
        <v>115.60498820357263</v>
      </c>
      <c r="C28" s="7">
        <f>(PSCE!C40-PSCE!C28)/PSCE!C28*100</f>
        <v>0.2515052206386708</v>
      </c>
      <c r="D28" s="7">
        <f>(PSCE!D40-PSCE!D28)/PSCE!D28*100</f>
        <v>7.56070765188239</v>
      </c>
      <c r="E28" s="7">
        <f>(PSCE!E40-PSCE!E28)/PSCE!E28*100</f>
        <v>1.5213666337816087</v>
      </c>
      <c r="F28" s="7">
        <f>(PSCE!F40-PSCE!F28)/PSCE!F28*100</f>
        <v>9.566268701828623</v>
      </c>
      <c r="G28" s="7">
        <f>(PSCE!G40-PSCE!G28)/PSCE!G28*100</f>
        <v>17.31330533209938</v>
      </c>
      <c r="H28" s="7">
        <f>(PSCE!H40-PSCE!H28)/PSCE!H28*100</f>
        <v>-0.49826689774696703</v>
      </c>
    </row>
    <row r="29" spans="1:8" ht="12.75" hidden="1">
      <c r="A29" s="5">
        <v>33970</v>
      </c>
      <c r="B29" s="7">
        <f>(PSCE!B41-PSCE!B29)/PSCE!B29*100</f>
        <v>74.95875948531837</v>
      </c>
      <c r="C29" s="7">
        <f>(PSCE!C41-PSCE!C29)/PSCE!C29*100</f>
        <v>0.3145619149915605</v>
      </c>
      <c r="D29" s="7">
        <f>(PSCE!D41-PSCE!D29)/PSCE!D29*100</f>
        <v>7.810445900122436</v>
      </c>
      <c r="E29" s="7">
        <f>(PSCE!E41-PSCE!E29)/PSCE!E29*100</f>
        <v>7.0617015493340585</v>
      </c>
      <c r="F29" s="7">
        <f>(PSCE!F41-PSCE!F29)/PSCE!F29*100</f>
        <v>10.36643810366438</v>
      </c>
      <c r="G29" s="7">
        <f>(PSCE!G41-PSCE!G29)/PSCE!G29*100</f>
        <v>17.667009105109837</v>
      </c>
      <c r="H29" s="7">
        <f>(PSCE!H41-PSCE!H29)/PSCE!H29*100</f>
        <v>-1.9078415521422798</v>
      </c>
    </row>
    <row r="30" spans="1:8" ht="12.75" hidden="1">
      <c r="A30" s="5">
        <v>34001</v>
      </c>
      <c r="B30" s="7">
        <f>(PSCE!B42-PSCE!B30)/PSCE!B30*100</f>
        <v>117.41293532338308</v>
      </c>
      <c r="C30" s="7">
        <f>(PSCE!C42-PSCE!C30)/PSCE!C30*100</f>
        <v>-3.0132708821233414</v>
      </c>
      <c r="D30" s="7">
        <f>(PSCE!D42-PSCE!D30)/PSCE!D30*100</f>
        <v>8.08105509456613</v>
      </c>
      <c r="E30" s="7">
        <f>(PSCE!E42-PSCE!E30)/PSCE!E30*100</f>
        <v>7.069106801420377</v>
      </c>
      <c r="F30" s="7">
        <f>(PSCE!F42-PSCE!F30)/PSCE!F30*100</f>
        <v>8.389873787116072</v>
      </c>
      <c r="G30" s="7">
        <f>(PSCE!G42-PSCE!G30)/PSCE!G30*100</f>
        <v>17.800552708689192</v>
      </c>
      <c r="H30" s="7">
        <f>(PSCE!H42-PSCE!H30)/PSCE!H30*100</f>
        <v>-0.9511764550891891</v>
      </c>
    </row>
    <row r="31" spans="1:8" ht="12.75" hidden="1">
      <c r="A31" s="5">
        <v>34029</v>
      </c>
      <c r="B31" s="7">
        <f>(PSCE!B43-PSCE!B31)/PSCE!B31*100</f>
        <v>116.98529411764707</v>
      </c>
      <c r="C31" s="7">
        <f>(PSCE!C43-PSCE!C31)/PSCE!C31*100</f>
        <v>-3.2273487927324886</v>
      </c>
      <c r="D31" s="7">
        <f>(PSCE!D43-PSCE!D31)/PSCE!D31*100</f>
        <v>8.003655756981326</v>
      </c>
      <c r="E31" s="7">
        <f>(PSCE!E43-PSCE!E31)/PSCE!E31*100</f>
        <v>6.26633275261324</v>
      </c>
      <c r="F31" s="7">
        <f>(PSCE!F43-PSCE!F31)/PSCE!F31*100</f>
        <v>5.807242822103593</v>
      </c>
      <c r="G31" s="7">
        <f>(PSCE!G43-PSCE!G31)/PSCE!G31*100</f>
        <v>17.69537185331198</v>
      </c>
      <c r="H31" s="7">
        <f>(PSCE!H43-PSCE!H31)/PSCE!H31*100</f>
        <v>-0.7025350593311759</v>
      </c>
    </row>
    <row r="32" spans="1:8" ht="12.75" hidden="1">
      <c r="A32" s="5">
        <v>34060</v>
      </c>
      <c r="B32" s="7">
        <f>(PSCE!B44-PSCE!B32)/PSCE!B32*100</f>
        <v>84.36951176677205</v>
      </c>
      <c r="C32" s="7">
        <f>(PSCE!C44-PSCE!C32)/PSCE!C32*100</f>
        <v>-31.630189267076876</v>
      </c>
      <c r="D32" s="7">
        <f>(PSCE!D44-PSCE!D32)/PSCE!D32*100</f>
        <v>7.374241074146433</v>
      </c>
      <c r="E32" s="7">
        <f>(PSCE!E44-PSCE!E32)/PSCE!E32*100</f>
        <v>6.873888918817002</v>
      </c>
      <c r="F32" s="7">
        <f>(PSCE!F44-PSCE!F32)/PSCE!F32*100</f>
        <v>6.068222621184919</v>
      </c>
      <c r="G32" s="7">
        <f>(PSCE!G44-PSCE!G32)/PSCE!G32*100</f>
        <v>17.480994508021535</v>
      </c>
      <c r="H32" s="7">
        <f>(PSCE!H44-PSCE!H32)/PSCE!H32*100</f>
        <v>-2.3159056941658025</v>
      </c>
    </row>
    <row r="33" spans="1:8" ht="12.75" hidden="1">
      <c r="A33" s="5">
        <v>34090</v>
      </c>
      <c r="B33" s="7">
        <f>(PSCE!B45-PSCE!B33)/PSCE!B33*100</f>
        <v>87.48495788206979</v>
      </c>
      <c r="C33" s="7">
        <f>(PSCE!C45-PSCE!C33)/PSCE!C33*100</f>
        <v>-34.102743452242166</v>
      </c>
      <c r="D33" s="7">
        <f>(PSCE!D45-PSCE!D33)/PSCE!D33*100</f>
        <v>7.0348538502759475</v>
      </c>
      <c r="E33" s="7">
        <f>(PSCE!E45-PSCE!E33)/PSCE!E33*100</f>
        <v>9.694793536804308</v>
      </c>
      <c r="F33" s="7">
        <f>(PSCE!F45-PSCE!F33)/PSCE!F33*100</f>
        <v>3.5070352824718944</v>
      </c>
      <c r="G33" s="7">
        <f>(PSCE!G45-PSCE!G33)/PSCE!G33*100</f>
        <v>17.4430247927264</v>
      </c>
      <c r="H33" s="7">
        <f>(PSCE!H45-PSCE!H33)/PSCE!H33*100</f>
        <v>-3.5454150133173887</v>
      </c>
    </row>
    <row r="34" spans="1:8" ht="12.75" hidden="1">
      <c r="A34" s="5">
        <v>34121</v>
      </c>
      <c r="B34" s="7">
        <f>(PSCE!B46-PSCE!B34)/PSCE!B34*100</f>
        <v>68.32873966424455</v>
      </c>
      <c r="C34" s="7">
        <f>(PSCE!C46-PSCE!C34)/PSCE!C34*100</f>
        <v>-32.385932360630854</v>
      </c>
      <c r="D34" s="7">
        <f>(PSCE!D46-PSCE!D34)/PSCE!D34*100</f>
        <v>8.233440384289224</v>
      </c>
      <c r="E34" s="7">
        <f>(PSCE!E46-PSCE!E34)/PSCE!E34*100</f>
        <v>11.44445043975611</v>
      </c>
      <c r="F34" s="7">
        <f>(PSCE!F46-PSCE!F34)/PSCE!F34*100</f>
        <v>2.2165927802406586</v>
      </c>
      <c r="G34" s="7">
        <f>(PSCE!G46-PSCE!G34)/PSCE!G34*100</f>
        <v>17.5392359692701</v>
      </c>
      <c r="H34" s="7">
        <f>(PSCE!H46-PSCE!H34)/PSCE!H34*100</f>
        <v>-0.9400118681555807</v>
      </c>
    </row>
    <row r="35" spans="1:8" ht="12.75" hidden="1">
      <c r="A35" s="5">
        <v>34151</v>
      </c>
      <c r="B35" s="7">
        <f>(PSCE!B47-PSCE!B35)/PSCE!B35*100</f>
        <v>13.27275677429823</v>
      </c>
      <c r="C35" s="7">
        <f>(PSCE!C47-PSCE!C35)/PSCE!C35*100</f>
        <v>-24.442413162705666</v>
      </c>
      <c r="D35" s="7">
        <f>(PSCE!D47-PSCE!D35)/PSCE!D35*100</f>
        <v>9.370274327828579</v>
      </c>
      <c r="E35" s="7">
        <f>(PSCE!E47-PSCE!E35)/PSCE!E35*100</f>
        <v>12.75532143625027</v>
      </c>
      <c r="F35" s="7">
        <f>(PSCE!F47-PSCE!F35)/PSCE!F35*100</f>
        <v>3.8028661307235234</v>
      </c>
      <c r="G35" s="7">
        <f>(PSCE!G47-PSCE!G35)/PSCE!G35*100</f>
        <v>17.48335414065751</v>
      </c>
      <c r="H35" s="7">
        <f>(PSCE!H47-PSCE!H35)/PSCE!H35*100</f>
        <v>1.0944527736131935</v>
      </c>
    </row>
    <row r="36" spans="1:8" ht="12.75" hidden="1">
      <c r="A36" s="5">
        <v>34182</v>
      </c>
      <c r="B36" s="7">
        <f>(PSCE!B48-PSCE!B36)/PSCE!B36*100</f>
        <v>24.337086814384307</v>
      </c>
      <c r="C36" s="7">
        <f>(PSCE!C48-PSCE!C36)/PSCE!C36*100</f>
        <v>-23.54550428597483</v>
      </c>
      <c r="D36" s="7">
        <f>(PSCE!D48-PSCE!D36)/PSCE!D36*100</f>
        <v>10.092663380884993</v>
      </c>
      <c r="E36" s="7">
        <f>(PSCE!E48-PSCE!E36)/PSCE!E36*100</f>
        <v>13.699723345392636</v>
      </c>
      <c r="F36" s="7">
        <f>(PSCE!F48-PSCE!F36)/PSCE!F36*100</f>
        <v>5.1678135093385755</v>
      </c>
      <c r="G36" s="7">
        <f>(PSCE!G48-PSCE!G36)/PSCE!G36*100</f>
        <v>17.970817170601382</v>
      </c>
      <c r="H36" s="7">
        <f>(PSCE!H48-PSCE!H36)/PSCE!H36*100</f>
        <v>1.784087355008907</v>
      </c>
    </row>
    <row r="37" spans="1:8" ht="12.75" hidden="1">
      <c r="A37" s="5">
        <v>34213</v>
      </c>
      <c r="B37" s="7">
        <f>(PSCE!B49-PSCE!B37)/PSCE!B37*100</f>
        <v>-3.430265386787126</v>
      </c>
      <c r="C37" s="7">
        <f>(PSCE!C49-PSCE!C37)/PSCE!C37*100</f>
        <v>-36.74714778455824</v>
      </c>
      <c r="D37" s="7">
        <f>(PSCE!D49-PSCE!D37)/PSCE!D37*100</f>
        <v>11.805884888984695</v>
      </c>
      <c r="E37" s="7">
        <f>(PSCE!E49-PSCE!E37)/PSCE!E37*100</f>
        <v>14.275952693823916</v>
      </c>
      <c r="F37" s="7">
        <f>(PSCE!F49-PSCE!F37)/PSCE!F37*100</f>
        <v>5.972971080456551</v>
      </c>
      <c r="G37" s="7">
        <f>(PSCE!G49-PSCE!G37)/PSCE!G37*100</f>
        <v>18.239160998594066</v>
      </c>
      <c r="H37" s="7">
        <f>(PSCE!H49-PSCE!H37)/PSCE!H37*100</f>
        <v>5.372222146433297</v>
      </c>
    </row>
    <row r="38" spans="1:8" ht="12.75" hidden="1">
      <c r="A38" s="5">
        <v>34243</v>
      </c>
      <c r="B38" s="7">
        <f>(PSCE!B50-PSCE!B38)/PSCE!B38*100</f>
        <v>-5.969465648854961</v>
      </c>
      <c r="C38" s="7">
        <f>(PSCE!C50-PSCE!C38)/PSCE!C38*100</f>
        <v>-40.395433487756456</v>
      </c>
      <c r="D38" s="7">
        <f>(PSCE!D50-PSCE!D38)/PSCE!D38*100</f>
        <v>12.502078851508308</v>
      </c>
      <c r="E38" s="7">
        <f>(PSCE!E50-PSCE!E38)/PSCE!E38*100</f>
        <v>15.765742420316146</v>
      </c>
      <c r="F38" s="7">
        <f>(PSCE!F50-PSCE!F38)/PSCE!F38*100</f>
        <v>7.413416096494322</v>
      </c>
      <c r="G38" s="7">
        <f>(PSCE!G50-PSCE!G38)/PSCE!G38*100</f>
        <v>17.795438408550183</v>
      </c>
      <c r="H38" s="7">
        <f>(PSCE!H50-PSCE!H38)/PSCE!H38*100</f>
        <v>6.779077770130764</v>
      </c>
    </row>
    <row r="39" spans="1:8" ht="12.75" hidden="1">
      <c r="A39" s="5">
        <v>34274</v>
      </c>
      <c r="B39" s="7">
        <f>(PSCE!B51-PSCE!B39)/PSCE!B39*100</f>
        <v>3.6171685704395986</v>
      </c>
      <c r="C39" s="7">
        <f>(PSCE!C51-PSCE!C39)/PSCE!C39*100</f>
        <v>-42.1779018747507</v>
      </c>
      <c r="D39" s="7">
        <f>(PSCE!D51-PSCE!D39)/PSCE!D39*100</f>
        <v>13.62876076024887</v>
      </c>
      <c r="E39" s="7">
        <f>(PSCE!E51-PSCE!E39)/PSCE!E39*100</f>
        <v>16.22262303530018</v>
      </c>
      <c r="F39" s="7">
        <f>(PSCE!F51-PSCE!F39)/PSCE!F39*100</f>
        <v>7.905579998603255</v>
      </c>
      <c r="G39" s="7">
        <f>(PSCE!G51-PSCE!G39)/PSCE!G39*100</f>
        <v>17.72776359709405</v>
      </c>
      <c r="H39" s="7">
        <f>(PSCE!H51-PSCE!H39)/PSCE!H39*100</f>
        <v>9.458602239505765</v>
      </c>
    </row>
    <row r="40" spans="1:8" ht="12.75" hidden="1">
      <c r="A40" s="5">
        <v>34304</v>
      </c>
      <c r="B40" s="7">
        <f>(PSCE!B52-PSCE!B40)/PSCE!B40*100</f>
        <v>3.9549788963576678</v>
      </c>
      <c r="C40" s="7">
        <f>(PSCE!C52-PSCE!C40)/PSCE!C40*100</f>
        <v>-39.75216664132583</v>
      </c>
      <c r="D40" s="7">
        <f>(PSCE!D52-PSCE!D40)/PSCE!D40*100</f>
        <v>13.317713954774002</v>
      </c>
      <c r="E40" s="7">
        <f>(PSCE!E52-PSCE!E40)/PSCE!E40*100</f>
        <v>17.95212765957447</v>
      </c>
      <c r="F40" s="7">
        <f>(PSCE!F52-PSCE!F40)/PSCE!F40*100</f>
        <v>6.848275862068966</v>
      </c>
      <c r="G40" s="7">
        <f>(PSCE!G52-PSCE!G40)/PSCE!G40*100</f>
        <v>17.742581467322047</v>
      </c>
      <c r="H40" s="7">
        <f>(PSCE!H52-PSCE!H40)/PSCE!H40*100</f>
        <v>8.400010886131069</v>
      </c>
    </row>
    <row r="41" spans="1:8" ht="12.75" hidden="1">
      <c r="A41" s="5">
        <v>34335</v>
      </c>
      <c r="B41" s="7">
        <f>(PSCE!B53-PSCE!B41)/PSCE!B41*100</f>
        <v>38.01621723552706</v>
      </c>
      <c r="C41" s="7">
        <f>(PSCE!C53-PSCE!C41)/PSCE!C41*100</f>
        <v>-50.53154875717018</v>
      </c>
      <c r="D41" s="7">
        <f>(PSCE!D53-PSCE!D41)/PSCE!D41*100</f>
        <v>12.994033912497382</v>
      </c>
      <c r="E41" s="7">
        <f>(PSCE!E53-PSCE!E41)/PSCE!E41*100</f>
        <v>14.943637656138925</v>
      </c>
      <c r="F41" s="7">
        <f>(PSCE!F53-PSCE!F41)/PSCE!F41*100</f>
        <v>5.10388135479992</v>
      </c>
      <c r="G41" s="7">
        <f>(PSCE!G53-PSCE!G41)/PSCE!G41*100</f>
        <v>15.794194682645044</v>
      </c>
      <c r="H41" s="7">
        <f>(PSCE!H53-PSCE!H41)/PSCE!H41*100</f>
        <v>10.873028954453053</v>
      </c>
    </row>
    <row r="42" spans="1:8" ht="12.75" hidden="1">
      <c r="A42" s="5">
        <v>34366</v>
      </c>
      <c r="B42" s="7">
        <f>(PSCE!B54-PSCE!B42)/PSCE!B42*100</f>
        <v>27.195916211934517</v>
      </c>
      <c r="C42" s="7">
        <f>(PSCE!C54-PSCE!C42)/PSCE!C42*100</f>
        <v>-59.98873148744366</v>
      </c>
      <c r="D42" s="7">
        <f>(PSCE!D54-PSCE!D42)/PSCE!D42*100</f>
        <v>13.357536240081865</v>
      </c>
      <c r="E42" s="7">
        <f>(PSCE!E54-PSCE!E42)/PSCE!E42*100</f>
        <v>18.90912801673555</v>
      </c>
      <c r="F42" s="7">
        <f>(PSCE!F54-PSCE!F42)/PSCE!F42*100</f>
        <v>6.205828902200983</v>
      </c>
      <c r="G42" s="7">
        <f>(PSCE!G54-PSCE!G42)/PSCE!G42*100</f>
        <v>16.772961439164416</v>
      </c>
      <c r="H42" s="7">
        <f>(PSCE!H54-PSCE!H42)/PSCE!H42*100</f>
        <v>9.470100021281123</v>
      </c>
    </row>
    <row r="43" spans="1:8" ht="12.75" hidden="1">
      <c r="A43" s="5">
        <v>34394</v>
      </c>
      <c r="B43" s="7">
        <f>(PSCE!B55-PSCE!B43)/PSCE!B43*100</f>
        <v>36.14029142663504</v>
      </c>
      <c r="C43" s="7">
        <f>(PSCE!C55-PSCE!C43)/PSCE!C43*100</f>
        <v>-56.0935441370224</v>
      </c>
      <c r="D43" s="7">
        <f>(PSCE!D55-PSCE!D43)/PSCE!D43*100</f>
        <v>15.358736874693635</v>
      </c>
      <c r="E43" s="7">
        <f>(PSCE!E55-PSCE!E43)/PSCE!E43*100</f>
        <v>23.91515958809365</v>
      </c>
      <c r="F43" s="7">
        <f>(PSCE!F55-PSCE!F43)/PSCE!F43*100</f>
        <v>7.690734301493148</v>
      </c>
      <c r="G43" s="7">
        <f>(PSCE!G55-PSCE!G43)/PSCE!G43*100</f>
        <v>16.6364270760642</v>
      </c>
      <c r="H43" s="7">
        <f>(PSCE!H55-PSCE!H43)/PSCE!H43*100</f>
        <v>13.126196716413856</v>
      </c>
    </row>
    <row r="44" spans="1:8" ht="12.75" hidden="1">
      <c r="A44" s="5">
        <v>34425</v>
      </c>
      <c r="B44" s="7">
        <f>(PSCE!B56-PSCE!B44)/PSCE!B44*100</f>
        <v>43.11297389979043</v>
      </c>
      <c r="C44" s="7">
        <f>(PSCE!C56-PSCE!C44)/PSCE!C44*100</f>
        <v>-30.48530416951469</v>
      </c>
      <c r="D44" s="7">
        <f>(PSCE!D56-PSCE!D44)/PSCE!D44*100</f>
        <v>14.595349652332132</v>
      </c>
      <c r="E44" s="7">
        <f>(PSCE!E56-PSCE!E44)/PSCE!E44*100</f>
        <v>23.50924945813801</v>
      </c>
      <c r="F44" s="7">
        <f>(PSCE!F56-PSCE!F44)/PSCE!F44*100</f>
        <v>7.109004739336493</v>
      </c>
      <c r="G44" s="7">
        <f>(PSCE!G56-PSCE!G44)/PSCE!G44*100</f>
        <v>16.981197250400122</v>
      </c>
      <c r="H44" s="7">
        <f>(PSCE!H56-PSCE!H44)/PSCE!H44*100</f>
        <v>10.825786709672084</v>
      </c>
    </row>
    <row r="45" spans="1:8" ht="12.75" hidden="1">
      <c r="A45" s="5">
        <v>34455</v>
      </c>
      <c r="B45" s="7">
        <f>(PSCE!B57-PSCE!B45)/PSCE!B45*100</f>
        <v>17.18549422336329</v>
      </c>
      <c r="C45" s="7">
        <f>(PSCE!C57-PSCE!C45)/PSCE!C45*100</f>
        <v>-21.96013680858592</v>
      </c>
      <c r="D45" s="7">
        <f>(PSCE!D57-PSCE!D45)/PSCE!D45*100</f>
        <v>14.845133085931653</v>
      </c>
      <c r="E45" s="7">
        <f>(PSCE!E57-PSCE!E45)/PSCE!E45*100</f>
        <v>23.830779149928087</v>
      </c>
      <c r="F45" s="7">
        <f>(PSCE!F57-PSCE!F45)/PSCE!F45*100</f>
        <v>8.374888995149941</v>
      </c>
      <c r="G45" s="7">
        <f>(PSCE!G57-PSCE!G45)/PSCE!G45*100</f>
        <v>16.750790077984675</v>
      </c>
      <c r="H45" s="7">
        <f>(PSCE!H57-PSCE!H45)/PSCE!H45*100</f>
        <v>11.265303822257287</v>
      </c>
    </row>
    <row r="46" spans="1:8" ht="12.75" hidden="1">
      <c r="A46" s="5">
        <v>34486</v>
      </c>
      <c r="B46" s="7">
        <f>(PSCE!B58-PSCE!B46)/PSCE!B46*100</f>
        <v>-4.852634712712116</v>
      </c>
      <c r="C46" s="7">
        <f>(PSCE!C58-PSCE!C46)/PSCE!C46*100</f>
        <v>-6.112011974554073</v>
      </c>
      <c r="D46" s="7">
        <f>(PSCE!D58-PSCE!D46)/PSCE!D46*100</f>
        <v>14.66324281699254</v>
      </c>
      <c r="E46" s="7">
        <f>(PSCE!E58-PSCE!E46)/PSCE!E46*100</f>
        <v>23.52086762854653</v>
      </c>
      <c r="F46" s="7">
        <f>(PSCE!F58-PSCE!F46)/PSCE!F46*100</f>
        <v>8.440038551562715</v>
      </c>
      <c r="G46" s="7">
        <f>(PSCE!G58-PSCE!G46)/PSCE!G46*100</f>
        <v>16.81222462638878</v>
      </c>
      <c r="H46" s="7">
        <f>(PSCE!H58-PSCE!H46)/PSCE!H46*100</f>
        <v>10.793590284679583</v>
      </c>
    </row>
    <row r="47" spans="1:8" ht="12.75" hidden="1">
      <c r="A47" s="5">
        <v>34516</v>
      </c>
      <c r="B47" s="7">
        <f>(PSCE!B59-PSCE!B47)/PSCE!B47*100</f>
        <v>25.053717232488182</v>
      </c>
      <c r="C47" s="7">
        <f>(PSCE!C59-PSCE!C47)/PSCE!C47*100</f>
        <v>-23.27607065085894</v>
      </c>
      <c r="D47" s="7">
        <f>(PSCE!D59-PSCE!D47)/PSCE!D47*100</f>
        <v>15.091420043027068</v>
      </c>
      <c r="E47" s="7">
        <f>(PSCE!E59-PSCE!E47)/PSCE!E47*100</f>
        <v>25.556561948801065</v>
      </c>
      <c r="F47" s="7">
        <f>(PSCE!F59-PSCE!F47)/PSCE!F47*100</f>
        <v>6.43140952252677</v>
      </c>
      <c r="G47" s="7">
        <f>(PSCE!G59-PSCE!G47)/PSCE!G47*100</f>
        <v>16.730130617666592</v>
      </c>
      <c r="H47" s="7">
        <f>(PSCE!H59-PSCE!H47)/PSCE!H47*100</f>
        <v>11.869548218354389</v>
      </c>
    </row>
    <row r="48" spans="1:8" ht="12.75" hidden="1">
      <c r="A48" s="5">
        <v>34547</v>
      </c>
      <c r="B48" s="7">
        <f>(PSCE!B60-PSCE!B48)/PSCE!B48*100</f>
        <v>54.630441133508626</v>
      </c>
      <c r="C48" s="7">
        <f>(PSCE!C60-PSCE!C48)/PSCE!C48*100</f>
        <v>-24.97614503816794</v>
      </c>
      <c r="D48" s="7">
        <f>(PSCE!D60-PSCE!D48)/PSCE!D48*100</f>
        <v>14.948410450885271</v>
      </c>
      <c r="E48" s="7">
        <f>(PSCE!E60-PSCE!E48)/PSCE!E48*100</f>
        <v>25.061999906415235</v>
      </c>
      <c r="F48" s="7">
        <f>(PSCE!F60-PSCE!F48)/PSCE!F48*100</f>
        <v>6.72319401789291</v>
      </c>
      <c r="G48" s="7">
        <f>(PSCE!G60-PSCE!G48)/PSCE!G48*100</f>
        <v>16.874081332680056</v>
      </c>
      <c r="H48" s="7">
        <f>(PSCE!H60-PSCE!H48)/PSCE!H48*100</f>
        <v>11.343869821378473</v>
      </c>
    </row>
    <row r="49" spans="1:8" ht="12.75" hidden="1">
      <c r="A49" s="5">
        <v>34578</v>
      </c>
      <c r="B49" s="7">
        <f>(PSCE!B61-PSCE!B49)/PSCE!B49*100</f>
        <v>56.46835258003215</v>
      </c>
      <c r="C49" s="7">
        <f>(PSCE!C61-PSCE!C49)/PSCE!C49*100</f>
        <v>-4.04082774049217</v>
      </c>
      <c r="D49" s="7">
        <f>(PSCE!D61-PSCE!D49)/PSCE!D49*100</f>
        <v>14.585452144196426</v>
      </c>
      <c r="E49" s="7">
        <f>(PSCE!E61-PSCE!E49)/PSCE!E49*100</f>
        <v>24.718274228416355</v>
      </c>
      <c r="F49" s="7">
        <f>(PSCE!F61-PSCE!F49)/PSCE!F49*100</f>
        <v>5.900621118012422</v>
      </c>
      <c r="G49" s="7">
        <f>(PSCE!G61-PSCE!G49)/PSCE!G49*100</f>
        <v>16.6264956990284</v>
      </c>
      <c r="H49" s="7">
        <f>(PSCE!H61-PSCE!H49)/PSCE!H49*100</f>
        <v>10.968268147745368</v>
      </c>
    </row>
    <row r="50" spans="1:8" ht="12.75" hidden="1">
      <c r="A50" s="5">
        <v>34608</v>
      </c>
      <c r="B50" s="7">
        <f>(PSCE!B62-PSCE!B50)/PSCE!B50*100</f>
        <v>86.81604156518915</v>
      </c>
      <c r="C50" s="7">
        <f>(PSCE!C62-PSCE!C50)/PSCE!C50*100</f>
        <v>-11.020124913254683</v>
      </c>
      <c r="D50" s="7">
        <f>(PSCE!D62-PSCE!D50)/PSCE!D50*100</f>
        <v>14.85324622684247</v>
      </c>
      <c r="E50" s="7">
        <f>(PSCE!E62-PSCE!E50)/PSCE!E50*100</f>
        <v>25.540582889376374</v>
      </c>
      <c r="F50" s="7">
        <f>(PSCE!F62-PSCE!F50)/PSCE!F50*100</f>
        <v>5.089309167323352</v>
      </c>
      <c r="G50" s="7">
        <f>(PSCE!G62-PSCE!G50)/PSCE!G50*100</f>
        <v>17.20615449690689</v>
      </c>
      <c r="H50" s="7">
        <f>(PSCE!H62-PSCE!H50)/PSCE!H50*100</f>
        <v>10.824363519174993</v>
      </c>
    </row>
    <row r="51" spans="1:8" ht="12.75" hidden="1">
      <c r="A51" s="5">
        <v>34639</v>
      </c>
      <c r="B51" s="7">
        <f>(PSCE!B63-PSCE!B51)/PSCE!B51*100</f>
        <v>101.98763988642057</v>
      </c>
      <c r="C51" s="7">
        <f>(PSCE!C63-PSCE!C51)/PSCE!C51*100</f>
        <v>-5.477373068432671</v>
      </c>
      <c r="D51" s="7">
        <f>(PSCE!D63-PSCE!D51)/PSCE!D51*100</f>
        <v>15.276143507428053</v>
      </c>
      <c r="E51" s="7">
        <f>(PSCE!E63-PSCE!E51)/PSCE!E51*100</f>
        <v>27.215891455682172</v>
      </c>
      <c r="F51" s="7">
        <f>(PSCE!F63-PSCE!F51)/PSCE!F51*100</f>
        <v>5.9931396026147175</v>
      </c>
      <c r="G51" s="7">
        <f>(PSCE!G63-PSCE!G51)/PSCE!G51*100</f>
        <v>17.591260658369297</v>
      </c>
      <c r="H51" s="7">
        <f>(PSCE!H63-PSCE!H51)/PSCE!H51*100</f>
        <v>10.89259842519685</v>
      </c>
    </row>
    <row r="52" spans="1:8" ht="12.75" hidden="1">
      <c r="A52" s="5">
        <v>34669</v>
      </c>
      <c r="B52" s="7">
        <f>(PSCE!B64-PSCE!B52)/PSCE!B52*100</f>
        <v>71.00751879699249</v>
      </c>
      <c r="C52" s="7">
        <f>(PSCE!C64-PSCE!C52)/PSCE!C52*100</f>
        <v>-8.100946372239747</v>
      </c>
      <c r="D52" s="7">
        <f>(PSCE!D64-PSCE!D52)/PSCE!D52*100</f>
        <v>16.280722947544486</v>
      </c>
      <c r="E52" s="7">
        <f>(PSCE!E64-PSCE!E52)/PSCE!E52*100</f>
        <v>27.58216980313936</v>
      </c>
      <c r="F52" s="7">
        <f>(PSCE!F64-PSCE!F52)/PSCE!F52*100</f>
        <v>7.229071193442199</v>
      </c>
      <c r="G52" s="7">
        <f>(PSCE!G64-PSCE!G52)/PSCE!G52*100</f>
        <v>17.86752427484693</v>
      </c>
      <c r="H52" s="7">
        <f>(PSCE!H64-PSCE!H52)/PSCE!H52*100</f>
        <v>12.83689634827582</v>
      </c>
    </row>
    <row r="53" spans="1:8" ht="12.75" hidden="1">
      <c r="A53" s="5">
        <v>34700</v>
      </c>
      <c r="B53" s="7">
        <f>(PSCE!B65-PSCE!B53)/PSCE!B53*100</f>
        <v>56.63341986610193</v>
      </c>
      <c r="C53" s="7">
        <f>(PSCE!C65-PSCE!C53)/PSCE!C53*100</f>
        <v>-6.849103277674706</v>
      </c>
      <c r="D53" s="7">
        <f>(PSCE!D65-PSCE!D53)/PSCE!D53*100</f>
        <v>17.121565103816884</v>
      </c>
      <c r="E53" s="7">
        <f>(PSCE!E65-PSCE!E53)/PSCE!E53*100</f>
        <v>27.618500684719706</v>
      </c>
      <c r="F53" s="7">
        <f>(PSCE!F65-PSCE!F53)/PSCE!F53*100</f>
        <v>4.150511663382699</v>
      </c>
      <c r="G53" s="7">
        <f>(PSCE!G65-PSCE!G53)/PSCE!G53*100</f>
        <v>20.049783616852064</v>
      </c>
      <c r="H53" s="7">
        <f>(PSCE!H65-PSCE!H53)/PSCE!H53*100</f>
        <v>13.193756194251735</v>
      </c>
    </row>
    <row r="54" spans="1:8" ht="12.75" hidden="1">
      <c r="A54" s="5">
        <v>34731</v>
      </c>
      <c r="B54" s="7">
        <f>(PSCE!B66-PSCE!B54)/PSCE!B54*100</f>
        <v>71.46415721007473</v>
      </c>
      <c r="C54" s="7">
        <f>(PSCE!C66-PSCE!C54)/PSCE!C54*100</f>
        <v>10.07845503922752</v>
      </c>
      <c r="D54" s="7">
        <f>(PSCE!D66-PSCE!D54)/PSCE!D54*100</f>
        <v>16.8406345404481</v>
      </c>
      <c r="E54" s="7">
        <f>(PSCE!E66-PSCE!E54)/PSCE!E54*100</f>
        <v>26.22184080669384</v>
      </c>
      <c r="F54" s="7">
        <f>(PSCE!F66-PSCE!F54)/PSCE!F54*100</f>
        <v>6.166423727739401</v>
      </c>
      <c r="G54" s="7">
        <f>(PSCE!G66-PSCE!G54)/PSCE!G54*100</f>
        <v>19.29130281156933</v>
      </c>
      <c r="H54" s="7">
        <f>(PSCE!H66-PSCE!H54)/PSCE!H54*100</f>
        <v>13.28125</v>
      </c>
    </row>
    <row r="55" spans="1:8" ht="12.75" hidden="1">
      <c r="A55" s="5">
        <v>34759</v>
      </c>
      <c r="B55" s="7">
        <f>(PSCE!B67-PSCE!B55)/PSCE!B55*100</f>
        <v>42.62601120099564</v>
      </c>
      <c r="C55" s="7">
        <f>(PSCE!C67-PSCE!C55)/PSCE!C55*100</f>
        <v>19.05476369092273</v>
      </c>
      <c r="D55" s="7">
        <f>(PSCE!D67-PSCE!D55)/PSCE!D55*100</f>
        <v>16.622907264358975</v>
      </c>
      <c r="E55" s="7">
        <f>(PSCE!E67-PSCE!E55)/PSCE!E55*100</f>
        <v>25.443420019018482</v>
      </c>
      <c r="F55" s="7">
        <f>(PSCE!F67-PSCE!F55)/PSCE!F55*100</f>
        <v>7.9138968027856915</v>
      </c>
      <c r="G55" s="7">
        <f>(PSCE!G67-PSCE!G55)/PSCE!G55*100</f>
        <v>19.552470982409957</v>
      </c>
      <c r="H55" s="7">
        <f>(PSCE!H67-PSCE!H55)/PSCE!H55*100</f>
        <v>12.186543424764421</v>
      </c>
    </row>
    <row r="56" spans="1:8" ht="12.75" hidden="1">
      <c r="A56" s="5">
        <v>34790</v>
      </c>
      <c r="B56" s="7">
        <f>(PSCE!B68-PSCE!B56)/PSCE!B56*100</f>
        <v>30.870607028753994</v>
      </c>
      <c r="C56" s="7">
        <f>(PSCE!C68-PSCE!C56)/PSCE!C56*100</f>
        <v>23.910193379219926</v>
      </c>
      <c r="D56" s="7">
        <f>(PSCE!D68-PSCE!D56)/PSCE!D56*100</f>
        <v>18.99758459538599</v>
      </c>
      <c r="E56" s="7">
        <f>(PSCE!E68-PSCE!E56)/PSCE!E56*100</f>
        <v>26.755907439905318</v>
      </c>
      <c r="F56" s="7">
        <f>(PSCE!F68-PSCE!F56)/PSCE!F56*100</f>
        <v>9.007585335018964</v>
      </c>
      <c r="G56" s="7">
        <f>(PSCE!G68-PSCE!G56)/PSCE!G56*100</f>
        <v>19.265332637774737</v>
      </c>
      <c r="H56" s="7">
        <f>(PSCE!H68-PSCE!H56)/PSCE!H56*100</f>
        <v>18.26051266743778</v>
      </c>
    </row>
    <row r="57" spans="1:8" ht="12.75" hidden="1">
      <c r="A57" s="5">
        <v>34820</v>
      </c>
      <c r="B57" s="7">
        <f>(PSCE!B69-PSCE!B57)/PSCE!B57*100</f>
        <v>34.95823634122963</v>
      </c>
      <c r="C57" s="7">
        <f>(PSCE!C69-PSCE!C57)/PSCE!C57*100</f>
        <v>9.475593169109867</v>
      </c>
      <c r="D57" s="7">
        <f>(PSCE!D69-PSCE!D57)/PSCE!D57*100</f>
        <v>18.801037261414145</v>
      </c>
      <c r="E57" s="7">
        <f>(PSCE!E69-PSCE!E57)/PSCE!E57*100</f>
        <v>28.071932073053507</v>
      </c>
      <c r="F57" s="7">
        <f>(PSCE!F69-PSCE!F57)/PSCE!F57*100</f>
        <v>9.492593759848724</v>
      </c>
      <c r="G57" s="7">
        <f>(PSCE!G69-PSCE!G57)/PSCE!G57*100</f>
        <v>19.566508602642624</v>
      </c>
      <c r="H57" s="7">
        <f>(PSCE!H69-PSCE!H57)/PSCE!H57*100</f>
        <v>16.744539411206077</v>
      </c>
    </row>
    <row r="58" spans="1:8" ht="12.75" hidden="1">
      <c r="A58" s="5">
        <v>34851</v>
      </c>
      <c r="B58" s="7">
        <f>(PSCE!B70-PSCE!B58)/PSCE!B58*100</f>
        <v>71.55819774718398</v>
      </c>
      <c r="C58" s="7">
        <f>(PSCE!C70-PSCE!C58)/PSCE!C58*100</f>
        <v>-11.21296665338116</v>
      </c>
      <c r="D58" s="7">
        <f>(PSCE!D70-PSCE!D58)/PSCE!D58*100</f>
        <v>19.03269322329789</v>
      </c>
      <c r="E58" s="7">
        <f>(PSCE!E70-PSCE!E58)/PSCE!E58*100</f>
        <v>27.786923800564438</v>
      </c>
      <c r="F58" s="7">
        <f>(PSCE!F70-PSCE!F58)/PSCE!F58*100</f>
        <v>13.820467242254953</v>
      </c>
      <c r="G58" s="7">
        <f>(PSCE!G70-PSCE!G58)/PSCE!G58*100</f>
        <v>19.51666618678798</v>
      </c>
      <c r="H58" s="7">
        <f>(PSCE!H70-PSCE!H58)/PSCE!H58*100</f>
        <v>16.67752122783519</v>
      </c>
    </row>
    <row r="59" spans="1:8" ht="12.75" hidden="1">
      <c r="A59" s="5">
        <v>34881</v>
      </c>
      <c r="B59" s="7">
        <f>(PSCE!B71-PSCE!B59)/PSCE!B59*100</f>
        <v>30.320733104238258</v>
      </c>
      <c r="C59" s="7">
        <f>(PSCE!C71-PSCE!C59)/PSCE!C59*100</f>
        <v>-2.901292967518133</v>
      </c>
      <c r="D59" s="7">
        <f>(PSCE!D71-PSCE!D59)/PSCE!D59*100</f>
        <v>18.830912552640594</v>
      </c>
      <c r="E59" s="7">
        <f>(PSCE!E71-PSCE!E59)/PSCE!E59*100</f>
        <v>26.3573543928924</v>
      </c>
      <c r="F59" s="7">
        <f>(PSCE!F71-PSCE!F59)/PSCE!F59*100</f>
        <v>15.844090103771197</v>
      </c>
      <c r="G59" s="7">
        <f>(PSCE!G71-PSCE!G59)/PSCE!G59*100</f>
        <v>19.448290249777152</v>
      </c>
      <c r="H59" s="7">
        <f>(PSCE!H71-PSCE!H59)/PSCE!H59*100</f>
        <v>16.22618315918869</v>
      </c>
    </row>
    <row r="60" spans="1:8" ht="12.75" hidden="1">
      <c r="A60" s="5">
        <v>34912</v>
      </c>
      <c r="B60" s="7">
        <f>(PSCE!B72-PSCE!B60)/PSCE!B60*100</f>
        <v>19.26128849423767</v>
      </c>
      <c r="C60" s="7">
        <f>(PSCE!C72-PSCE!C60)/PSCE!C60*100</f>
        <v>3.624801271860095</v>
      </c>
      <c r="D60" s="7">
        <f>(PSCE!D72-PSCE!D60)/PSCE!D60*100</f>
        <v>19.09793185002378</v>
      </c>
      <c r="E60" s="7">
        <f>(PSCE!E72-PSCE!E60)/PSCE!E60*100</f>
        <v>27.320686945785162</v>
      </c>
      <c r="F60" s="7">
        <f>(PSCE!F72-PSCE!F60)/PSCE!F60*100</f>
        <v>15.251798561151078</v>
      </c>
      <c r="G60" s="7">
        <f>(PSCE!G72-PSCE!G60)/PSCE!G60*100</f>
        <v>19.012883932813505</v>
      </c>
      <c r="H60" s="7">
        <f>(PSCE!H72-PSCE!H60)/PSCE!H60*100</f>
        <v>17.30819994720549</v>
      </c>
    </row>
    <row r="61" spans="1:8" ht="12.75" hidden="1">
      <c r="A61" s="5">
        <v>34943</v>
      </c>
      <c r="B61" s="7">
        <f>(PSCE!B73-PSCE!B61)/PSCE!B61*100</f>
        <v>12.210388639760836</v>
      </c>
      <c r="C61" s="7">
        <f>(PSCE!C73-PSCE!C61)/PSCE!C61*100</f>
        <v>2.8996065860410902</v>
      </c>
      <c r="D61" s="7">
        <f>(PSCE!D73-PSCE!D61)/PSCE!D61*100</f>
        <v>19.05126468596331</v>
      </c>
      <c r="E61" s="7">
        <f>(PSCE!E73-PSCE!E61)/PSCE!E61*100</f>
        <v>28.098838281394062</v>
      </c>
      <c r="F61" s="7">
        <f>(PSCE!F73-PSCE!F61)/PSCE!F61*100</f>
        <v>17.844886753603294</v>
      </c>
      <c r="G61" s="7">
        <f>(PSCE!G73-PSCE!G61)/PSCE!G61*100</f>
        <v>18.876295098831655</v>
      </c>
      <c r="H61" s="7">
        <f>(PSCE!H73-PSCE!H61)/PSCE!H61*100</f>
        <v>16.636916220409972</v>
      </c>
    </row>
    <row r="62" spans="1:8" ht="12.75" hidden="1">
      <c r="A62" s="5">
        <v>34973</v>
      </c>
      <c r="B62" s="7">
        <f>(PSCE!B74-PSCE!B62)/PSCE!B62*100</f>
        <v>12.610811750391102</v>
      </c>
      <c r="C62" s="7">
        <f>(PSCE!C74-PSCE!C62)/PSCE!C62*100</f>
        <v>6.691623771642489</v>
      </c>
      <c r="D62" s="7">
        <f>(PSCE!D74-PSCE!D62)/PSCE!D62*100</f>
        <v>18.253872694132937</v>
      </c>
      <c r="E62" s="7">
        <f>(PSCE!E74-PSCE!E62)/PSCE!E62*100</f>
        <v>27.679908708366025</v>
      </c>
      <c r="F62" s="7">
        <f>(PSCE!F74-PSCE!F62)/PSCE!F62*100</f>
        <v>18.852715115915768</v>
      </c>
      <c r="G62" s="7">
        <f>(PSCE!G74-PSCE!G62)/PSCE!G62*100</f>
        <v>18.312642101844165</v>
      </c>
      <c r="H62" s="7">
        <f>(PSCE!H74-PSCE!H62)/PSCE!H62*100</f>
        <v>14.992090448052856</v>
      </c>
    </row>
    <row r="63" spans="1:8" ht="12.75" hidden="1">
      <c r="A63" s="5">
        <v>35004</v>
      </c>
      <c r="B63" s="7">
        <f>(PSCE!B75-PSCE!B63)/PSCE!B63*100</f>
        <v>12.122715620606963</v>
      </c>
      <c r="C63" s="7">
        <f>(PSCE!C75-PSCE!C63)/PSCE!C63*100</f>
        <v>2.554371624580353</v>
      </c>
      <c r="D63" s="7">
        <f>(PSCE!D75-PSCE!D63)/PSCE!D63*100</f>
        <v>17.418940296625852</v>
      </c>
      <c r="E63" s="7">
        <f>(PSCE!E75-PSCE!E63)/PSCE!E63*100</f>
        <v>27.52779617301593</v>
      </c>
      <c r="F63" s="7">
        <f>(PSCE!F75-PSCE!F63)/PSCE!F63*100</f>
        <v>18.074128350735787</v>
      </c>
      <c r="G63" s="7">
        <f>(PSCE!G75-PSCE!G63)/PSCE!G63*100</f>
        <v>19.339597553408385</v>
      </c>
      <c r="H63" s="7">
        <f>(PSCE!H75-PSCE!H63)/PSCE!H63*100</f>
        <v>11.540427852444303</v>
      </c>
    </row>
    <row r="64" spans="1:8" ht="12.75" hidden="1">
      <c r="A64" s="5">
        <v>35034</v>
      </c>
      <c r="B64" s="7">
        <f>(PSCE!B76-PSCE!B64)/PSCE!B64*100</f>
        <v>22.194864579669364</v>
      </c>
      <c r="C64" s="7">
        <f>(PSCE!C76-PSCE!C64)/PSCE!C64*100</f>
        <v>1.2357544967733078</v>
      </c>
      <c r="D64" s="7">
        <f>(PSCE!D76-PSCE!D64)/PSCE!D64*100</f>
        <v>18.048435495922423</v>
      </c>
      <c r="E64" s="7">
        <f>(PSCE!E76-PSCE!E64)/PSCE!E64*100</f>
        <v>27.25418889984026</v>
      </c>
      <c r="F64" s="7">
        <f>(PSCE!F76-PSCE!F64)/PSCE!F64*100</f>
        <v>16.62553422018901</v>
      </c>
      <c r="G64" s="7">
        <f>(PSCE!G76-PSCE!G64)/PSCE!G64*100</f>
        <v>19.1686780704516</v>
      </c>
      <c r="H64" s="7">
        <f>(PSCE!H76-PSCE!H64)/PSCE!H64*100</f>
        <v>13.872973844938647</v>
      </c>
    </row>
    <row r="65" spans="1:8" ht="12.75" hidden="1">
      <c r="A65" s="5">
        <v>35065</v>
      </c>
      <c r="B65" s="7">
        <f>(PSCE!B77-PSCE!B65)/PSCE!B65*100</f>
        <v>24.12770411723657</v>
      </c>
      <c r="C65" s="7">
        <f>(PSCE!C77-PSCE!C65)/PSCE!C65*100</f>
        <v>6.240663900414938</v>
      </c>
      <c r="D65" s="7">
        <f>(PSCE!D77-PSCE!D65)/PSCE!D65*100</f>
        <v>17.864882392951486</v>
      </c>
      <c r="E65" s="7">
        <f>(PSCE!E77-PSCE!E65)/PSCE!E65*100</f>
        <v>30.655266710512652</v>
      </c>
      <c r="F65" s="7">
        <f>(PSCE!F77-PSCE!F65)/PSCE!F65*100</f>
        <v>18.802636396924203</v>
      </c>
      <c r="G65" s="7">
        <f>(PSCE!G77-PSCE!G65)/PSCE!G65*100</f>
        <v>18.523457597370754</v>
      </c>
      <c r="H65" s="7">
        <f>(PSCE!H77-PSCE!H65)/PSCE!H65*100</f>
        <v>12.814928313450805</v>
      </c>
    </row>
    <row r="66" spans="1:8" ht="12.75" hidden="1">
      <c r="A66" s="5">
        <v>35096</v>
      </c>
      <c r="B66" s="7">
        <f>(PSCE!B78-PSCE!B66)/PSCE!B66*100</f>
        <v>13.349475383373688</v>
      </c>
      <c r="C66" s="7">
        <f>(PSCE!C78-PSCE!C66)/PSCE!C66*100</f>
        <v>2.923976608187134</v>
      </c>
      <c r="D66" s="7">
        <f>(PSCE!D78-PSCE!D66)/PSCE!D66*100</f>
        <v>17.938633442948827</v>
      </c>
      <c r="E66" s="7">
        <f>(PSCE!E78-PSCE!E66)/PSCE!E66*100</f>
        <v>29.980282839271144</v>
      </c>
      <c r="F66" s="7">
        <f>(PSCE!F78-PSCE!F66)/PSCE!F66*100</f>
        <v>18.003820439350527</v>
      </c>
      <c r="G66" s="7">
        <f>(PSCE!G78-PSCE!G66)/PSCE!G66*100</f>
        <v>18.279679090078197</v>
      </c>
      <c r="H66" s="7">
        <f>(PSCE!H78-PSCE!H66)/PSCE!H66*100</f>
        <v>13.695500616721187</v>
      </c>
    </row>
    <row r="67" spans="1:8" ht="12.75" hidden="1">
      <c r="A67" s="5">
        <v>35125</v>
      </c>
      <c r="B67" s="7">
        <f>(PSCE!B79-PSCE!B67)/PSCE!B67*100</f>
        <v>26.51832460732984</v>
      </c>
      <c r="C67" s="7">
        <f>(PSCE!C79-PSCE!C67)/PSCE!C67*100</f>
        <v>6.09640831758034</v>
      </c>
      <c r="D67" s="7">
        <f>(PSCE!D79-PSCE!D67)/PSCE!D67*100</f>
        <v>18.61852072027154</v>
      </c>
      <c r="E67" s="7">
        <f>(PSCE!E79-PSCE!E67)/PSCE!E67*100</f>
        <v>28.8355690320029</v>
      </c>
      <c r="F67" s="7">
        <f>(PSCE!F79-PSCE!F67)/PSCE!F67*100</f>
        <v>17.488999706658845</v>
      </c>
      <c r="G67" s="7">
        <f>(PSCE!G79-PSCE!G67)/PSCE!G67*100</f>
        <v>18.25059219964635</v>
      </c>
      <c r="H67" s="7">
        <f>(PSCE!H79-PSCE!H67)/PSCE!H67*100</f>
        <v>15.979541393368073</v>
      </c>
    </row>
    <row r="68" spans="1:8" ht="12.75" hidden="1">
      <c r="A68" s="5">
        <v>35156</v>
      </c>
      <c r="B68" s="7">
        <f>(PSCE!B80-PSCE!B68)/PSCE!B68*100</f>
        <v>37.188485403316044</v>
      </c>
      <c r="C68" s="7">
        <f>(PSCE!C80-PSCE!C68)/PSCE!C68*100</f>
        <v>-21.518317682846185</v>
      </c>
      <c r="D68" s="7">
        <f>(PSCE!D80-PSCE!D68)/PSCE!D68*100</f>
        <v>17.78658068710571</v>
      </c>
      <c r="E68" s="7">
        <f>(PSCE!E80-PSCE!E68)/PSCE!E68*100</f>
        <v>25.86367880485528</v>
      </c>
      <c r="F68" s="7">
        <f>(PSCE!F80-PSCE!F68)/PSCE!F68*100</f>
        <v>17.65149318643085</v>
      </c>
      <c r="G68" s="7">
        <f>(PSCE!G80-PSCE!G68)/PSCE!G68*100</f>
        <v>18.352727572831558</v>
      </c>
      <c r="H68" s="7">
        <f>(PSCE!H80-PSCE!H68)/PSCE!H68*100</f>
        <v>14.451280433296523</v>
      </c>
    </row>
    <row r="69" spans="1:8" ht="12.75" hidden="1">
      <c r="A69" s="5">
        <v>35186</v>
      </c>
      <c r="B69" s="7">
        <f>(PSCE!B81-PSCE!B69)/PSCE!B69*100</f>
        <v>26.09577922077922</v>
      </c>
      <c r="C69" s="7">
        <f>(PSCE!C81-PSCE!C69)/PSCE!C69*100</f>
        <v>-14.494754279403644</v>
      </c>
      <c r="D69" s="7">
        <f>(PSCE!D81-PSCE!D69)/PSCE!D69*100</f>
        <v>19.33094502218708</v>
      </c>
      <c r="E69" s="7">
        <f>(PSCE!E81-PSCE!E69)/PSCE!E69*100</f>
        <v>26.847421584263692</v>
      </c>
      <c r="F69" s="7">
        <f>(PSCE!F81-PSCE!F69)/PSCE!F69*100</f>
        <v>18.12791433999194</v>
      </c>
      <c r="G69" s="7">
        <f>(PSCE!G81-PSCE!G69)/PSCE!G69*100</f>
        <v>18.254666275774454</v>
      </c>
      <c r="H69" s="7">
        <f>(PSCE!H81-PSCE!H69)/PSCE!H69*100</f>
        <v>18.384147333485178</v>
      </c>
    </row>
    <row r="70" spans="1:8" ht="12.75" hidden="1">
      <c r="A70" s="5">
        <v>35217</v>
      </c>
      <c r="B70" s="7">
        <f>(PSCE!B82-PSCE!B70)/PSCE!B70*100</f>
        <v>17.463067663687763</v>
      </c>
      <c r="C70" s="7">
        <f>(PSCE!C82-PSCE!C70)/PSCE!C70*100</f>
        <v>4.848122100852911</v>
      </c>
      <c r="D70" s="7">
        <f>(PSCE!D82-PSCE!D70)/PSCE!D70*100</f>
        <v>19.07899366317419</v>
      </c>
      <c r="E70" s="7">
        <f>(PSCE!E82-PSCE!E70)/PSCE!E70*100</f>
        <v>26.824330542007914</v>
      </c>
      <c r="F70" s="7">
        <f>(PSCE!F82-PSCE!F70)/PSCE!F70*100</f>
        <v>16.79959841597412</v>
      </c>
      <c r="G70" s="7">
        <f>(PSCE!G82-PSCE!G70)/PSCE!G70*100</f>
        <v>18.093922651933703</v>
      </c>
      <c r="H70" s="7">
        <f>(PSCE!H82-PSCE!H70)/PSCE!H70*100</f>
        <v>18.14198902591863</v>
      </c>
    </row>
    <row r="71" spans="1:8" ht="12.75" hidden="1">
      <c r="A71" s="5">
        <v>35247</v>
      </c>
      <c r="B71" s="7">
        <f>(PSCE!B83-PSCE!B71)/PSCE!B71*100</f>
        <v>10.899182561307901</v>
      </c>
      <c r="C71" s="7">
        <f>(PSCE!C83-PSCE!C71)/PSCE!C71*100</f>
        <v>11.026307242611237</v>
      </c>
      <c r="D71" s="7">
        <f>(PSCE!D83-PSCE!D71)/PSCE!D71*100</f>
        <v>19.511883558644048</v>
      </c>
      <c r="E71" s="7">
        <f>(PSCE!E83-PSCE!E71)/PSCE!E71*100</f>
        <v>26.655649038461537</v>
      </c>
      <c r="F71" s="7">
        <f>(PSCE!F83-PSCE!F71)/PSCE!F71*100</f>
        <v>14.927900371422329</v>
      </c>
      <c r="G71" s="7">
        <f>(PSCE!G83-PSCE!G71)/PSCE!G71*100</f>
        <v>18.849979755960085</v>
      </c>
      <c r="H71" s="7">
        <f>(PSCE!H83-PSCE!H71)/PSCE!H71*100</f>
        <v>18.78143113406124</v>
      </c>
    </row>
    <row r="72" spans="1:8" ht="12.75" hidden="1">
      <c r="A72" s="5">
        <v>35278</v>
      </c>
      <c r="B72" s="7">
        <f>(PSCE!B84-PSCE!B72)/PSCE!B72*100</f>
        <v>1.497029702970297</v>
      </c>
      <c r="C72" s="7">
        <f>(PSCE!C84-PSCE!C72)/PSCE!C72*100</f>
        <v>-0.8898435102792267</v>
      </c>
      <c r="D72" s="7">
        <f>(PSCE!D84-PSCE!D72)/PSCE!D72*100</f>
        <v>18.773541124793596</v>
      </c>
      <c r="E72" s="7">
        <f>(PSCE!E84-PSCE!E72)/PSCE!E72*100</f>
        <v>25.4606365159129</v>
      </c>
      <c r="F72" s="7">
        <f>(PSCE!F84-PSCE!F72)/PSCE!F72*100</f>
        <v>15.80632904521522</v>
      </c>
      <c r="G72" s="7">
        <f>(PSCE!G84-PSCE!G72)/PSCE!G72*100</f>
        <v>18.910858538418186</v>
      </c>
      <c r="H72" s="7">
        <f>(PSCE!H84-PSCE!H72)/PSCE!H72*100</f>
        <v>16.825718289402356</v>
      </c>
    </row>
    <row r="73" spans="1:8" ht="12.75" hidden="1">
      <c r="A73" s="5">
        <v>35309</v>
      </c>
      <c r="B73" s="7">
        <f>(PSCE!B85-PSCE!B73)/PSCE!B73*100</f>
        <v>13.995504121222213</v>
      </c>
      <c r="C73" s="7">
        <f>(PSCE!C85-PSCE!C73)/PSCE!C73*100</f>
        <v>-17.247238742565845</v>
      </c>
      <c r="D73" s="7">
        <f>(PSCE!D85-PSCE!D73)/PSCE!D73*100</f>
        <v>18.881197949239798</v>
      </c>
      <c r="E73" s="7">
        <f>(PSCE!E85-PSCE!E73)/PSCE!E73*100</f>
        <v>24.137732481142397</v>
      </c>
      <c r="F73" s="7">
        <f>(PSCE!F85-PSCE!F73)/PSCE!F73*100</f>
        <v>19.807274845131573</v>
      </c>
      <c r="G73" s="7">
        <f>(PSCE!G85-PSCE!G73)/PSCE!G73*100</f>
        <v>18.86990720351097</v>
      </c>
      <c r="H73" s="7">
        <f>(PSCE!H85-PSCE!H73)/PSCE!H73*100</f>
        <v>16.894561531613537</v>
      </c>
    </row>
    <row r="74" spans="1:8" ht="12.75" hidden="1">
      <c r="A74" s="5">
        <v>35339</v>
      </c>
      <c r="B74" s="7">
        <f>(PSCE!B86-PSCE!B74)/PSCE!B74*100</f>
        <v>2.9868025005788374</v>
      </c>
      <c r="C74" s="7">
        <f>(PSCE!C86-PSCE!C74)/PSCE!C74*100</f>
        <v>-20.248538011695906</v>
      </c>
      <c r="D74" s="7">
        <f>(PSCE!D86-PSCE!D74)/PSCE!D74*100</f>
        <v>20.196406126017315</v>
      </c>
      <c r="E74" s="7">
        <f>(PSCE!E86-PSCE!E74)/PSCE!E74*100</f>
        <v>22.827058429225787</v>
      </c>
      <c r="F74" s="7">
        <f>(PSCE!F86-PSCE!F74)/PSCE!F74*100</f>
        <v>18.75920084121977</v>
      </c>
      <c r="G74" s="7">
        <f>(PSCE!G86-PSCE!G74)/PSCE!G74*100</f>
        <v>18.768730983047746</v>
      </c>
      <c r="H74" s="7">
        <f>(PSCE!H86-PSCE!H74)/PSCE!H74*100</f>
        <v>21.41390437078322</v>
      </c>
    </row>
    <row r="75" spans="1:8" ht="12.75" hidden="1">
      <c r="A75" s="5">
        <v>35370</v>
      </c>
      <c r="B75" s="7">
        <f>(PSCE!B87-PSCE!B75)/PSCE!B75*100</f>
        <v>-7.28667305848514</v>
      </c>
      <c r="C75" s="7">
        <f>(PSCE!C87-PSCE!C75)/PSCE!C75*100</f>
        <v>-18.289211500142326</v>
      </c>
      <c r="D75" s="7">
        <f>(PSCE!D87-PSCE!D75)/PSCE!D75*100</f>
        <v>19.030796724990648</v>
      </c>
      <c r="E75" s="7">
        <f>(PSCE!E87-PSCE!E75)/PSCE!E75*100</f>
        <v>22.985050151684934</v>
      </c>
      <c r="F75" s="7">
        <f>(PSCE!F87-PSCE!F75)/PSCE!F75*100</f>
        <v>17.8207581320784</v>
      </c>
      <c r="G75" s="7">
        <f>(PSCE!G87-PSCE!G75)/PSCE!G75*100</f>
        <v>17.148120362185892</v>
      </c>
      <c r="H75" s="7">
        <f>(PSCE!H87-PSCE!H75)/PSCE!H75*100</f>
        <v>20.37706637875717</v>
      </c>
    </row>
    <row r="76" spans="1:8" ht="12.75" hidden="1">
      <c r="A76" s="5">
        <v>35400</v>
      </c>
      <c r="B76" s="7">
        <f>(PSCE!B88-PSCE!B76)/PSCE!B76*100</f>
        <v>-2.7705814622913065</v>
      </c>
      <c r="C76" s="7">
        <f>(PSCE!C88-PSCE!C76)/PSCE!C76*100</f>
        <v>-20.480130204801302</v>
      </c>
      <c r="D76" s="7">
        <f>(PSCE!D88-PSCE!D76)/PSCE!D76*100</f>
        <v>17.73585927477906</v>
      </c>
      <c r="E76" s="7">
        <f>(PSCE!E88-PSCE!E76)/PSCE!E76*100</f>
        <v>21.20079055606004</v>
      </c>
      <c r="F76" s="7">
        <f>(PSCE!F88-PSCE!F76)/PSCE!F76*100</f>
        <v>16.836129032258064</v>
      </c>
      <c r="G76" s="7">
        <f>(PSCE!G88-PSCE!G76)/PSCE!G76*100</f>
        <v>16.859547799540607</v>
      </c>
      <c r="H76" s="7">
        <f>(PSCE!H88-PSCE!H76)/PSCE!H76*100</f>
        <v>17.80532840939066</v>
      </c>
    </row>
    <row r="77" spans="1:8" ht="12.75" hidden="1">
      <c r="A77" s="5">
        <v>35431</v>
      </c>
      <c r="B77" s="7">
        <f>(PSCE!B89-PSCE!B77)/PSCE!B77*100</f>
        <v>3.499648629655657</v>
      </c>
      <c r="C77" s="7">
        <f>(PSCE!C89-PSCE!C77)/PSCE!C77*100</f>
        <v>-13.232307451960631</v>
      </c>
      <c r="D77" s="7">
        <f>(PSCE!D89-PSCE!D77)/PSCE!D77*100</f>
        <v>18.391086119200676</v>
      </c>
      <c r="E77" s="7">
        <f>(PSCE!E89-PSCE!E77)/PSCE!E77*100</f>
        <v>21.0941846602199</v>
      </c>
      <c r="F77" s="7">
        <f>(PSCE!F89-PSCE!F77)/PSCE!F77*100</f>
        <v>16.56649714902142</v>
      </c>
      <c r="G77" s="7">
        <f>(PSCE!G89-PSCE!G77)/PSCE!G77*100</f>
        <v>16.708647585310793</v>
      </c>
      <c r="H77" s="7">
        <f>(PSCE!H89-PSCE!H77)/PSCE!H77*100</f>
        <v>19.99437324770322</v>
      </c>
    </row>
    <row r="78" spans="1:8" ht="12.75" hidden="1">
      <c r="A78" s="5">
        <v>35462</v>
      </c>
      <c r="B78" s="7">
        <f>(PSCE!B90-PSCE!B78)/PSCE!B78*100</f>
        <v>2.1361435488464826</v>
      </c>
      <c r="C78" s="7">
        <f>(PSCE!C90-PSCE!C78)/PSCE!C78*100</f>
        <v>-2.1484375</v>
      </c>
      <c r="D78" s="7">
        <f>(PSCE!D90-PSCE!D78)/PSCE!D78*100</f>
        <v>18.436585454174363</v>
      </c>
      <c r="E78" s="7">
        <f>(PSCE!E90-PSCE!E78)/PSCE!E78*100</f>
        <v>20.20400156924284</v>
      </c>
      <c r="F78" s="7">
        <f>(PSCE!F90-PSCE!F78)/PSCE!F78*100</f>
        <v>15.14063132335087</v>
      </c>
      <c r="G78" s="7">
        <f>(PSCE!G90-PSCE!G78)/PSCE!G78*100</f>
        <v>16.57794567986034</v>
      </c>
      <c r="H78" s="7">
        <f>(PSCE!H90-PSCE!H78)/PSCE!H78*100</f>
        <v>20.864307007282747</v>
      </c>
    </row>
    <row r="79" spans="1:8" ht="12.75" hidden="1">
      <c r="A79" s="5">
        <v>35490</v>
      </c>
      <c r="B79" s="7">
        <f>(PSCE!B91-PSCE!B79)/PSCE!B79*100</f>
        <v>-1.6345954893440928</v>
      </c>
      <c r="C79" s="7">
        <f>(PSCE!C91-PSCE!C79)/PSCE!C79*100</f>
        <v>-16.005939123979214</v>
      </c>
      <c r="D79" s="7">
        <f>(PSCE!D91-PSCE!D79)/PSCE!D79*100</f>
        <v>17.46281686497672</v>
      </c>
      <c r="E79" s="7">
        <f>(PSCE!E91-PSCE!E79)/PSCE!E79*100</f>
        <v>18.10949091839345</v>
      </c>
      <c r="F79" s="7">
        <f>(PSCE!F91-PSCE!F79)/PSCE!F79*100</f>
        <v>14.3513432537701</v>
      </c>
      <c r="G79" s="7">
        <f>(PSCE!G91-PSCE!G79)/PSCE!G79*100</f>
        <v>16.115198239439106</v>
      </c>
      <c r="H79" s="7">
        <f>(PSCE!H91-PSCE!H79)/PSCE!H79*100</f>
        <v>19.567122731592107</v>
      </c>
    </row>
    <row r="80" spans="1:8" ht="12.75" hidden="1">
      <c r="A80" s="5">
        <v>35521</v>
      </c>
      <c r="B80" s="7">
        <f>(PSCE!B92-PSCE!B80)/PSCE!B80*100</f>
        <v>3.8926373544895085</v>
      </c>
      <c r="C80" s="7">
        <f>(PSCE!C92-PSCE!C80)/PSCE!C80*100</f>
        <v>-6.252106504887091</v>
      </c>
      <c r="D80" s="7">
        <f>(PSCE!D92-PSCE!D80)/PSCE!D80*100</f>
        <v>18.398023201707232</v>
      </c>
      <c r="E80" s="7">
        <f>(PSCE!E92-PSCE!E80)/PSCE!E80*100</f>
        <v>19.51550189297043</v>
      </c>
      <c r="F80" s="7">
        <f>(PSCE!F92-PSCE!F80)/PSCE!F80*100</f>
        <v>12.923258908768299</v>
      </c>
      <c r="G80" s="7">
        <f>(PSCE!G92-PSCE!G80)/PSCE!G80*100</f>
        <v>15.754351221689166</v>
      </c>
      <c r="H80" s="7">
        <f>(PSCE!H92-PSCE!H80)/PSCE!H80*100</f>
        <v>22.501056732766067</v>
      </c>
    </row>
    <row r="81" spans="1:8" ht="12.75" hidden="1">
      <c r="A81" s="5">
        <v>35551</v>
      </c>
      <c r="B81" s="7">
        <f>(PSCE!B93-PSCE!B81)/PSCE!B81*100</f>
        <v>8.915352429996782</v>
      </c>
      <c r="C81" s="7">
        <f>(PSCE!C93-PSCE!C81)/PSCE!C81*100</f>
        <v>-10.897642880206652</v>
      </c>
      <c r="D81" s="7">
        <f>(PSCE!D93-PSCE!D81)/PSCE!D81*100</f>
        <v>17.53629023310075</v>
      </c>
      <c r="E81" s="7">
        <f>(PSCE!E93-PSCE!E81)/PSCE!E81*100</f>
        <v>15.83501799714018</v>
      </c>
      <c r="F81" s="7">
        <f>(PSCE!F93-PSCE!F81)/PSCE!F81*100</f>
        <v>11.851851851851853</v>
      </c>
      <c r="G81" s="7">
        <f>(PSCE!G93-PSCE!G81)/PSCE!G81*100</f>
        <v>15.363055394870948</v>
      </c>
      <c r="H81" s="7">
        <f>(PSCE!H93-PSCE!H81)/PSCE!H81*100</f>
        <v>22.128466591540004</v>
      </c>
    </row>
    <row r="82" spans="1:8" ht="12.75" hidden="1">
      <c r="A82" s="5">
        <v>35582</v>
      </c>
      <c r="B82" s="7">
        <f>(PSCE!B94-PSCE!B82)/PSCE!B82*100</f>
        <v>9.541184690629608</v>
      </c>
      <c r="C82" s="7">
        <f>(PSCE!C94-PSCE!C82)/PSCE!C82*100</f>
        <v>-15.769944341372913</v>
      </c>
      <c r="D82" s="7">
        <f>(PSCE!D94-PSCE!D82)/PSCE!D82*100</f>
        <v>17.287978502382405</v>
      </c>
      <c r="E82" s="7">
        <f>(PSCE!E94-PSCE!E82)/PSCE!E82*100</f>
        <v>14.337541721085472</v>
      </c>
      <c r="F82" s="7">
        <f>(PSCE!F94-PSCE!F82)/PSCE!F82*100</f>
        <v>8.89642328446588</v>
      </c>
      <c r="G82" s="7">
        <f>(PSCE!G94-PSCE!G82)/PSCE!G82*100</f>
        <v>14.831361349109207</v>
      </c>
      <c r="H82" s="7">
        <f>(PSCE!H94-PSCE!H82)/PSCE!H82*100</f>
        <v>23.1625021171898</v>
      </c>
    </row>
    <row r="83" spans="1:8" ht="12.75" hidden="1">
      <c r="A83" s="5">
        <v>35612</v>
      </c>
      <c r="B83" s="7">
        <f>(PSCE!B95-PSCE!B83)/PSCE!B83*100</f>
        <v>17.333756043433464</v>
      </c>
      <c r="C83" s="7">
        <f>(PSCE!C95-PSCE!C83)/PSCE!C83*100</f>
        <v>-14.933450343718006</v>
      </c>
      <c r="D83" s="7">
        <f>(PSCE!D95-PSCE!D83)/PSCE!D83*100</f>
        <v>15.261121443382713</v>
      </c>
      <c r="E83" s="7">
        <f>(PSCE!E95-PSCE!E83)/PSCE!E83*100</f>
        <v>12.172902185001542</v>
      </c>
      <c r="F83" s="7">
        <f>(PSCE!F95-PSCE!F83)/PSCE!F83*100</f>
        <v>6.596644646167007</v>
      </c>
      <c r="G83" s="7">
        <f>(PSCE!G95-PSCE!G83)/PSCE!G83*100</f>
        <v>13.593886725403623</v>
      </c>
      <c r="H83" s="7">
        <f>(PSCE!H95-PSCE!H83)/PSCE!H83*100</f>
        <v>20.16778113378843</v>
      </c>
    </row>
    <row r="84" spans="1:8" ht="12.75" hidden="1">
      <c r="A84" s="5">
        <v>35643</v>
      </c>
      <c r="B84" s="7">
        <f>(PSCE!B96-PSCE!B84)/PSCE!B84*100</f>
        <v>9.606680193538319</v>
      </c>
      <c r="C84" s="7">
        <f>(PSCE!C96-PSCE!C84)/PSCE!C84*100</f>
        <v>-0.6501547987616099</v>
      </c>
      <c r="D84" s="7">
        <f>(PSCE!D96-PSCE!D84)/PSCE!D84*100</f>
        <v>15.186760198209331</v>
      </c>
      <c r="E84" s="7">
        <f>(PSCE!E96-PSCE!E84)/PSCE!E84*100</f>
        <v>11.634225751294123</v>
      </c>
      <c r="F84" s="7">
        <f>(PSCE!F96-PSCE!F84)/PSCE!F84*100</f>
        <v>5.582376376845559</v>
      </c>
      <c r="G84" s="7">
        <f>(PSCE!G96-PSCE!G84)/PSCE!G84*100</f>
        <v>12.987209616156829</v>
      </c>
      <c r="H84" s="7">
        <f>(PSCE!H96-PSCE!H84)/PSCE!H84*100</f>
        <v>21.234142027894272</v>
      </c>
    </row>
    <row r="85" spans="1:8" ht="12.75" hidden="1">
      <c r="A85" s="5">
        <v>35674</v>
      </c>
      <c r="B85" s="7">
        <f>(PSCE!B97-PSCE!B85)/PSCE!B85*100</f>
        <v>-1.3584574934268185</v>
      </c>
      <c r="C85" s="7">
        <f>(PSCE!C97-PSCE!C85)/PSCE!C85*100</f>
        <v>13.00479123887748</v>
      </c>
      <c r="D85" s="7">
        <f>(PSCE!D97-PSCE!D85)/PSCE!D85*100</f>
        <v>14.937851831156712</v>
      </c>
      <c r="E85" s="7">
        <f>(PSCE!E97-PSCE!E85)/PSCE!E85*100</f>
        <v>10.647525395426504</v>
      </c>
      <c r="F85" s="7">
        <f>(PSCE!F97-PSCE!F85)/PSCE!F85*100</f>
        <v>0.5258971186141064</v>
      </c>
      <c r="G85" s="7">
        <f>(PSCE!G97-PSCE!G85)/PSCE!G85*100</f>
        <v>12.619844648834865</v>
      </c>
      <c r="H85" s="7">
        <f>(PSCE!H97-PSCE!H85)/PSCE!H85*100</f>
        <v>22.362937798961177</v>
      </c>
    </row>
    <row r="86" spans="1:8" ht="12.75" hidden="1">
      <c r="A86" s="5">
        <v>35704</v>
      </c>
      <c r="B86" s="7">
        <f>(PSCE!B98-PSCE!B86)/PSCE!B86*100</f>
        <v>17.880695443645084</v>
      </c>
      <c r="C86" s="7">
        <f>(PSCE!C98-PSCE!C86)/PSCE!C86*100</f>
        <v>21.888175985334556</v>
      </c>
      <c r="D86" s="7">
        <f>(PSCE!D98-PSCE!D86)/PSCE!D86*100</f>
        <v>14.218279434832521</v>
      </c>
      <c r="E86" s="7">
        <f>(PSCE!E98-PSCE!E86)/PSCE!E86*100</f>
        <v>11.560588489437661</v>
      </c>
      <c r="F86" s="7">
        <f>(PSCE!F98-PSCE!F86)/PSCE!F86*100</f>
        <v>-1.38126438817071</v>
      </c>
      <c r="G86" s="7">
        <f>(PSCE!G98-PSCE!G86)/PSCE!G86*100</f>
        <v>12.030562778901409</v>
      </c>
      <c r="H86" s="7">
        <f>(PSCE!H98-PSCE!H86)/PSCE!H86*100</f>
        <v>20.966250385317124</v>
      </c>
    </row>
    <row r="87" spans="1:8" ht="12.75" hidden="1">
      <c r="A87" s="5">
        <v>35735</v>
      </c>
      <c r="B87" s="7">
        <f>(PSCE!B99-PSCE!B87)/PSCE!B87*100</f>
        <v>21.33481823243974</v>
      </c>
      <c r="C87" s="7">
        <f>(PSCE!C99-PSCE!C87)/PSCE!C87*100</f>
        <v>11.740114962550079</v>
      </c>
      <c r="D87" s="7">
        <f>(PSCE!D99-PSCE!D87)/PSCE!D87*100</f>
        <v>14.344739292364991</v>
      </c>
      <c r="E87" s="7">
        <f>(PSCE!E99-PSCE!E87)/PSCE!E87*100</f>
        <v>9.737994177648392</v>
      </c>
      <c r="F87" s="7">
        <f>(PSCE!F99-PSCE!F87)/PSCE!F87*100</f>
        <v>-2.291182021682834</v>
      </c>
      <c r="G87" s="7">
        <f>(PSCE!G99-PSCE!G87)/PSCE!G87*100</f>
        <v>11.728265900718393</v>
      </c>
      <c r="H87" s="7">
        <f>(PSCE!H99-PSCE!H87)/PSCE!H87*100</f>
        <v>22.797309303211065</v>
      </c>
    </row>
    <row r="88" spans="1:8" ht="12.75" hidden="1">
      <c r="A88" s="5">
        <v>35765</v>
      </c>
      <c r="B88" s="7">
        <f>(PSCE!B100-PSCE!B88)/PSCE!B88*100</f>
        <v>15.461475834505217</v>
      </c>
      <c r="C88" s="7">
        <f>(PSCE!C100-PSCE!C88)/PSCE!C88*100</f>
        <v>8.23810336005458</v>
      </c>
      <c r="D88" s="7">
        <f>(PSCE!D100-PSCE!D88)/PSCE!D88*100</f>
        <v>14.399149034038638</v>
      </c>
      <c r="E88" s="7">
        <f>(PSCE!E100-PSCE!E88)/PSCE!E88*100</f>
        <v>9.160423093873954</v>
      </c>
      <c r="F88" s="7">
        <f>(PSCE!F100-PSCE!F88)/PSCE!F88*100</f>
        <v>-2.9685912444228477</v>
      </c>
      <c r="G88" s="7">
        <f>(PSCE!G100-PSCE!G88)/PSCE!G88*100</f>
        <v>11.429845328778393</v>
      </c>
      <c r="H88" s="7">
        <f>(PSCE!H100-PSCE!H88)/PSCE!H88*100</f>
        <v>23.552437345540795</v>
      </c>
    </row>
    <row r="89" spans="1:8" ht="12.75" hidden="1">
      <c r="A89" s="5">
        <v>35796</v>
      </c>
      <c r="B89" s="7">
        <f>(PSCE!B101-PSCE!B89)/PSCE!B89*100</f>
        <v>11.067354698533407</v>
      </c>
      <c r="C89" s="7">
        <f>(PSCE!C101-PSCE!C89)/PSCE!C89*100</f>
        <v>11.253150882247029</v>
      </c>
      <c r="D89" s="7">
        <f>(PSCE!D101-PSCE!D89)/PSCE!D89*100</f>
        <v>13.355456871852567</v>
      </c>
      <c r="E89" s="7">
        <f>(PSCE!E101-PSCE!E89)/PSCE!E89*100</f>
        <v>8.587306101909991</v>
      </c>
      <c r="F89" s="7">
        <f>(PSCE!F101-PSCE!F89)/PSCE!F89*100</f>
        <v>-3.9088665609025206</v>
      </c>
      <c r="G89" s="7">
        <f>(PSCE!G101-PSCE!G89)/PSCE!G89*100</f>
        <v>11.737229364531437</v>
      </c>
      <c r="H89" s="7">
        <f>(PSCE!H101-PSCE!H89)/PSCE!H89*100</f>
        <v>20.388231774854678</v>
      </c>
    </row>
    <row r="90" spans="1:8" ht="12.75" hidden="1">
      <c r="A90" s="5">
        <v>35827</v>
      </c>
      <c r="B90" s="7">
        <f>(PSCE!B102-PSCE!B90)/PSCE!B90*100</f>
        <v>12.548800892359175</v>
      </c>
      <c r="C90" s="7">
        <f>(PSCE!C102-PSCE!C90)/PSCE!C90*100</f>
        <v>15.949918345127925</v>
      </c>
      <c r="D90" s="7">
        <f>(PSCE!D102-PSCE!D90)/PSCE!D90*100</f>
        <v>13.779685137418838</v>
      </c>
      <c r="E90" s="7">
        <f>(PSCE!E102-PSCE!E90)/PSCE!E90*100</f>
        <v>8.509573542210617</v>
      </c>
      <c r="F90" s="7">
        <f>(PSCE!F102-PSCE!F90)/PSCE!F90*100</f>
        <v>-3.804753745441764</v>
      </c>
      <c r="G90" s="7">
        <f>(PSCE!G102-PSCE!G90)/PSCE!G90*100</f>
        <v>11.46169614690611</v>
      </c>
      <c r="H90" s="7">
        <f>(PSCE!H102-PSCE!H90)/PSCE!H90*100</f>
        <v>21.741947065664487</v>
      </c>
    </row>
    <row r="91" spans="1:8" ht="12.75" hidden="1">
      <c r="A91" s="5">
        <v>35855</v>
      </c>
      <c r="B91" s="7">
        <f>(PSCE!B103-PSCE!B91)/PSCE!B91*100</f>
        <v>19.029589117935775</v>
      </c>
      <c r="C91" s="7">
        <f>(PSCE!C103-PSCE!C91)/PSCE!C91*100</f>
        <v>13.32861940958105</v>
      </c>
      <c r="D91" s="7">
        <f>(PSCE!D103-PSCE!D91)/PSCE!D91*100</f>
        <v>14.408638852263625</v>
      </c>
      <c r="E91" s="7">
        <f>(PSCE!E103-PSCE!E91)/PSCE!E91*100</f>
        <v>9.683987090905152</v>
      </c>
      <c r="F91" s="7">
        <f>(PSCE!F103-PSCE!F91)/PSCE!F91*100</f>
        <v>-6.08296943231441</v>
      </c>
      <c r="G91" s="7">
        <f>(PSCE!G103-PSCE!G91)/PSCE!G91*100</f>
        <v>11.360709512817397</v>
      </c>
      <c r="H91" s="7">
        <f>(PSCE!H103-PSCE!H91)/PSCE!H91*100</f>
        <v>23.584104938271604</v>
      </c>
    </row>
    <row r="92" spans="1:8" ht="12.75" hidden="1">
      <c r="A92" s="5">
        <v>35886</v>
      </c>
      <c r="B92" s="7">
        <f>(PSCE!B104-PSCE!B92)/PSCE!B92*100</f>
        <v>25.41393091635741</v>
      </c>
      <c r="C92" s="7">
        <f>(PSCE!C104-PSCE!C92)/PSCE!C92*100</f>
        <v>14.650368506201689</v>
      </c>
      <c r="D92" s="7">
        <f>(PSCE!D104-PSCE!D92)/PSCE!D92*100</f>
        <v>14.70811446661571</v>
      </c>
      <c r="E92" s="7">
        <f>(PSCE!E104-PSCE!E92)/PSCE!E92*100</f>
        <v>9.197149033625136</v>
      </c>
      <c r="F92" s="7">
        <f>(PSCE!F104-PSCE!F92)/PSCE!F92*100</f>
        <v>-4.526210117410851</v>
      </c>
      <c r="G92" s="7">
        <f>(PSCE!G104-PSCE!G92)/PSCE!G92*100</f>
        <v>11.228245612978235</v>
      </c>
      <c r="H92" s="7">
        <f>(PSCE!H104-PSCE!H92)/PSCE!H92*100</f>
        <v>24.278202425869946</v>
      </c>
    </row>
    <row r="93" spans="1:8" ht="12.75" hidden="1">
      <c r="A93" s="5">
        <v>35916</v>
      </c>
      <c r="B93" s="7">
        <f>(PSCE!B105-PSCE!B93)/PSCE!B93*100</f>
        <v>35.7565011820331</v>
      </c>
      <c r="C93" s="7">
        <f>(PSCE!C105-PSCE!C93)/PSCE!C93*100</f>
        <v>26.435948541402425</v>
      </c>
      <c r="D93" s="7">
        <f>(PSCE!D105-PSCE!D93)/PSCE!D93*100</f>
        <v>15.51300032365951</v>
      </c>
      <c r="E93" s="7">
        <f>(PSCE!E105-PSCE!E93)/PSCE!E93*100</f>
        <v>9.362562519953176</v>
      </c>
      <c r="F93" s="7">
        <f>(PSCE!F105-PSCE!F93)/PSCE!F93*100</f>
        <v>-4.465841756709655</v>
      </c>
      <c r="G93" s="7">
        <f>(PSCE!G105-PSCE!G93)/PSCE!G93*100</f>
        <v>11.080401860065306</v>
      </c>
      <c r="H93" s="7">
        <f>(PSCE!H105-PSCE!H93)/PSCE!H93*100</f>
        <v>26.691272449025522</v>
      </c>
    </row>
    <row r="94" spans="1:8" ht="12.75" hidden="1">
      <c r="A94" s="5">
        <v>35947</v>
      </c>
      <c r="B94" s="7">
        <f>(PSCE!B106-PSCE!B94)/PSCE!B94*100</f>
        <v>29.107016300496102</v>
      </c>
      <c r="C94" s="7">
        <f>(PSCE!C106-PSCE!C94)/PSCE!C94*100</f>
        <v>35.191460521856996</v>
      </c>
      <c r="D94" s="7">
        <f>(PSCE!D106-PSCE!D94)/PSCE!D94*100</f>
        <v>15.253679970512504</v>
      </c>
      <c r="E94" s="7">
        <f>(PSCE!E106-PSCE!E94)/PSCE!E94*100</f>
        <v>9.174176079874773</v>
      </c>
      <c r="F94" s="7">
        <f>(PSCE!F106-PSCE!F94)/PSCE!F94*100</f>
        <v>-4.613225749868445</v>
      </c>
      <c r="G94" s="7">
        <f>(PSCE!G106-PSCE!G94)/PSCE!G94*100</f>
        <v>11.234611034458256</v>
      </c>
      <c r="H94" s="7">
        <f>(PSCE!H106-PSCE!H94)/PSCE!H94*100</f>
        <v>25.525477707006374</v>
      </c>
    </row>
    <row r="95" spans="1:8" ht="12.75" hidden="1">
      <c r="A95" s="5">
        <v>35977</v>
      </c>
      <c r="B95" s="7">
        <f>(PSCE!B107-PSCE!B95)/PSCE!B95*100</f>
        <v>17.569575790326937</v>
      </c>
      <c r="C95" s="7">
        <f>(PSCE!C107-PSCE!C95)/PSCE!C95*100</f>
        <v>31.636863823933975</v>
      </c>
      <c r="D95" s="7">
        <f>(PSCE!D107-PSCE!D95)/PSCE!D95*100</f>
        <v>17.0157858759068</v>
      </c>
      <c r="E95" s="7">
        <f>(PSCE!E107-PSCE!E95)/PSCE!E95*100</f>
        <v>9.53851359925553</v>
      </c>
      <c r="F95" s="7">
        <f>(PSCE!F107-PSCE!F95)/PSCE!F95*100</f>
        <v>-2.933701903785278</v>
      </c>
      <c r="G95" s="7">
        <f>(PSCE!G107-PSCE!G95)/PSCE!G95*100</f>
        <v>11.468440179232967</v>
      </c>
      <c r="H95" s="7">
        <f>(PSCE!H107-PSCE!H95)/PSCE!H95*100</f>
        <v>29.68755675337978</v>
      </c>
    </row>
    <row r="96" spans="1:8" ht="12.75" hidden="1">
      <c r="A96" s="5">
        <v>36008</v>
      </c>
      <c r="B96" s="7">
        <f>(PSCE!B108-PSCE!B96)/PSCE!B96*100</f>
        <v>24.186543253826983</v>
      </c>
      <c r="C96" s="7">
        <f>(PSCE!C108-PSCE!C96)/PSCE!C96*100</f>
        <v>12.916796509816141</v>
      </c>
      <c r="D96" s="7">
        <f>(PSCE!D108-PSCE!D96)/PSCE!D96*100</f>
        <v>17.35043229484402</v>
      </c>
      <c r="E96" s="7">
        <f>(PSCE!E108-PSCE!E96)/PSCE!E96*100</f>
        <v>8.537557700377675</v>
      </c>
      <c r="F96" s="7">
        <f>(PSCE!F108-PSCE!F96)/PSCE!F96*100</f>
        <v>-3.2540175796856965</v>
      </c>
      <c r="G96" s="7">
        <f>(PSCE!G108-PSCE!G96)/PSCE!G96*100</f>
        <v>11.309718014448848</v>
      </c>
      <c r="H96" s="7">
        <f>(PSCE!H108-PSCE!H96)/PSCE!H96*100</f>
        <v>31.22336968296382</v>
      </c>
    </row>
    <row r="97" spans="1:8" ht="12.75" hidden="1">
      <c r="A97" s="5">
        <v>36039</v>
      </c>
      <c r="B97" s="7">
        <f>(PSCE!B109-PSCE!B97)/PSCE!B97*100</f>
        <v>10.46942099807493</v>
      </c>
      <c r="C97" s="7">
        <f>(PSCE!C109-PSCE!C97)/PSCE!C97*100</f>
        <v>9.7213809812235</v>
      </c>
      <c r="D97" s="7">
        <f>(PSCE!D109-PSCE!D97)/PSCE!D97*100</f>
        <v>15.53374207745796</v>
      </c>
      <c r="E97" s="7">
        <f>(PSCE!E109-PSCE!E97)/PSCE!E97*100</f>
        <v>7.948185876878576</v>
      </c>
      <c r="F97" s="7">
        <f>(PSCE!F109-PSCE!F97)/PSCE!F97*100</f>
        <v>-4.295071877610234</v>
      </c>
      <c r="G97" s="7">
        <f>(PSCE!G109-PSCE!G97)/PSCE!G97*100</f>
        <v>10.871522567239985</v>
      </c>
      <c r="H97" s="7">
        <f>(PSCE!H109-PSCE!H97)/PSCE!H97*100</f>
        <v>26.867696525101927</v>
      </c>
    </row>
    <row r="98" spans="1:8" ht="12.75" hidden="1">
      <c r="A98" s="5">
        <v>36069</v>
      </c>
      <c r="B98" s="7">
        <f>(PSCE!B110-PSCE!B98)/PSCE!B98*100</f>
        <v>13.502860775588049</v>
      </c>
      <c r="C98" s="7">
        <f>(PSCE!C110-PSCE!C98)/PSCE!C98*100</f>
        <v>1.5791848398255377</v>
      </c>
      <c r="D98" s="7">
        <f>(PSCE!D110-PSCE!D98)/PSCE!D98*100</f>
        <v>16.502905251959</v>
      </c>
      <c r="E98" s="7">
        <f>(PSCE!E110-PSCE!E98)/PSCE!E98*100</f>
        <v>4.887792747803754</v>
      </c>
      <c r="F98" s="7">
        <f>(PSCE!F110-PSCE!F98)/PSCE!F98*100</f>
        <v>-0.0448913629017777</v>
      </c>
      <c r="G98" s="7">
        <f>(PSCE!G110-PSCE!G98)/PSCE!G98*100</f>
        <v>11.004000412650015</v>
      </c>
      <c r="H98" s="7">
        <f>(PSCE!H110-PSCE!H98)/PSCE!H98*100</f>
        <v>29.574302499362936</v>
      </c>
    </row>
    <row r="99" spans="1:8" ht="12.75" hidden="1">
      <c r="A99" s="5">
        <v>36100</v>
      </c>
      <c r="B99" s="7">
        <f>(PSCE!B111-PSCE!B99)/PSCE!B99*100</f>
        <v>30.780830000655605</v>
      </c>
      <c r="C99" s="7">
        <f>(PSCE!C111-PSCE!C99)/PSCE!C99*100</f>
        <v>14.90257209664848</v>
      </c>
      <c r="D99" s="7">
        <f>(PSCE!D111-PSCE!D99)/PSCE!D99*100</f>
        <v>17.174410911496768</v>
      </c>
      <c r="E99" s="7">
        <f>(PSCE!E111-PSCE!E99)/PSCE!E99*100</f>
        <v>4.3133998906462</v>
      </c>
      <c r="F99" s="7">
        <f>(PSCE!F111-PSCE!F99)/PSCE!F99*100</f>
        <v>-0.09433538475360495</v>
      </c>
      <c r="G99" s="7">
        <f>(PSCE!G111-PSCE!G99)/PSCE!G99*100</f>
        <v>10.562397139776403</v>
      </c>
      <c r="H99" s="7">
        <f>(PSCE!H111-PSCE!H99)/PSCE!H99*100</f>
        <v>32.22741304227992</v>
      </c>
    </row>
    <row r="100" spans="1:8" ht="12.75" hidden="1">
      <c r="A100" s="5">
        <v>36130</v>
      </c>
      <c r="B100" s="7">
        <f>(PSCE!B112-PSCE!B100)/PSCE!B100*100</f>
        <v>20.852564102564102</v>
      </c>
      <c r="C100" s="7">
        <f>(PSCE!C112-PSCE!C100)/PSCE!C100*100</f>
        <v>5.089820359281437</v>
      </c>
      <c r="D100" s="7">
        <f>(PSCE!D112-PSCE!D100)/PSCE!D100*100</f>
        <v>16.6978282394214</v>
      </c>
      <c r="E100" s="7">
        <f>(PSCE!E112-PSCE!E100)/PSCE!E100*100</f>
        <v>4.1120778408058625</v>
      </c>
      <c r="F100" s="7">
        <f>(PSCE!F112-PSCE!F100)/PSCE!F100*100</f>
        <v>-0.1912132938766219</v>
      </c>
      <c r="G100" s="7">
        <f>(PSCE!G112-PSCE!G100)/PSCE!G100*100</f>
        <v>9.994815207222642</v>
      </c>
      <c r="H100" s="7">
        <f>(PSCE!H112-PSCE!H100)/PSCE!H100*100</f>
        <v>31.356136982991234</v>
      </c>
    </row>
    <row r="101" spans="1:8" ht="12.75" hidden="1">
      <c r="A101" s="5">
        <v>36161</v>
      </c>
      <c r="B101" s="7">
        <f>(PSCE!B113-PSCE!B101)/PSCE!B101*100</f>
        <v>24.37339528059665</v>
      </c>
      <c r="C101" s="7">
        <f>(PSCE!C113-PSCE!C101)/PSCE!C101*100</f>
        <v>9.22479365593138</v>
      </c>
      <c r="D101" s="7">
        <f>(PSCE!D113-PSCE!D101)/PSCE!D101*100</f>
        <v>16.095241428621428</v>
      </c>
      <c r="E101" s="7">
        <f>(PSCE!E113-PSCE!E101)/PSCE!E101*100</f>
        <v>4.863797549967763</v>
      </c>
      <c r="F101" s="7">
        <f>(PSCE!F113-PSCE!F101)/PSCE!F101*100</f>
        <v>-1.3116257739050676</v>
      </c>
      <c r="G101" s="7">
        <f>(PSCE!G113-PSCE!G101)/PSCE!G101*100</f>
        <v>9.131088227108267</v>
      </c>
      <c r="H101" s="7">
        <f>(PSCE!H113-PSCE!H101)/PSCE!H101*100</f>
        <v>30.78968752308488</v>
      </c>
    </row>
    <row r="102" spans="1:8" ht="12.75" hidden="1">
      <c r="A102" s="5">
        <v>36192</v>
      </c>
      <c r="B102" s="7">
        <f>(PSCE!B114-PSCE!B102)/PSCE!B102*100</f>
        <v>23.804509415262636</v>
      </c>
      <c r="C102" s="7">
        <f>(PSCE!C114-PSCE!C102)/PSCE!C102*100</f>
        <v>16.96400625978091</v>
      </c>
      <c r="D102" s="7">
        <f>(PSCE!D114-PSCE!D102)/PSCE!D102*100</f>
        <v>13.833326818972424</v>
      </c>
      <c r="E102" s="7">
        <f>(PSCE!E114-PSCE!E102)/PSCE!E102*100</f>
        <v>4.613903871989733</v>
      </c>
      <c r="F102" s="7">
        <f>(PSCE!F114-PSCE!F102)/PSCE!F102*100</f>
        <v>-2.1785795843799955</v>
      </c>
      <c r="G102" s="7">
        <f>(PSCE!G114-PSCE!G102)/PSCE!G102*100</f>
        <v>8.290888667411856</v>
      </c>
      <c r="H102" s="7">
        <f>(PSCE!H114-PSCE!H102)/PSCE!H102*100</f>
        <v>25.48196208415343</v>
      </c>
    </row>
    <row r="103" spans="1:8" ht="12.75" hidden="1">
      <c r="A103" s="5">
        <v>36220</v>
      </c>
      <c r="B103" s="7">
        <f>(PSCE!B115-PSCE!B103)/PSCE!B103*100</f>
        <v>29.447455230914233</v>
      </c>
      <c r="C103" s="7">
        <f>(PSCE!C115-PSCE!C103)/PSCE!C103*100</f>
        <v>20.215255030416472</v>
      </c>
      <c r="D103" s="7">
        <f>(PSCE!D115-PSCE!D103)/PSCE!D103*100</f>
        <v>13.117791133545378</v>
      </c>
      <c r="E103" s="7">
        <f>(PSCE!E115-PSCE!E103)/PSCE!E103*100</f>
        <v>2.6619273301737754</v>
      </c>
      <c r="F103" s="7">
        <f>(PSCE!F115-PSCE!F103)/PSCE!F103*100</f>
        <v>0.9950248756218906</v>
      </c>
      <c r="G103" s="7">
        <f>(PSCE!G115-PSCE!G103)/PSCE!G103*100</f>
        <v>7.201536094958598</v>
      </c>
      <c r="H103" s="7">
        <f>(PSCE!H115-PSCE!H103)/PSCE!H103*100</f>
        <v>24.823151125401928</v>
      </c>
    </row>
    <row r="104" spans="1:8" ht="12.75" hidden="1">
      <c r="A104" s="5">
        <v>36251</v>
      </c>
      <c r="B104" s="7">
        <f>(PSCE!B116-PSCE!B104)/PSCE!B104*100</f>
        <v>24.71404996301144</v>
      </c>
      <c r="C104" s="7">
        <f>(PSCE!C116-PSCE!C104)/PSCE!C104*100</f>
        <v>10.787080589526497</v>
      </c>
      <c r="D104" s="7">
        <f>(PSCE!D116-PSCE!D104)/PSCE!D104*100</f>
        <v>10.839982892694188</v>
      </c>
      <c r="E104" s="7">
        <f>(PSCE!E116-PSCE!E104)/PSCE!E104*100</f>
        <v>1.6582382688462893</v>
      </c>
      <c r="F104" s="7">
        <f>(PSCE!F116-PSCE!F104)/PSCE!F104*100</f>
        <v>-0.41144738045167784</v>
      </c>
      <c r="G104" s="7">
        <f>(PSCE!G116-PSCE!G104)/PSCE!G104*100</f>
        <v>6.556542461005199</v>
      </c>
      <c r="H104" s="7">
        <f>(PSCE!H116-PSCE!H104)/PSCE!H104*100</f>
        <v>19.926484346235792</v>
      </c>
    </row>
    <row r="105" spans="1:8" ht="12.75" hidden="1">
      <c r="A105" s="5">
        <v>36281</v>
      </c>
      <c r="B105" s="7">
        <f>(PSCE!B117-PSCE!B105)/PSCE!B105*100</f>
        <v>28.112755768393555</v>
      </c>
      <c r="C105" s="7">
        <f>(PSCE!C117-PSCE!C105)/PSCE!C105*100</f>
        <v>6.0619088564058465</v>
      </c>
      <c r="D105" s="7">
        <f>(PSCE!D117-PSCE!D105)/PSCE!D105*100</f>
        <v>9.62346710999449</v>
      </c>
      <c r="E105" s="7">
        <f>(PSCE!E117-PSCE!E105)/PSCE!E105*100</f>
        <v>0.7940214852872489</v>
      </c>
      <c r="F105" s="7">
        <f>(PSCE!F117-PSCE!F105)/PSCE!F105*100</f>
        <v>-0.971405116979067</v>
      </c>
      <c r="G105" s="7">
        <f>(PSCE!G117-PSCE!G105)/PSCE!G105*100</f>
        <v>5.560959356846139</v>
      </c>
      <c r="H105" s="7">
        <f>(PSCE!H117-PSCE!H105)/PSCE!H105*100</f>
        <v>18.16179344157459</v>
      </c>
    </row>
    <row r="106" spans="1:8" ht="12.75" hidden="1">
      <c r="A106" s="5">
        <v>36312</v>
      </c>
      <c r="B106" s="7">
        <f>(PSCE!B118-PSCE!B106)/PSCE!B106*100</f>
        <v>32.25009606411594</v>
      </c>
      <c r="C106" s="7">
        <f>(PSCE!C118-PSCE!C106)/PSCE!C106*100</f>
        <v>-11.467602456448176</v>
      </c>
      <c r="D106" s="7">
        <f>(PSCE!D118-PSCE!D106)/PSCE!D106*100</f>
        <v>10.860682140293397</v>
      </c>
      <c r="E106" s="7">
        <f>(PSCE!E118-PSCE!E106)/PSCE!E106*100</f>
        <v>0.18600685900292574</v>
      </c>
      <c r="F106" s="7">
        <f>(PSCE!F118-PSCE!F106)/PSCE!F106*100</f>
        <v>0.9378447958808385</v>
      </c>
      <c r="G106" s="7">
        <f>(PSCE!G118-PSCE!G106)/PSCE!G106*100</f>
        <v>4.79123523367919</v>
      </c>
      <c r="H106" s="7">
        <f>(PSCE!H118-PSCE!H106)/PSCE!H106*100</f>
        <v>21.856007749703043</v>
      </c>
    </row>
    <row r="107" spans="1:8" ht="12.75" hidden="1">
      <c r="A107" s="5">
        <v>36342</v>
      </c>
      <c r="B107" s="7">
        <f>(PSCE!B119-PSCE!B107)/PSCE!B107*100</f>
        <v>24.84343579431198</v>
      </c>
      <c r="C107" s="7">
        <f>(PSCE!C119-PSCE!C107)/PSCE!C107*100</f>
        <v>-10.775862068965516</v>
      </c>
      <c r="D107" s="7">
        <f>(PSCE!D119-PSCE!D107)/PSCE!D107*100</f>
        <v>9.210955330942289</v>
      </c>
      <c r="E107" s="7">
        <f>(PSCE!E119-PSCE!E107)/PSCE!E107*100</f>
        <v>-0.5599320358356503</v>
      </c>
      <c r="F107" s="7">
        <f>(PSCE!F119-PSCE!F107)/PSCE!F107*100</f>
        <v>0.35827476918836987</v>
      </c>
      <c r="G107" s="7">
        <f>(PSCE!G119-PSCE!G107)/PSCE!G107*100</f>
        <v>4.483517179166601</v>
      </c>
      <c r="H107" s="7">
        <f>(PSCE!H119-PSCE!H107)/PSCE!H107*100</f>
        <v>18.144899285250162</v>
      </c>
    </row>
    <row r="108" spans="1:8" ht="12.75" hidden="1">
      <c r="A108" s="5">
        <v>36373</v>
      </c>
      <c r="B108" s="7">
        <f>(PSCE!B120-PSCE!B108)/PSCE!B108*100</f>
        <v>42.420593968581585</v>
      </c>
      <c r="C108" s="7">
        <f>(PSCE!C120-PSCE!C108)/PSCE!C108*100</f>
        <v>-16.158410376707604</v>
      </c>
      <c r="D108" s="7">
        <f>(PSCE!D120-PSCE!D108)/PSCE!D108*100</f>
        <v>8.92423797669171</v>
      </c>
      <c r="E108" s="7">
        <f>(PSCE!E120-PSCE!E108)/PSCE!E108*100</f>
        <v>-0.3846971717991842</v>
      </c>
      <c r="F108" s="7">
        <f>(PSCE!F120-PSCE!F108)/PSCE!F108*100</f>
        <v>-0.21107695131464232</v>
      </c>
      <c r="G108" s="7">
        <f>(PSCE!G120-PSCE!G108)/PSCE!G108*100</f>
        <v>4.586185959843394</v>
      </c>
      <c r="H108" s="7">
        <f>(PSCE!H120-PSCE!H108)/PSCE!H108*100</f>
        <v>17.231226438457938</v>
      </c>
    </row>
    <row r="109" spans="1:8" ht="12.75" hidden="1">
      <c r="A109" s="5">
        <v>36404</v>
      </c>
      <c r="B109" s="7">
        <f>(PSCE!B121-PSCE!B109)/PSCE!B109*100</f>
        <v>47.64075067024129</v>
      </c>
      <c r="C109" s="7">
        <f>(PSCE!C121-PSCE!C109)/PSCE!C109*100</f>
        <v>-19.26580182169473</v>
      </c>
      <c r="D109" s="7">
        <f>(PSCE!D121-PSCE!D109)/PSCE!D109*100</f>
        <v>10.608481951009884</v>
      </c>
      <c r="E109" s="7">
        <f>(PSCE!E121-PSCE!E109)/PSCE!E109*100</f>
        <v>0.49513601677637326</v>
      </c>
      <c r="F109" s="7">
        <f>(PSCE!F121-PSCE!F109)/PSCE!F109*100</f>
        <v>0.6155259531465319</v>
      </c>
      <c r="G109" s="7">
        <f>(PSCE!G121-PSCE!G109)/PSCE!G109*100</f>
        <v>4.395198234216225</v>
      </c>
      <c r="H109" s="7">
        <f>(PSCE!H121-PSCE!H109)/PSCE!H109*100</f>
        <v>21.257655015792345</v>
      </c>
    </row>
    <row r="110" spans="1:8" ht="12.75" hidden="1">
      <c r="A110" s="5">
        <v>36434</v>
      </c>
      <c r="B110" s="7">
        <f>(PSCE!B122-PSCE!B110)/PSCE!B110*100</f>
        <v>24.53791867368657</v>
      </c>
      <c r="C110" s="7">
        <f>(PSCE!C122-PSCE!C110)/PSCE!C110*100</f>
        <v>-20.743263251406574</v>
      </c>
      <c r="D110" s="7">
        <f>(PSCE!D122-PSCE!D110)/PSCE!D110*100</f>
        <v>7.549638345278733</v>
      </c>
      <c r="E110" s="7">
        <f>(PSCE!E122-PSCE!E110)/PSCE!E110*100</f>
        <v>1.096018189238034</v>
      </c>
      <c r="F110" s="7">
        <f>(PSCE!F122-PSCE!F110)/PSCE!F110*100</f>
        <v>-1.6707087038534087</v>
      </c>
      <c r="G110" s="7">
        <f>(PSCE!G122-PSCE!G110)/PSCE!G110*100</f>
        <v>3.794880267655229</v>
      </c>
      <c r="H110" s="7">
        <f>(PSCE!H122-PSCE!H110)/PSCE!H110*100</f>
        <v>14.271439050058998</v>
      </c>
    </row>
    <row r="111" spans="1:8" ht="12.75" hidden="1">
      <c r="A111" s="5">
        <v>36465</v>
      </c>
      <c r="B111" s="7">
        <f>(PSCE!B123-PSCE!B111)/PSCE!B111*100</f>
        <v>12.156607178664528</v>
      </c>
      <c r="C111" s="7">
        <f>(PSCE!C123-PSCE!C111)/PSCE!C111*100</f>
        <v>-28.150861484194817</v>
      </c>
      <c r="D111" s="7">
        <f>(PSCE!D123-PSCE!D111)/PSCE!D111*100</f>
        <v>8.619633767091159</v>
      </c>
      <c r="E111" s="7">
        <f>(PSCE!E123-PSCE!E111)/PSCE!E111*100</f>
        <v>0.8949544757430452</v>
      </c>
      <c r="F111" s="7">
        <f>(PSCE!F123-PSCE!F111)/PSCE!F111*100</f>
        <v>-0.49460431654676257</v>
      </c>
      <c r="G111" s="7">
        <f>(PSCE!G123-PSCE!G111)/PSCE!G111*100</f>
        <v>3.8496679019823223</v>
      </c>
      <c r="H111" s="7">
        <f>(PSCE!H123-PSCE!H111)/PSCE!H111*100</f>
        <v>16.592061448991398</v>
      </c>
    </row>
    <row r="112" spans="1:8" ht="12.75" hidden="1">
      <c r="A112" s="5">
        <v>36495</v>
      </c>
      <c r="B112" s="7">
        <f>(PSCE!B124-PSCE!B112)/PSCE!B112*100</f>
        <v>24.600859279690233</v>
      </c>
      <c r="C112" s="7">
        <f>(PSCE!C124-PSCE!C112)/PSCE!C112*100</f>
        <v>-14.200029989503674</v>
      </c>
      <c r="D112" s="7">
        <f>(PSCE!D124-PSCE!D112)/PSCE!D112*100</f>
        <v>8.384675184281534</v>
      </c>
      <c r="E112" s="7">
        <f>(PSCE!E124-PSCE!E112)/PSCE!E112*100</f>
        <v>1.5317795788575639</v>
      </c>
      <c r="F112" s="7">
        <f>(PSCE!F124-PSCE!F112)/PSCE!F112*100</f>
        <v>0.7207042831729235</v>
      </c>
      <c r="G112" s="7">
        <f>(PSCE!G124-PSCE!G112)/PSCE!G112*100</f>
        <v>4.102942457359218</v>
      </c>
      <c r="H112" s="7">
        <f>(PSCE!H124-PSCE!H112)/PSCE!H112*100</f>
        <v>15.319601220253759</v>
      </c>
    </row>
    <row r="113" spans="1:8" ht="12.75" hidden="1">
      <c r="A113" s="5">
        <v>36526</v>
      </c>
      <c r="B113" s="7">
        <f>(PSCE!B125-PSCE!B113)/PSCE!B113*100</f>
        <v>15.315802408454166</v>
      </c>
      <c r="C113" s="7">
        <f>(PSCE!C125-PSCE!C113)/PSCE!C113*100</f>
        <v>-27.73744258408653</v>
      </c>
      <c r="D113" s="7">
        <f>(PSCE!D125-PSCE!D113)/PSCE!D113*100</f>
        <v>9.418916649080266</v>
      </c>
      <c r="E113" s="7">
        <f>(PSCE!E125-PSCE!E113)/PSCE!E113*100</f>
        <v>0.5648849095031319</v>
      </c>
      <c r="F113" s="7">
        <f>(PSCE!F125-PSCE!F113)/PSCE!F113*100</f>
        <v>1.589293182768716</v>
      </c>
      <c r="G113" s="7">
        <f>(PSCE!G125-PSCE!G113)/PSCE!G113*100</f>
        <v>3.854040213410591</v>
      </c>
      <c r="H113" s="7">
        <f>(PSCE!H125-PSCE!H113)/PSCE!H113*100</f>
        <v>18.252162973992966</v>
      </c>
    </row>
    <row r="114" spans="1:8" ht="12.75" hidden="1">
      <c r="A114" s="5">
        <v>36557</v>
      </c>
      <c r="B114" s="7">
        <f>(PSCE!B126-PSCE!B114)/PSCE!B114*100</f>
        <v>17.5814279281533</v>
      </c>
      <c r="C114" s="7">
        <f>(PSCE!C126-PSCE!C114)/PSCE!C114*100</f>
        <v>-35.16189456783516</v>
      </c>
      <c r="D114" s="7">
        <f>(PSCE!D126-PSCE!D114)/PSCE!D114*100</f>
        <v>9.1999854070677</v>
      </c>
      <c r="E114" s="7">
        <f>(PSCE!E126-PSCE!E114)/PSCE!E114*100</f>
        <v>1.0427048991796366</v>
      </c>
      <c r="F114" s="7">
        <f>(PSCE!F126-PSCE!F114)/PSCE!F114*100</f>
        <v>3.0394994864132974</v>
      </c>
      <c r="G114" s="7">
        <f>(PSCE!G126-PSCE!G114)/PSCE!G114*100</f>
        <v>4.384591134207234</v>
      </c>
      <c r="H114" s="7">
        <f>(PSCE!H126-PSCE!H114)/PSCE!H114*100</f>
        <v>16.88713130291279</v>
      </c>
    </row>
    <row r="115" spans="1:8" ht="12.75" hidden="1">
      <c r="A115" s="5">
        <v>36586</v>
      </c>
      <c r="B115" s="7">
        <f>(PSCE!B127-PSCE!B115)/PSCE!B115*100</f>
        <v>6.571103526734926</v>
      </c>
      <c r="C115" s="7">
        <f>(PSCE!C127-PSCE!C115)/PSCE!C115*100</f>
        <v>-19.07356948228883</v>
      </c>
      <c r="D115" s="7">
        <f>(PSCE!D127-PSCE!D115)/PSCE!D115*100</f>
        <v>8.424650541522388</v>
      </c>
      <c r="E115" s="7">
        <f>(PSCE!E127-PSCE!E115)/PSCE!E115*100</f>
        <v>2.217819496806955</v>
      </c>
      <c r="F115" s="7">
        <f>(PSCE!F127-PSCE!F115)/PSCE!F115*100</f>
        <v>1.1647714193637493</v>
      </c>
      <c r="G115" s="7">
        <f>(PSCE!G127-PSCE!G115)/PSCE!G115*100</f>
        <v>5.082839754940872</v>
      </c>
      <c r="H115" s="7">
        <f>(PSCE!H127-PSCE!H115)/PSCE!H115*100</f>
        <v>14.112433286815424</v>
      </c>
    </row>
    <row r="116" spans="1:8" ht="12.75" hidden="1">
      <c r="A116" s="5">
        <v>36617</v>
      </c>
      <c r="B116" s="7">
        <f>(PSCE!B128-PSCE!B116)/PSCE!B116*100</f>
        <v>18.849242562511407</v>
      </c>
      <c r="C116" s="7">
        <f>(PSCE!C128-PSCE!C116)/PSCE!C116*100</f>
        <v>-27.20067930936881</v>
      </c>
      <c r="D116" s="7">
        <f>(PSCE!D128-PSCE!D116)/PSCE!D116*100</f>
        <v>8.5282687433248</v>
      </c>
      <c r="E116" s="7">
        <f>(PSCE!E128-PSCE!E116)/PSCE!E116*100</f>
        <v>2.768779885855314</v>
      </c>
      <c r="F116" s="7">
        <f>(PSCE!F128-PSCE!F116)/PSCE!F116*100</f>
        <v>3.1582813073815643</v>
      </c>
      <c r="G116" s="7">
        <f>(PSCE!G128-PSCE!G116)/PSCE!G116*100</f>
        <v>5.551828245555183</v>
      </c>
      <c r="H116" s="7">
        <f>(PSCE!H128-PSCE!H116)/PSCE!H116*100</f>
        <v>13.567664688740921</v>
      </c>
    </row>
    <row r="117" spans="1:8" ht="12.75" hidden="1">
      <c r="A117" s="5">
        <v>36647</v>
      </c>
      <c r="B117" s="7">
        <f>(PSCE!B129-PSCE!B117)/PSCE!B117*100</f>
        <v>13.567241525783706</v>
      </c>
      <c r="C117" s="7">
        <f>(PSCE!C129-PSCE!C117)/PSCE!C117*100</f>
        <v>-28.455614106201864</v>
      </c>
      <c r="D117" s="7">
        <f>(PSCE!D129-PSCE!D117)/PSCE!D117*100</f>
        <v>8.88685832103278</v>
      </c>
      <c r="E117" s="7">
        <f>(PSCE!E129-PSCE!E117)/PSCE!E117*100</f>
        <v>3.38855421686747</v>
      </c>
      <c r="F117" s="7">
        <f>(PSCE!F129-PSCE!F117)/PSCE!F117*100</f>
        <v>4.780326056921801</v>
      </c>
      <c r="G117" s="7">
        <f>(PSCE!G129-PSCE!G117)/PSCE!G117*100</f>
        <v>6.337085286945543</v>
      </c>
      <c r="H117" s="7">
        <f>(PSCE!H129-PSCE!H117)/PSCE!H117*100</f>
        <v>13.270593423334034</v>
      </c>
    </row>
    <row r="118" spans="1:8" ht="12.75" hidden="1">
      <c r="A118" s="5">
        <v>36678</v>
      </c>
      <c r="B118" s="7">
        <f>(PSCE!B130-PSCE!B118)/PSCE!B118*100</f>
        <v>10.982898887597543</v>
      </c>
      <c r="C118" s="7">
        <f>(PSCE!C130-PSCE!C118)/PSCE!C118*100</f>
        <v>-7.389580973952435</v>
      </c>
      <c r="D118" s="7">
        <f>(PSCE!D130-PSCE!D118)/PSCE!D118*100</f>
        <v>6.836766036576761</v>
      </c>
      <c r="E118" s="7">
        <f>(PSCE!E130-PSCE!E118)/PSCE!E118*100</f>
        <v>4.819463515578161</v>
      </c>
      <c r="F118" s="7">
        <f>(PSCE!F130-PSCE!F118)/PSCE!F118*100</f>
        <v>4.153762069593733</v>
      </c>
      <c r="G118" s="7">
        <f>(PSCE!G130-PSCE!G118)/PSCE!G118*100</f>
        <v>7.278897395386171</v>
      </c>
      <c r="H118" s="7">
        <f>(PSCE!H130-PSCE!H118)/PSCE!H118*100</f>
        <v>7.197274404959068</v>
      </c>
    </row>
    <row r="119" spans="1:8" ht="12.75" hidden="1">
      <c r="A119" s="5">
        <v>36708</v>
      </c>
      <c r="B119" s="7">
        <f>(PSCE!B131-PSCE!B119)/PSCE!B119*100</f>
        <v>36.97823185604492</v>
      </c>
      <c r="C119" s="7">
        <f>(PSCE!C131-PSCE!C119)/PSCE!C119*100</f>
        <v>-29.96632996632997</v>
      </c>
      <c r="D119" s="7">
        <f>(PSCE!D131-PSCE!D119)/PSCE!D119*100</f>
        <v>8.21785175233451</v>
      </c>
      <c r="E119" s="7">
        <f>(PSCE!E131-PSCE!E119)/PSCE!E119*100</f>
        <v>5.896858374432061</v>
      </c>
      <c r="F119" s="7">
        <f>(PSCE!F131-PSCE!F119)/PSCE!F119*100</f>
        <v>5.116938990342807</v>
      </c>
      <c r="G119" s="7">
        <f>(PSCE!G131-PSCE!G119)/PSCE!G119*100</f>
        <v>8.432798141977178</v>
      </c>
      <c r="H119" s="7">
        <f>(PSCE!H131-PSCE!H119)/PSCE!H119*100</f>
        <v>8.903976445710873</v>
      </c>
    </row>
    <row r="120" spans="1:8" ht="12.75" hidden="1">
      <c r="A120" s="5">
        <v>36739</v>
      </c>
      <c r="B120" s="7">
        <f>(PSCE!B132-PSCE!B120)/PSCE!B120*100</f>
        <v>23.811440763254296</v>
      </c>
      <c r="C120" s="7">
        <f>(PSCE!C132-PSCE!C120)/PSCE!C120*100</f>
        <v>-15.12508229098091</v>
      </c>
      <c r="D120" s="7">
        <f>(PSCE!D132-PSCE!D120)/PSCE!D120*100</f>
        <v>8.127856887180986</v>
      </c>
      <c r="E120" s="7">
        <f>(PSCE!E132-PSCE!E120)/PSCE!E120*100</f>
        <v>6.71453522220066</v>
      </c>
      <c r="F120" s="7">
        <f>(PSCE!F132-PSCE!F120)/PSCE!F120*100</f>
        <v>5.8306892904768475</v>
      </c>
      <c r="G120" s="7">
        <f>(PSCE!G132-PSCE!G120)/PSCE!G120*100</f>
        <v>8.538440749897406</v>
      </c>
      <c r="H120" s="7">
        <f>(PSCE!H132-PSCE!H120)/PSCE!H120*100</f>
        <v>8.319132455460883</v>
      </c>
    </row>
    <row r="121" spans="1:8" ht="12.75" hidden="1">
      <c r="A121" s="5">
        <v>36770</v>
      </c>
      <c r="B121" s="7">
        <f>(PSCE!B133-PSCE!B121)/PSCE!B121*100</f>
        <v>63.333030688215</v>
      </c>
      <c r="C121" s="7">
        <f>(PSCE!C133-PSCE!C121)/PSCE!C121*100</f>
        <v>-21.982905982905983</v>
      </c>
      <c r="D121" s="7">
        <f>(PSCE!D133-PSCE!D121)/PSCE!D121*100</f>
        <v>8.020947790384495</v>
      </c>
      <c r="E121" s="7">
        <f>(PSCE!E133-PSCE!E121)/PSCE!E121*100</f>
        <v>7.129608161372595</v>
      </c>
      <c r="F121" s="7">
        <f>(PSCE!F133-PSCE!F121)/PSCE!F121*100</f>
        <v>5.852812271731191</v>
      </c>
      <c r="G121" s="7">
        <f>(PSCE!G133-PSCE!G121)/PSCE!G121*100</f>
        <v>9.13089224539865</v>
      </c>
      <c r="H121" s="7">
        <f>(PSCE!H133-PSCE!H121)/PSCE!H121*100</f>
        <v>7.434699202662036</v>
      </c>
    </row>
    <row r="122" spans="1:8" ht="12.75" hidden="1">
      <c r="A122" s="5">
        <v>36800</v>
      </c>
      <c r="B122" s="7">
        <f>(PSCE!B134-PSCE!B122)/PSCE!B122*100</f>
        <v>65.95007870474477</v>
      </c>
      <c r="C122" s="7">
        <f>(PSCE!C134-PSCE!C122)/PSCE!C122*100</f>
        <v>-14.10424061274052</v>
      </c>
      <c r="D122" s="7">
        <f>(PSCE!D134-PSCE!D122)/PSCE!D122*100</f>
        <v>9.570618263164448</v>
      </c>
      <c r="E122" s="7">
        <f>(PSCE!E134-PSCE!E122)/PSCE!E122*100</f>
        <v>7.679295696134403</v>
      </c>
      <c r="F122" s="7">
        <f>(PSCE!F134-PSCE!F122)/PSCE!F122*100</f>
        <v>6.965378642550471</v>
      </c>
      <c r="G122" s="7">
        <f>(PSCE!G134-PSCE!G122)/PSCE!G122*100</f>
        <v>9.993433881173146</v>
      </c>
      <c r="H122" s="7">
        <f>(PSCE!H134-PSCE!H122)/PSCE!H122*100</f>
        <v>9.898226877779225</v>
      </c>
    </row>
    <row r="123" spans="1:8" ht="12.75" hidden="1">
      <c r="A123" s="5">
        <v>36831</v>
      </c>
      <c r="B123" s="7">
        <f>(PSCE!B135-PSCE!B123)/PSCE!B123*100</f>
        <v>72.31484378491932</v>
      </c>
      <c r="C123" s="7">
        <f>(PSCE!C135-PSCE!C123)/PSCE!C123*100</f>
        <v>22.71525679758308</v>
      </c>
      <c r="D123" s="7">
        <f>(PSCE!D135-PSCE!D123)/PSCE!D123*100</f>
        <v>8.872707497355863</v>
      </c>
      <c r="E123" s="7">
        <f>(PSCE!E135-PSCE!E123)/PSCE!E123*100</f>
        <v>8.825906257215424</v>
      </c>
      <c r="F123" s="7">
        <f>(PSCE!F135-PSCE!F123)/PSCE!F123*100</f>
        <v>9.019430637144147</v>
      </c>
      <c r="G123" s="7">
        <f>(PSCE!G135-PSCE!G123)/PSCE!G123*100</f>
        <v>10.826306580599244</v>
      </c>
      <c r="H123" s="7">
        <f>(PSCE!H135-PSCE!H123)/PSCE!H123*100</f>
        <v>7.102472076839532</v>
      </c>
    </row>
    <row r="124" spans="1:8" ht="12.75" hidden="1">
      <c r="A124" s="5">
        <v>36861</v>
      </c>
      <c r="B124" s="7">
        <f>(PSCE!B136-PSCE!B124)/PSCE!B124*100</f>
        <v>63.292324720105576</v>
      </c>
      <c r="C124" s="7">
        <f>(PSCE!C136-PSCE!C124)/PSCE!C124*100</f>
        <v>36.735407200279624</v>
      </c>
      <c r="D124" s="7">
        <f>(PSCE!D136-PSCE!D124)/PSCE!D124*100</f>
        <v>8.061282676378433</v>
      </c>
      <c r="E124" s="7">
        <f>(PSCE!E136-PSCE!E124)/PSCE!E124*100</f>
        <v>8.98518065846765</v>
      </c>
      <c r="F124" s="7">
        <f>(PSCE!F136-PSCE!F124)/PSCE!F124*100</f>
        <v>9.374575426837554</v>
      </c>
      <c r="G124" s="7">
        <f>(PSCE!G136-PSCE!G124)/PSCE!G124*100</f>
        <v>11.361074882496247</v>
      </c>
      <c r="H124" s="7">
        <f>(PSCE!H136-PSCE!H124)/PSCE!H124*100</f>
        <v>4.747493098543494</v>
      </c>
    </row>
    <row r="125" spans="1:8" ht="12.75" hidden="1">
      <c r="A125" s="5">
        <v>36892</v>
      </c>
      <c r="B125" s="7">
        <f>(PSCE!B137-PSCE!B125)/PSCE!B125*100</f>
        <v>11.764204424363838</v>
      </c>
      <c r="C125" s="7">
        <f>(PSCE!C137-PSCE!C125)/PSCE!C125*100</f>
        <v>75.21017018659012</v>
      </c>
      <c r="D125" s="7">
        <f>(PSCE!D137-PSCE!D125)/PSCE!D125*100</f>
        <v>7.499906516857472</v>
      </c>
      <c r="E125" s="7">
        <f>(PSCE!E137-PSCE!E125)/PSCE!E125*100</f>
        <v>9.623614826136798</v>
      </c>
      <c r="F125" s="7">
        <f>(PSCE!F137-PSCE!F125)/PSCE!F125*100</f>
        <v>10.132198893005809</v>
      </c>
      <c r="G125" s="7">
        <f>(PSCE!G137-PSCE!G125)/PSCE!G125*100</f>
        <v>14.396640636510977</v>
      </c>
      <c r="H125" s="7">
        <f>(PSCE!H137-PSCE!H125)/PSCE!H125*100</f>
        <v>0.669989839428229</v>
      </c>
    </row>
    <row r="126" spans="1:8" ht="12.75" hidden="1">
      <c r="A126" s="5">
        <v>36923</v>
      </c>
      <c r="B126" s="7">
        <f>(PSCE!B138-PSCE!B126)/PSCE!B126*100</f>
        <v>30.654014722777756</v>
      </c>
      <c r="C126" s="7">
        <f>(PSCE!C138-PSCE!C126)/PSCE!C126*100</f>
        <v>52.31118448204705</v>
      </c>
      <c r="D126" s="7">
        <f>(PSCE!D138-PSCE!D126)/PSCE!D126*100</f>
        <v>8.314843892785483</v>
      </c>
      <c r="E126" s="7">
        <f>(PSCE!E138-PSCE!E126)/PSCE!E126*100</f>
        <v>12.197435313756735</v>
      </c>
      <c r="F126" s="7">
        <f>(PSCE!F138-PSCE!F126)/PSCE!F126*100</f>
        <v>9.878109565453803</v>
      </c>
      <c r="G126" s="7">
        <f>(PSCE!G138-PSCE!G126)/PSCE!G126*100</f>
        <v>14.74604094715255</v>
      </c>
      <c r="H126" s="7">
        <f>(PSCE!H138-PSCE!H126)/PSCE!H126*100</f>
        <v>1.4984154737187192</v>
      </c>
    </row>
    <row r="127" spans="1:8" ht="12.75" hidden="1">
      <c r="A127" s="5">
        <v>36951</v>
      </c>
      <c r="B127" s="7">
        <f>(PSCE!B139-PSCE!B127)/PSCE!B127*100</f>
        <v>19.040095648832146</v>
      </c>
      <c r="C127" s="7">
        <f>(PSCE!C139-PSCE!C127)/PSCE!C127*100</f>
        <v>18.342151675485006</v>
      </c>
      <c r="D127" s="7">
        <f>(PSCE!D139-PSCE!D127)/PSCE!D127*100</f>
        <v>9.088501564446362</v>
      </c>
      <c r="E127" s="7">
        <f>(PSCE!E139-PSCE!E127)/PSCE!E127*100</f>
        <v>12.92787113528161</v>
      </c>
      <c r="F127" s="7">
        <f>(PSCE!F139-PSCE!F127)/PSCE!F127*100</f>
        <v>13.698006735232548</v>
      </c>
      <c r="G127" s="7">
        <f>(PSCE!G139-PSCE!G127)/PSCE!G127*100</f>
        <v>15.357386702047812</v>
      </c>
      <c r="H127" s="7">
        <f>(PSCE!H139-PSCE!H127)/PSCE!H127*100</f>
        <v>2.075507260987915</v>
      </c>
    </row>
    <row r="128" spans="1:8" ht="12.75" hidden="1">
      <c r="A128" s="5">
        <v>36982</v>
      </c>
      <c r="B128" s="7">
        <f>(PSCE!B140-PSCE!B128)/PSCE!B128*100</f>
        <v>-2.9254808615195604</v>
      </c>
      <c r="C128" s="7">
        <f>(PSCE!C140-PSCE!C128)/PSCE!C128*100</f>
        <v>40.04665629860031</v>
      </c>
      <c r="D128" s="7">
        <f>(PSCE!D140-PSCE!D128)/PSCE!D128*100</f>
        <v>9.53678313546471</v>
      </c>
      <c r="E128" s="7">
        <f>(PSCE!E140-PSCE!E128)/PSCE!E128*100</f>
        <v>14.27392120075047</v>
      </c>
      <c r="F128" s="7">
        <f>(PSCE!F140-PSCE!F128)/PSCE!F128*100</f>
        <v>10.697757208971165</v>
      </c>
      <c r="G128" s="7">
        <f>(PSCE!G140-PSCE!G128)/PSCE!G128*100</f>
        <v>15.763546798029557</v>
      </c>
      <c r="H128" s="7">
        <f>(PSCE!H140-PSCE!H128)/PSCE!H128*100</f>
        <v>2.5716704113874966</v>
      </c>
    </row>
    <row r="129" spans="1:8" ht="12.75" hidden="1">
      <c r="A129" s="5">
        <v>37012</v>
      </c>
      <c r="B129" s="7">
        <f>(PSCE!B141-PSCE!B129)/PSCE!B129*100</f>
        <v>-0.9014063435068821</v>
      </c>
      <c r="C129" s="7">
        <f>(PSCE!C141-PSCE!C129)/PSCE!C129*100</f>
        <v>49.99055712936733</v>
      </c>
      <c r="D129" s="7">
        <f>(PSCE!D141-PSCE!D129)/PSCE!D129*100</f>
        <v>10.090099253932795</v>
      </c>
      <c r="E129" s="7">
        <f>(PSCE!E141-PSCE!E129)/PSCE!E129*100</f>
        <v>12.250919752740582</v>
      </c>
      <c r="F129" s="7">
        <f>(PSCE!F141-PSCE!F129)/PSCE!F129*100</f>
        <v>13.906469760900142</v>
      </c>
      <c r="G129" s="7">
        <f>(PSCE!G141-PSCE!G129)/PSCE!G129*100</f>
        <v>16.143317423005662</v>
      </c>
      <c r="H129" s="7">
        <f>(PSCE!H141-PSCE!H129)/PSCE!H129*100</f>
        <v>3.6003114548125077</v>
      </c>
    </row>
    <row r="130" spans="1:8" ht="12.75" hidden="1">
      <c r="A130" s="5">
        <v>37043</v>
      </c>
      <c r="B130" s="7">
        <f>(PSCE!B142-PSCE!B130)/PSCE!B130*100</f>
        <v>5.262173685391577</v>
      </c>
      <c r="C130" s="7">
        <f>(PSCE!C142-PSCE!C130)/PSCE!C130*100</f>
        <v>25.08407214918985</v>
      </c>
      <c r="D130" s="7">
        <f>(PSCE!D142-PSCE!D130)/PSCE!D130*100</f>
        <v>9.905240705702264</v>
      </c>
      <c r="E130" s="7">
        <f>(PSCE!E142-PSCE!E130)/PSCE!E130*100</f>
        <v>12.922747652170704</v>
      </c>
      <c r="F130" s="7">
        <f>(PSCE!F142-PSCE!F130)/PSCE!F130*100</f>
        <v>14.828581423823683</v>
      </c>
      <c r="G130" s="7">
        <f>(PSCE!G142-PSCE!G130)/PSCE!G130*100</f>
        <v>15.48697501077326</v>
      </c>
      <c r="H130" s="7">
        <f>(PSCE!H142-PSCE!H130)/PSCE!H130*100</f>
        <v>3.4832700626820867</v>
      </c>
    </row>
    <row r="131" spans="1:8" ht="12.75" hidden="1">
      <c r="A131" s="5">
        <v>37073</v>
      </c>
      <c r="B131" s="7">
        <f>(PSCE!B143-PSCE!B131)/PSCE!B131*100</f>
        <v>-0.2217443891950007</v>
      </c>
      <c r="C131" s="7">
        <f>(PSCE!C143-PSCE!C131)/PSCE!C131*100</f>
        <v>80.62290969899666</v>
      </c>
      <c r="D131" s="7">
        <f>(PSCE!D143-PSCE!D131)/PSCE!D131*100</f>
        <v>9.376682344601651</v>
      </c>
      <c r="E131" s="7">
        <f>(PSCE!E143-PSCE!E131)/PSCE!E131*100</f>
        <v>12.990703899961495</v>
      </c>
      <c r="F131" s="7">
        <f>(PSCE!F143-PSCE!F131)/PSCE!F131*100</f>
        <v>22.014194278747766</v>
      </c>
      <c r="G131" s="7">
        <f>(PSCE!G143-PSCE!G131)/PSCE!G131*100</f>
        <v>14.6543615723452</v>
      </c>
      <c r="H131" s="7">
        <f>(PSCE!H143-PSCE!H131)/PSCE!H131*100</f>
        <v>2.3204482426849284</v>
      </c>
    </row>
    <row r="132" spans="1:8" ht="12.75" hidden="1">
      <c r="A132" s="5">
        <v>37104</v>
      </c>
      <c r="B132" s="7">
        <f>(PSCE!B144-PSCE!B132)/PSCE!B132*100</f>
        <v>-2.939263883469892</v>
      </c>
      <c r="C132" s="7">
        <f>(PSCE!C144-PSCE!C132)/PSCE!C132*100</f>
        <v>67.19022687609075</v>
      </c>
      <c r="D132" s="7">
        <f>(PSCE!D144-PSCE!D132)/PSCE!D132*100</f>
        <v>10.738067334327722</v>
      </c>
      <c r="E132" s="7">
        <f>(PSCE!E144-PSCE!E132)/PSCE!E132*100</f>
        <v>12.909619930896527</v>
      </c>
      <c r="F132" s="7">
        <f>(PSCE!F144-PSCE!F132)/PSCE!F132*100</f>
        <v>25.066261134043017</v>
      </c>
      <c r="G132" s="7">
        <f>(PSCE!G144-PSCE!G132)/PSCE!G132*100</f>
        <v>14.814985590778099</v>
      </c>
      <c r="H132" s="7">
        <f>(PSCE!H144-PSCE!H132)/PSCE!H132*100</f>
        <v>4.959347479370363</v>
      </c>
    </row>
    <row r="133" spans="1:8" ht="12.75" hidden="1">
      <c r="A133" s="5">
        <v>37135</v>
      </c>
      <c r="B133" s="7">
        <f>(PSCE!B145-PSCE!B133)/PSCE!B133*100</f>
        <v>-15.848133633508436</v>
      </c>
      <c r="C133" s="7">
        <f>(PSCE!C145-PSCE!C133)/PSCE!C133*100</f>
        <v>88.95705521472392</v>
      </c>
      <c r="D133" s="7">
        <f>(PSCE!D145-PSCE!D133)/PSCE!D133*100</f>
        <v>10.961205951830115</v>
      </c>
      <c r="E133" s="7">
        <f>(PSCE!E145-PSCE!E133)/PSCE!E133*100</f>
        <v>13.256141110269452</v>
      </c>
      <c r="F133" s="7">
        <f>(PSCE!F145-PSCE!F133)/PSCE!F133*100</f>
        <v>26.688518933839383</v>
      </c>
      <c r="G133" s="7">
        <f>(PSCE!G145-PSCE!G133)/PSCE!G133*100</f>
        <v>14.51085218185972</v>
      </c>
      <c r="H133" s="7">
        <f>(PSCE!H145-PSCE!H133)/PSCE!H133*100</f>
        <v>5.592861041648154</v>
      </c>
    </row>
    <row r="134" spans="1:8" ht="12.75" hidden="1">
      <c r="A134" s="5">
        <v>37165</v>
      </c>
      <c r="B134" s="7">
        <f>(PSCE!B146-PSCE!B134)/PSCE!B134*100</f>
        <v>-12.124989837122957</v>
      </c>
      <c r="C134" s="7">
        <f>(PSCE!C146-PSCE!C134)/PSCE!C134*100</f>
        <v>89.99565028273162</v>
      </c>
      <c r="D134" s="7">
        <f>(PSCE!D146-PSCE!D134)/PSCE!D134*100</f>
        <v>11.236580872422588</v>
      </c>
      <c r="E134" s="7">
        <f>(PSCE!E146-PSCE!E134)/PSCE!E134*100</f>
        <v>12.860152093969795</v>
      </c>
      <c r="F134" s="7">
        <f>(PSCE!F146-PSCE!F134)/PSCE!F134*100</f>
        <v>27.635680430419747</v>
      </c>
      <c r="G134" s="7">
        <f>(PSCE!G146-PSCE!G134)/PSCE!G134*100</f>
        <v>14.748871663606517</v>
      </c>
      <c r="H134" s="7">
        <f>(PSCE!H146-PSCE!H134)/PSCE!H134*100</f>
        <v>5.939018402830683</v>
      </c>
    </row>
    <row r="135" spans="1:8" ht="12.75" hidden="1">
      <c r="A135" s="5">
        <v>37196</v>
      </c>
      <c r="B135" s="7">
        <f>(PSCE!B147-PSCE!B135)/PSCE!B135*100</f>
        <v>-8.790724216642456</v>
      </c>
      <c r="C135" s="7">
        <f>(PSCE!C147-PSCE!C135)/PSCE!C135*100</f>
        <v>33.68210493922142</v>
      </c>
      <c r="D135" s="7">
        <f>(PSCE!D147-PSCE!D135)/PSCE!D135*100</f>
        <v>10.187295355170685</v>
      </c>
      <c r="E135" s="7">
        <f>(PSCE!E147-PSCE!E135)/PSCE!E135*100</f>
        <v>13.67244823989109</v>
      </c>
      <c r="F135" s="7">
        <f>(PSCE!F147-PSCE!F135)/PSCE!F135*100</f>
        <v>20.426096327613365</v>
      </c>
      <c r="G135" s="7">
        <f>(PSCE!G147-PSCE!G135)/PSCE!G135*100</f>
        <v>14.20218886302213</v>
      </c>
      <c r="H135" s="7">
        <f>(PSCE!H147-PSCE!H135)/PSCE!H135*100</f>
        <v>4.577056295121646</v>
      </c>
    </row>
    <row r="136" spans="1:8" ht="12.75" hidden="1">
      <c r="A136" s="5">
        <v>37226</v>
      </c>
      <c r="B136" s="7">
        <f>(PSCE!B148-PSCE!B136)/PSCE!B136*100</f>
        <v>30.39443155452436</v>
      </c>
      <c r="C136" s="7">
        <f>(PSCE!C148-PSCE!C136)/PSCE!C136*100</f>
        <v>11.733128834355828</v>
      </c>
      <c r="D136" s="7">
        <f>(PSCE!D148-PSCE!D136)/PSCE!D136*100</f>
        <v>13.129550636169743</v>
      </c>
      <c r="E136" s="7">
        <f>(PSCE!E148-PSCE!E136)/PSCE!E136*100</f>
        <v>13.723737931276176</v>
      </c>
      <c r="F136" s="7">
        <f>(PSCE!F148-PSCE!F136)/PSCE!F136*100</f>
        <v>24.50416131837191</v>
      </c>
      <c r="G136" s="7">
        <f>(PSCE!G148-PSCE!G136)/PSCE!G136*100</f>
        <v>14.537121744472287</v>
      </c>
      <c r="H136" s="7">
        <f>(PSCE!H148-PSCE!H136)/PSCE!H136*100</f>
        <v>10.476710196242665</v>
      </c>
    </row>
    <row r="137" spans="1:8" ht="12.75" hidden="1">
      <c r="A137" s="5">
        <v>37257</v>
      </c>
      <c r="B137" s="7">
        <f>(PSCE!B149-PSCE!B137)/PSCE!B137*100</f>
        <v>72.32752374051333</v>
      </c>
      <c r="C137" s="7">
        <f>(PSCE!C149-PSCE!C137)/PSCE!C137*100</f>
        <v>-0.994733762434172</v>
      </c>
      <c r="D137" s="7">
        <f>(PSCE!D149-PSCE!D137)/PSCE!D137*100</f>
        <v>13.101290503294456</v>
      </c>
      <c r="E137" s="7">
        <f>(PSCE!E149-PSCE!E137)/PSCE!E137*100</f>
        <v>14.530212454467817</v>
      </c>
      <c r="F137" s="7">
        <f>(PSCE!F149-PSCE!F137)/PSCE!F137*100</f>
        <v>24.50573184914438</v>
      </c>
      <c r="G137" s="7">
        <f>(PSCE!G149-PSCE!G137)/PSCE!G137*100</f>
        <v>12.068365940675674</v>
      </c>
      <c r="H137" s="7">
        <f>(PSCE!H149-PSCE!H137)/PSCE!H137*100</f>
        <v>12.601091246306801</v>
      </c>
    </row>
    <row r="138" spans="1:8" ht="12.75" hidden="1">
      <c r="A138" s="5">
        <v>37288</v>
      </c>
      <c r="B138" s="7">
        <f>(PSCE!B150-PSCE!B138)/PSCE!B138*100</f>
        <v>41.989903924442274</v>
      </c>
      <c r="C138" s="7">
        <f>(PSCE!C150-PSCE!C138)/PSCE!C138*100</f>
        <v>12.843788104592873</v>
      </c>
      <c r="D138" s="7">
        <f>(PSCE!D150-PSCE!D138)/PSCE!D138*100</f>
        <v>12.183417126455343</v>
      </c>
      <c r="E138" s="7">
        <f>(PSCE!E150-PSCE!E138)/PSCE!E138*100</f>
        <v>12.344030027389849</v>
      </c>
      <c r="F138" s="7">
        <f>(PSCE!F150-PSCE!F138)/PSCE!F138*100</f>
        <v>24.75978390861479</v>
      </c>
      <c r="G138" s="7">
        <f>(PSCE!G150-PSCE!G138)/PSCE!G138*100</f>
        <v>12.505890194047401</v>
      </c>
      <c r="H138" s="7">
        <f>(PSCE!H150-PSCE!H138)/PSCE!H138*100</f>
        <v>10.50201763112449</v>
      </c>
    </row>
    <row r="139" spans="1:8" ht="12.75" hidden="1">
      <c r="A139" s="5">
        <v>37316</v>
      </c>
      <c r="B139" s="7">
        <f>(PSCE!B151-PSCE!B139)/PSCE!B139*100</f>
        <v>30.963483750627734</v>
      </c>
      <c r="C139" s="7">
        <f>(PSCE!C151-PSCE!C139)/PSCE!C139*100</f>
        <v>15.810865736350088</v>
      </c>
      <c r="D139" s="7">
        <f>(PSCE!D151-PSCE!D139)/PSCE!D139*100</f>
        <v>12.13012165187603</v>
      </c>
      <c r="E139" s="7">
        <f>(PSCE!E151-PSCE!E139)/PSCE!E139*100</f>
        <v>12.982619853026945</v>
      </c>
      <c r="F139" s="7">
        <f>(PSCE!F151-PSCE!F139)/PSCE!F139*100</f>
        <v>22.798591098302914</v>
      </c>
      <c r="G139" s="7">
        <f>(PSCE!G151-PSCE!G139)/PSCE!G139*100</f>
        <v>11.845375018889467</v>
      </c>
      <c r="H139" s="7">
        <f>(PSCE!H151-PSCE!H139)/PSCE!H139*100</f>
        <v>11.057147274038957</v>
      </c>
    </row>
    <row r="140" spans="1:8" ht="12.75" hidden="1">
      <c r="A140" s="5">
        <v>37347</v>
      </c>
      <c r="B140" s="7">
        <f>(PSCE!B152-PSCE!B140)/PSCE!B140*100</f>
        <v>36.47221672928614</v>
      </c>
      <c r="C140" s="7">
        <f>(PSCE!C152-PSCE!C140)/PSCE!C140*100</f>
        <v>16.435313714602998</v>
      </c>
      <c r="D140" s="7">
        <f>(PSCE!D152-PSCE!D140)/PSCE!D140*100</f>
        <v>11.993694890817244</v>
      </c>
      <c r="E140" s="7">
        <f>(PSCE!E152-PSCE!E140)/PSCE!E140*100</f>
        <v>12.454849937610824</v>
      </c>
      <c r="F140" s="7">
        <f>(PSCE!F152-PSCE!F140)/PSCE!F140*100</f>
        <v>23.283486091011415</v>
      </c>
      <c r="G140" s="7">
        <f>(PSCE!G152-PSCE!G140)/PSCE!G140*100</f>
        <v>11.708575112830431</v>
      </c>
      <c r="H140" s="7">
        <f>(PSCE!H152-PSCE!H140)/PSCE!H140*100</f>
        <v>10.955092588592118</v>
      </c>
    </row>
    <row r="141" spans="1:8" ht="12.75" hidden="1">
      <c r="A141" s="5">
        <v>37377</v>
      </c>
      <c r="B141" s="7">
        <f>(PSCE!B153-PSCE!B141)/PSCE!B141*100</f>
        <v>32.4929231930553</v>
      </c>
      <c r="C141" s="7">
        <f>(PSCE!C153-PSCE!C141)/PSCE!C141*100</f>
        <v>3.8529337698312767</v>
      </c>
      <c r="D141" s="7">
        <f>(PSCE!D153-PSCE!D141)/PSCE!D141*100</f>
        <v>11.61930788420671</v>
      </c>
      <c r="E141" s="7">
        <f>(PSCE!E153-PSCE!E141)/PSCE!E141*100</f>
        <v>15.82344818407174</v>
      </c>
      <c r="F141" s="7">
        <f>(PSCE!F153-PSCE!F141)/PSCE!F141*100</f>
        <v>21.36903843185677</v>
      </c>
      <c r="G141" s="7">
        <f>(PSCE!G153-PSCE!G141)/PSCE!G141*100</f>
        <v>12.078368006463341</v>
      </c>
      <c r="H141" s="7">
        <f>(PSCE!H153-PSCE!H141)/PSCE!H141*100</f>
        <v>8.985626072920136</v>
      </c>
    </row>
    <row r="142" spans="1:8" ht="12.75" hidden="1">
      <c r="A142" s="5">
        <v>37408</v>
      </c>
      <c r="B142" s="7">
        <f>(PSCE!B154-PSCE!B142)/PSCE!B142*100</f>
        <v>13.160419257416947</v>
      </c>
      <c r="C142" s="7">
        <f>(PSCE!C154-PSCE!C142)/PSCE!C142*100</f>
        <v>-0.7943297079310766</v>
      </c>
      <c r="D142" s="7">
        <f>(PSCE!D154-PSCE!D142)/PSCE!D142*100</f>
        <v>12.058476265889906</v>
      </c>
      <c r="E142" s="7">
        <f>(PSCE!E154-PSCE!E142)/PSCE!E142*100</f>
        <v>14.881623449830892</v>
      </c>
      <c r="F142" s="7">
        <f>(PSCE!F154-PSCE!F142)/PSCE!F142*100</f>
        <v>20.33207662134887</v>
      </c>
      <c r="G142" s="7">
        <f>(PSCE!G154-PSCE!G142)/PSCE!G142*100</f>
        <v>12.73152229625833</v>
      </c>
      <c r="H142" s="7">
        <f>(PSCE!H154-PSCE!H142)/PSCE!H142*100</f>
        <v>9.694536985296313</v>
      </c>
    </row>
    <row r="143" spans="1:8" ht="12.75" hidden="1">
      <c r="A143" s="5">
        <v>37438</v>
      </c>
      <c r="B143" s="7">
        <f>(PSCE!B155-PSCE!B143)/PSCE!B143*100</f>
        <v>10.492289043033201</v>
      </c>
      <c r="C143" s="7">
        <f>(PSCE!C155-PSCE!C143)/PSCE!C143*100</f>
        <v>-5.462330748755931</v>
      </c>
      <c r="D143" s="7">
        <f>(PSCE!D155-PSCE!D143)/PSCE!D143*100</f>
        <v>11.067982932451462</v>
      </c>
      <c r="E143" s="7">
        <f>(PSCE!E155-PSCE!E143)/PSCE!E143*100</f>
        <v>15.5426457224458</v>
      </c>
      <c r="F143" s="7">
        <f>(PSCE!F155-PSCE!F143)/PSCE!F143*100</f>
        <v>12.30774720765086</v>
      </c>
      <c r="G143" s="7">
        <f>(PSCE!G155-PSCE!G143)/PSCE!G143*100</f>
        <v>12.799613375894475</v>
      </c>
      <c r="H143" s="7">
        <f>(PSCE!H155-PSCE!H143)/PSCE!H143*100</f>
        <v>7.9327056040369825</v>
      </c>
    </row>
    <row r="144" spans="1:8" ht="12.75" hidden="1">
      <c r="A144" s="5">
        <v>37469</v>
      </c>
      <c r="B144" s="7">
        <f>(PSCE!B156-PSCE!B144)/PSCE!B144*100</f>
        <v>22.691946938228593</v>
      </c>
      <c r="C144" s="7">
        <f>(PSCE!C156-PSCE!C144)/PSCE!C144*100</f>
        <v>-3.630248202273254</v>
      </c>
      <c r="D144" s="7">
        <f>(PSCE!D156-PSCE!D144)/PSCE!D144*100</f>
        <v>10.19281616748875</v>
      </c>
      <c r="E144" s="7">
        <f>(PSCE!E156-PSCE!E144)/PSCE!E144*100</f>
        <v>16.67284059978418</v>
      </c>
      <c r="F144" s="7">
        <f>(PSCE!F156-PSCE!F144)/PSCE!F144*100</f>
        <v>9.286409116175653</v>
      </c>
      <c r="G144" s="7">
        <f>(PSCE!G156-PSCE!G144)/PSCE!G144*100</f>
        <v>12.562398345414753</v>
      </c>
      <c r="H144" s="7">
        <f>(PSCE!H156-PSCE!H144)/PSCE!H144*100</f>
        <v>6.202849958088851</v>
      </c>
    </row>
    <row r="145" spans="1:8" ht="12.75" hidden="1">
      <c r="A145" s="5">
        <v>37500</v>
      </c>
      <c r="B145" s="7">
        <f>(PSCE!B157-PSCE!B145)/PSCE!B145*100</f>
        <v>9.680615648842355</v>
      </c>
      <c r="C145" s="7">
        <f>(PSCE!C157-PSCE!C145)/PSCE!C145*100</f>
        <v>-0.10435992578849722</v>
      </c>
      <c r="D145" s="7">
        <f>(PSCE!D157-PSCE!D145)/PSCE!D145*100</f>
        <v>9.641552372655877</v>
      </c>
      <c r="E145" s="7">
        <f>(PSCE!E157-PSCE!E145)/PSCE!E145*100</f>
        <v>16.432575323268996</v>
      </c>
      <c r="F145" s="7">
        <f>(PSCE!F157-PSCE!F145)/PSCE!F145*100</f>
        <v>5.6546605841901</v>
      </c>
      <c r="G145" s="7">
        <f>(PSCE!G157-PSCE!G145)/PSCE!G145*100</f>
        <v>11.708372072607709</v>
      </c>
      <c r="H145" s="7">
        <f>(PSCE!H157-PSCE!H145)/PSCE!H145*100</f>
        <v>6.326461100759352</v>
      </c>
    </row>
    <row r="146" spans="1:8" ht="12.75" hidden="1">
      <c r="A146" s="5">
        <v>37530</v>
      </c>
      <c r="B146" s="7">
        <f>(PSCE!B158-PSCE!B146)/PSCE!B146*100</f>
        <v>1.3261372397841171</v>
      </c>
      <c r="C146" s="7">
        <f>(PSCE!C158-PSCE!C146)/PSCE!C146*100</f>
        <v>1.098901098901099</v>
      </c>
      <c r="D146" s="7">
        <f>(PSCE!D158-PSCE!D146)/PSCE!D146*100</f>
        <v>9.029084916972007</v>
      </c>
      <c r="E146" s="7">
        <f>(PSCE!E158-PSCE!E146)/PSCE!E146*100</f>
        <v>17.270886716649265</v>
      </c>
      <c r="F146" s="7">
        <f>(PSCE!F158-PSCE!F146)/PSCE!F146*100</f>
        <v>5.088488173697769</v>
      </c>
      <c r="G146" s="7">
        <f>(PSCE!G158-PSCE!G146)/PSCE!G146*100</f>
        <v>11.046564328925848</v>
      </c>
      <c r="H146" s="7">
        <f>(PSCE!H158-PSCE!H146)/PSCE!H146*100</f>
        <v>5.372752696763883</v>
      </c>
    </row>
    <row r="147" spans="1:8" ht="12.75" hidden="1">
      <c r="A147" s="5">
        <v>37561</v>
      </c>
      <c r="B147" s="7">
        <f>(PSCE!B159-PSCE!B147)/PSCE!B147*100</f>
        <v>-3.5008389500327053</v>
      </c>
      <c r="C147" s="7">
        <f>(PSCE!C159-PSCE!C147)/PSCE!C147*100</f>
        <v>3.970994475138122</v>
      </c>
      <c r="D147" s="7">
        <f>(PSCE!D159-PSCE!D147)/PSCE!D147*100</f>
        <v>9.80308825612693</v>
      </c>
      <c r="E147" s="7">
        <f>(PSCE!E159-PSCE!E147)/PSCE!E147*100</f>
        <v>17.731599576930257</v>
      </c>
      <c r="F147" s="7">
        <f>(PSCE!F159-PSCE!F147)/PSCE!F147*100</f>
        <v>9.712948303159633</v>
      </c>
      <c r="G147" s="7">
        <f>(PSCE!G159-PSCE!G147)/PSCE!G147*100</f>
        <v>11.238679897372213</v>
      </c>
      <c r="H147" s="7">
        <f>(PSCE!H159-PSCE!H147)/PSCE!H147*100</f>
        <v>6.3125004988068545</v>
      </c>
    </row>
    <row r="148" spans="1:8" ht="12.75" hidden="1">
      <c r="A148" s="5">
        <v>37591</v>
      </c>
      <c r="B148" s="7">
        <f>(PSCE!B160-PSCE!B148)/PSCE!B148*100</f>
        <v>-37.13063297213004</v>
      </c>
      <c r="C148" s="7">
        <f>(PSCE!C160-PSCE!C148)/PSCE!C148*100</f>
        <v>2.5737817433081673</v>
      </c>
      <c r="D148" s="7">
        <f>(PSCE!D160-PSCE!D148)/PSCE!D148*100</f>
        <v>7.7813840325440555</v>
      </c>
      <c r="E148" s="7">
        <f>(PSCE!E160-PSCE!E148)/PSCE!E148*100</f>
        <v>18.055191753593935</v>
      </c>
      <c r="F148" s="7">
        <f>(PSCE!F160-PSCE!F148)/PSCE!F148*100</f>
        <v>4.190362167015863</v>
      </c>
      <c r="G148" s="7">
        <f>(PSCE!G160-PSCE!G148)/PSCE!G148*100</f>
        <v>10.356456579282456</v>
      </c>
      <c r="H148" s="7">
        <f>(PSCE!H160-PSCE!H148)/PSCE!H148*100</f>
        <v>3.086266115784758</v>
      </c>
    </row>
    <row r="149" spans="1:8" ht="12.75" hidden="1">
      <c r="A149" s="5">
        <v>37622</v>
      </c>
      <c r="B149" s="7">
        <f>(PSCE!B161-PSCE!B149)/PSCE!B149*100</f>
        <v>79.38520780772805</v>
      </c>
      <c r="C149" s="7">
        <f>(PSCE!C161-PSCE!C149)/PSCE!C149*100</f>
        <v>-10.99290780141844</v>
      </c>
      <c r="D149" s="7">
        <f>(PSCE!D161-PSCE!D149)/PSCE!D149*100</f>
        <v>8.756310872911687</v>
      </c>
      <c r="E149" s="7">
        <f>(PSCE!E161-PSCE!E149)/PSCE!E149*100</f>
        <v>18.192470402045227</v>
      </c>
      <c r="F149" s="7">
        <f>(PSCE!F161-PSCE!F149)/PSCE!F149*100</f>
        <v>4.667066986922872</v>
      </c>
      <c r="G149" s="7">
        <f>(PSCE!G161-PSCE!G149)/PSCE!G149*100</f>
        <v>10.71512031045883</v>
      </c>
      <c r="H149" s="7">
        <f>(PSCE!H161-PSCE!H149)/PSCE!H149*100</f>
        <v>4.891978855435532</v>
      </c>
    </row>
    <row r="150" spans="1:8" ht="12.75" hidden="1">
      <c r="A150" s="5">
        <v>37653</v>
      </c>
      <c r="B150" s="7">
        <f>(PSCE!B162-PSCE!B150)/PSCE!B150*100</f>
        <v>94.43093719895408</v>
      </c>
      <c r="C150" s="7">
        <f>(PSCE!C162-PSCE!C150)/PSCE!C150*100</f>
        <v>-31.39632608956657</v>
      </c>
      <c r="D150" s="7">
        <f>(PSCE!D162-PSCE!D150)/PSCE!D150*100</f>
        <v>9.066178884667698</v>
      </c>
      <c r="E150" s="7">
        <f>(PSCE!E162-PSCE!E150)/PSCE!E150*100</f>
        <v>18.756302015139887</v>
      </c>
      <c r="F150" s="7">
        <f>(PSCE!F162-PSCE!F150)/PSCE!F150*100</f>
        <v>5.695302945162463</v>
      </c>
      <c r="G150" s="7">
        <f>(PSCE!G162-PSCE!G150)/PSCE!G150*100</f>
        <v>10.44524941513848</v>
      </c>
      <c r="H150" s="7">
        <f>(PSCE!H162-PSCE!H150)/PSCE!H150*100</f>
        <v>5.529855137983311</v>
      </c>
    </row>
    <row r="151" spans="1:8" ht="12.75" hidden="1">
      <c r="A151" s="5">
        <v>37681</v>
      </c>
      <c r="B151" s="7">
        <f>(PSCE!B163-PSCE!B151)/PSCE!B151*100</f>
        <v>146.463982470556</v>
      </c>
      <c r="C151" s="7">
        <f>(PSCE!C163-PSCE!C151)/PSCE!C151*100</f>
        <v>-37.99719232569022</v>
      </c>
      <c r="D151" s="7">
        <f>(PSCE!D163-PSCE!D151)/PSCE!D151*100</f>
        <v>9.498997674605084</v>
      </c>
      <c r="E151" s="7">
        <f>(PSCE!E163-PSCE!E151)/PSCE!E151*100</f>
        <v>17.753163623491933</v>
      </c>
      <c r="F151" s="7">
        <f>(PSCE!F163-PSCE!F151)/PSCE!F151*100</f>
        <v>3.6897001303780965</v>
      </c>
      <c r="G151" s="7">
        <f>(PSCE!G163-PSCE!G151)/PSCE!G151*100</f>
        <v>11.267156320018614</v>
      </c>
      <c r="H151" s="7">
        <f>(PSCE!H163-PSCE!H151)/PSCE!H151*100</f>
        <v>6.2025125569849315</v>
      </c>
    </row>
    <row r="152" spans="1:8" ht="12.75" hidden="1">
      <c r="A152" s="5">
        <v>37712</v>
      </c>
      <c r="B152" s="7">
        <f>(PSCE!B164-PSCE!B152)/PSCE!B152*100</f>
        <v>197.78595647259976</v>
      </c>
      <c r="C152" s="7">
        <f>(PSCE!C164-PSCE!C152)/PSCE!C152*100</f>
        <v>-38.9723414401526</v>
      </c>
      <c r="D152" s="7">
        <f>(PSCE!D164-PSCE!D152)/PSCE!D152*100</f>
        <v>12.74616708698611</v>
      </c>
      <c r="E152" s="7">
        <f>(PSCE!E164-PSCE!E152)/PSCE!E152*100</f>
        <v>18.40453178380588</v>
      </c>
      <c r="F152" s="7">
        <f>(PSCE!F164-PSCE!F152)/PSCE!F152*100</f>
        <v>6.8442676405373675</v>
      </c>
      <c r="G152" s="7">
        <f>(PSCE!G164-PSCE!G152)/PSCE!G152*100</f>
        <v>11.752614940067696</v>
      </c>
      <c r="H152" s="7">
        <f>(PSCE!H164-PSCE!H152)/PSCE!H152*100</f>
        <v>12.980802928234883</v>
      </c>
    </row>
    <row r="153" spans="1:8" ht="12.75" hidden="1">
      <c r="A153" s="5">
        <v>37742</v>
      </c>
      <c r="B153" s="7">
        <f>(PSCE!B165-PSCE!B153)/PSCE!B153*100</f>
        <v>122.58432087511395</v>
      </c>
      <c r="C153" s="7">
        <f>(PSCE!C165-PSCE!C153)/PSCE!C153*100</f>
        <v>-35.85111542192047</v>
      </c>
      <c r="D153" s="7">
        <f>(PSCE!D165-PSCE!D153)/PSCE!D153*100</f>
        <v>11.700300387303821</v>
      </c>
      <c r="E153" s="7">
        <f>(PSCE!E165-PSCE!E153)/PSCE!E153*100</f>
        <v>18.2797552357149</v>
      </c>
      <c r="F153" s="7">
        <f>(PSCE!F165-PSCE!F153)/PSCE!F153*100</f>
        <v>7.6651618236154375</v>
      </c>
      <c r="G153" s="7">
        <f>(PSCE!G165-PSCE!G153)/PSCE!G153*100</f>
        <v>11.91242400726735</v>
      </c>
      <c r="H153" s="7">
        <f>(PSCE!H165-PSCE!H153)/PSCE!H153*100</f>
        <v>10.176869788727979</v>
      </c>
    </row>
    <row r="154" spans="1:8" ht="12.75" hidden="1">
      <c r="A154" s="5">
        <v>37773</v>
      </c>
      <c r="B154" s="7">
        <f>(PSCE!B166-PSCE!B154)/PSCE!B154*100</f>
        <v>121.08072466953436</v>
      </c>
      <c r="C154" s="7">
        <f>(PSCE!C166-PSCE!C154)/PSCE!C154*100</f>
        <v>-22.099039172209903</v>
      </c>
      <c r="D154" s="7">
        <f>(PSCE!D166-PSCE!D154)/PSCE!D154*100</f>
        <v>12.660747550044086</v>
      </c>
      <c r="E154" s="7">
        <f>(PSCE!E166-PSCE!E154)/PSCE!E154*100</f>
        <v>18.318613019299967</v>
      </c>
      <c r="F154" s="7">
        <f>(PSCE!F166-PSCE!F154)/PSCE!F154*100</f>
        <v>7.019431609595545</v>
      </c>
      <c r="G154" s="7">
        <f>(PSCE!G166-PSCE!G154)/PSCE!G154*100</f>
        <v>11.689048609797617</v>
      </c>
      <c r="H154" s="7">
        <f>(PSCE!H166-PSCE!H154)/PSCE!H154*100</f>
        <v>12.845799080720802</v>
      </c>
    </row>
    <row r="155" spans="1:8" ht="12.75" hidden="1">
      <c r="A155" s="5">
        <v>37803</v>
      </c>
      <c r="B155" s="7">
        <f>(PSCE!B167-PSCE!B155)/PSCE!B155*100</f>
        <v>117.45596391783994</v>
      </c>
      <c r="C155" s="7">
        <f>(PSCE!C167-PSCE!C155)/PSCE!C155*100</f>
        <v>-22.89141877830824</v>
      </c>
      <c r="D155" s="7">
        <f>(PSCE!D167-PSCE!D155)/PSCE!D155*100</f>
        <v>13.048812798062123</v>
      </c>
      <c r="E155" s="7">
        <f>(PSCE!E167-PSCE!E155)/PSCE!E155*100</f>
        <v>19.637088845818937</v>
      </c>
      <c r="F155" s="7">
        <f>(PSCE!F167-PSCE!F155)/PSCE!F155*100</f>
        <v>5.8559989832231825</v>
      </c>
      <c r="G155" s="7">
        <f>(PSCE!G167-PSCE!G155)/PSCE!G155*100</f>
        <v>11.990595893444128</v>
      </c>
      <c r="H155" s="7">
        <f>(PSCE!H167-PSCE!H155)/PSCE!H155*100</f>
        <v>13.25062778165419</v>
      </c>
    </row>
    <row r="156" spans="1:8" ht="12.75" hidden="1">
      <c r="A156" s="5">
        <v>37834</v>
      </c>
      <c r="B156" s="7">
        <f>(PSCE!B168-PSCE!B156)/PSCE!B156*100</f>
        <v>96.98301752853165</v>
      </c>
      <c r="C156" s="7">
        <f>(PSCE!C168-PSCE!C156)/PSCE!C156*100</f>
        <v>-11.842580334576965</v>
      </c>
      <c r="D156" s="7">
        <f>(PSCE!D168-PSCE!D156)/PSCE!D156*100</f>
        <v>11.973775501453884</v>
      </c>
      <c r="E156" s="7">
        <f>(PSCE!E168-PSCE!E156)/PSCE!E156*100</f>
        <v>18.813931337226155</v>
      </c>
      <c r="F156" s="7">
        <f>(PSCE!F168-PSCE!F156)/PSCE!F156*100</f>
        <v>9.705312013224402</v>
      </c>
      <c r="G156" s="7">
        <f>(PSCE!G168-PSCE!G156)/PSCE!G156*100</f>
        <v>12.364870168328066</v>
      </c>
      <c r="H156" s="7">
        <f>(PSCE!H168-PSCE!H156)/PSCE!H156*100</f>
        <v>9.89848406499197</v>
      </c>
    </row>
    <row r="157" spans="1:8" ht="12.75" hidden="1">
      <c r="A157" s="5">
        <v>37865</v>
      </c>
      <c r="B157" s="7">
        <f>(PSCE!B169-PSCE!B157)/PSCE!B157*100</f>
        <v>153.4268850879306</v>
      </c>
      <c r="C157" s="7">
        <f>(PSCE!C169-PSCE!C157)/PSCE!C157*100</f>
        <v>-23.900174114915846</v>
      </c>
      <c r="D157" s="7">
        <f>(PSCE!D169-PSCE!D157)/PSCE!D157*100</f>
        <v>11.62659637042261</v>
      </c>
      <c r="E157" s="7">
        <f>(PSCE!E169-PSCE!E157)/PSCE!E157*100</f>
        <v>19.46385830540929</v>
      </c>
      <c r="F157" s="7">
        <f>(PSCE!F169-PSCE!F157)/PSCE!F157*100</f>
        <v>12.247462542290961</v>
      </c>
      <c r="G157" s="7">
        <f>(PSCE!G169-PSCE!G157)/PSCE!G157*100</f>
        <v>13.846093395582768</v>
      </c>
      <c r="H157" s="7">
        <f>(PSCE!H169-PSCE!H157)/PSCE!H157*100</f>
        <v>7.052758128158647</v>
      </c>
    </row>
    <row r="158" spans="1:8" ht="12.75" hidden="1">
      <c r="A158" s="5">
        <v>37895</v>
      </c>
      <c r="B158" s="7">
        <f>(PSCE!B170-PSCE!B158)/PSCE!B158*100</f>
        <v>166.43433267387005</v>
      </c>
      <c r="C158" s="7">
        <f>(PSCE!C170-PSCE!C158)/PSCE!C158*100</f>
        <v>-20.40307971014493</v>
      </c>
      <c r="D158" s="7">
        <f>(PSCE!D170-PSCE!D158)/PSCE!D158*100</f>
        <v>12.276347215715788</v>
      </c>
      <c r="E158" s="7">
        <f>(PSCE!E170-PSCE!E158)/PSCE!E158*100</f>
        <v>20.567567203032063</v>
      </c>
      <c r="F158" s="7">
        <f>(PSCE!F170-PSCE!F158)/PSCE!F158*100</f>
        <v>10.99579778428626</v>
      </c>
      <c r="G158" s="7">
        <f>(PSCE!G170-PSCE!G158)/PSCE!G158*100</f>
        <v>14.741414801039168</v>
      </c>
      <c r="H158" s="7">
        <f>(PSCE!H170-PSCE!H158)/PSCE!H158*100</f>
        <v>7.464701154131974</v>
      </c>
    </row>
    <row r="159" spans="1:8" ht="12.75" hidden="1">
      <c r="A159" s="5">
        <v>37926</v>
      </c>
      <c r="B159" s="7">
        <f>(PSCE!B171-PSCE!B159)/PSCE!B159*100</f>
        <v>181.79594483083815</v>
      </c>
      <c r="C159" s="7">
        <f>(PSCE!C171-PSCE!C159)/PSCE!C159*100</f>
        <v>-10.948743496069966</v>
      </c>
      <c r="D159" s="7">
        <f>(PSCE!D171-PSCE!D159)/PSCE!D159*100</f>
        <v>12.947399576525232</v>
      </c>
      <c r="E159" s="7">
        <f>(PSCE!E171-PSCE!E159)/PSCE!E159*100</f>
        <v>16.04264651482323</v>
      </c>
      <c r="F159" s="7">
        <f>(PSCE!F171-PSCE!F159)/PSCE!F159*100</f>
        <v>11.303174802359143</v>
      </c>
      <c r="G159" s="7">
        <f>(PSCE!G171-PSCE!G159)/PSCE!G159*100</f>
        <v>15.268386870282605</v>
      </c>
      <c r="H159" s="7">
        <f>(PSCE!H171-PSCE!H159)/PSCE!H159*100</f>
        <v>9.78315948306602</v>
      </c>
    </row>
    <row r="160" spans="1:8" ht="12.75" hidden="1">
      <c r="A160" s="5">
        <v>37956</v>
      </c>
      <c r="B160" s="7">
        <f>(PSCE!B172-PSCE!B160)/PSCE!B160*100</f>
        <v>168.74642243846594</v>
      </c>
      <c r="C160" s="7">
        <f>(PSCE!C172-PSCE!C160)/PSCE!C160*100</f>
        <v>-13.181666109066578</v>
      </c>
      <c r="D160" s="7">
        <f>(PSCE!D172-PSCE!D160)/PSCE!D160*100</f>
        <v>12.521280461784134</v>
      </c>
      <c r="E160" s="7">
        <f>(PSCE!E172-PSCE!E160)/PSCE!E160*100</f>
        <v>16.430650360876545</v>
      </c>
      <c r="F160" s="7">
        <f>(PSCE!F172-PSCE!F160)/PSCE!F160*100</f>
        <v>18.63130007341441</v>
      </c>
      <c r="G160" s="7">
        <f>(PSCE!G172-PSCE!G160)/PSCE!G160*100</f>
        <v>16.02785994503535</v>
      </c>
      <c r="H160" s="7">
        <f>(PSCE!H172-PSCE!H160)/PSCE!H160*100</f>
        <v>6.972442304906451</v>
      </c>
    </row>
    <row r="161" spans="1:8" ht="12.75" hidden="1">
      <c r="A161" s="5">
        <v>37987</v>
      </c>
      <c r="B161" s="7">
        <f>(PSCE!B173-PSCE!B161)/PSCE!B161*100</f>
        <v>-15.057305353023182</v>
      </c>
      <c r="C161" s="7">
        <f>(PSCE!C173-PSCE!C161)/PSCE!C161*100</f>
        <v>-1.0756972111553786</v>
      </c>
      <c r="D161" s="7">
        <f>(PSCE!D173-PSCE!D161)/PSCE!D161*100</f>
        <v>12.290624190701289</v>
      </c>
      <c r="E161" s="7">
        <f>(PSCE!E173-PSCE!E161)/PSCE!E161*100</f>
        <v>15.989648379662412</v>
      </c>
      <c r="F161" s="7">
        <f>(PSCE!F173-PSCE!F161)/PSCE!F161*100</f>
        <v>18.498804780876494</v>
      </c>
      <c r="G161" s="7">
        <f>(PSCE!G173-PSCE!G161)/PSCE!G161*100</f>
        <v>15.85900492382432</v>
      </c>
      <c r="H161" s="7">
        <f>(PSCE!H173-PSCE!H161)/PSCE!H161*100</f>
        <v>6.764025986831294</v>
      </c>
    </row>
    <row r="162" spans="1:8" ht="12.75" hidden="1">
      <c r="A162" s="5">
        <v>38018</v>
      </c>
      <c r="B162" s="7">
        <f>(PSCE!B174-PSCE!B162)/PSCE!B162*100</f>
        <v>-26.259909399773502</v>
      </c>
      <c r="C162" s="7">
        <f>(PSCE!C174-PSCE!C162)/PSCE!C162*100</f>
        <v>13.633181659082954</v>
      </c>
      <c r="D162" s="7">
        <f>(PSCE!D174-PSCE!D162)/PSCE!D162*100</f>
        <v>12.540667827262942</v>
      </c>
      <c r="E162" s="7">
        <f>(PSCE!E174-PSCE!E162)/PSCE!E162*100</f>
        <v>16.375617792421746</v>
      </c>
      <c r="F162" s="7">
        <f>(PSCE!F174-PSCE!F162)/PSCE!F162*100</f>
        <v>17.425569176882664</v>
      </c>
      <c r="G162" s="7">
        <f>(PSCE!G174-PSCE!G162)/PSCE!G162*100</f>
        <v>15.86596606787791</v>
      </c>
      <c r="H162" s="7">
        <f>(PSCE!H174-PSCE!H162)/PSCE!H162*100</f>
        <v>7.251696962087023</v>
      </c>
    </row>
    <row r="163" spans="1:8" ht="12.75" hidden="1">
      <c r="A163" s="5">
        <v>38047</v>
      </c>
      <c r="B163" s="7">
        <f>(PSCE!B175-PSCE!B163)/PSCE!B163*100</f>
        <v>-31.50226706970128</v>
      </c>
      <c r="C163" s="7">
        <f>(PSCE!C175-PSCE!C163)/PSCE!C163*100</f>
        <v>11.981132075471699</v>
      </c>
      <c r="D163" s="7">
        <f>(PSCE!D175-PSCE!D163)/PSCE!D163*100</f>
        <v>12.375710513327114</v>
      </c>
      <c r="E163" s="7">
        <f>(PSCE!E175-PSCE!E163)/PSCE!E163*100</f>
        <v>16.8551710317013</v>
      </c>
      <c r="F163" s="7">
        <f>(PSCE!F175-PSCE!F163)/PSCE!F163*100</f>
        <v>21.435307431158055</v>
      </c>
      <c r="G163" s="7">
        <f>(PSCE!G175-PSCE!G163)/PSCE!G163*100</f>
        <v>16.403794001376202</v>
      </c>
      <c r="H163" s="7">
        <f>(PSCE!H175-PSCE!H163)/PSCE!H163*100</f>
        <v>5.676431395679052</v>
      </c>
    </row>
    <row r="164" spans="1:8" ht="12.75" hidden="1">
      <c r="A164" s="5">
        <v>38078</v>
      </c>
      <c r="B164" s="7">
        <f>(PSCE!B176-PSCE!B164)/PSCE!B164*100</f>
        <v>-49.437994491859435</v>
      </c>
      <c r="C164" s="7">
        <f>(PSCE!C176-PSCE!C164)/PSCE!C164*100</f>
        <v>3.770267630396562</v>
      </c>
      <c r="D164" s="7">
        <f>(PSCE!D176-PSCE!D164)/PSCE!D164*100</f>
        <v>10.003862934011998</v>
      </c>
      <c r="E164" s="7">
        <f>(PSCE!E176-PSCE!E164)/PSCE!E164*100</f>
        <v>16.490752157829842</v>
      </c>
      <c r="F164" s="7">
        <f>(PSCE!F176-PSCE!F164)/PSCE!F164*100</f>
        <v>18.24396496475112</v>
      </c>
      <c r="G164" s="7">
        <f>(PSCE!G176-PSCE!G164)/PSCE!G164*100</f>
        <v>16.506006031021442</v>
      </c>
      <c r="H164" s="7">
        <f>(PSCE!H176-PSCE!H164)/PSCE!H164*100</f>
        <v>0.5345584636700145</v>
      </c>
    </row>
    <row r="165" spans="1:8" ht="12.75" hidden="1">
      <c r="A165" s="5">
        <v>38108</v>
      </c>
      <c r="B165" s="7">
        <f>(PSCE!B177-PSCE!B165)/PSCE!B165*100</f>
        <v>-31.004914508037267</v>
      </c>
      <c r="C165" s="7">
        <f>(PSCE!C177-PSCE!C165)/PSCE!C165*100</f>
        <v>21.338121338121336</v>
      </c>
      <c r="D165" s="7">
        <f>(PSCE!D177-PSCE!D165)/PSCE!D165*100</f>
        <v>9.115291817315079</v>
      </c>
      <c r="E165" s="7">
        <f>(PSCE!E177-PSCE!E165)/PSCE!E165*100</f>
        <v>16.992130574176624</v>
      </c>
      <c r="F165" s="7">
        <f>(PSCE!F177-PSCE!F165)/PSCE!F165*100</f>
        <v>15.671046803484423</v>
      </c>
      <c r="G165" s="7">
        <f>(PSCE!G177-PSCE!G165)/PSCE!G165*100</f>
        <v>16.6265186942762</v>
      </c>
      <c r="H165" s="7">
        <f>(PSCE!H177-PSCE!H165)/PSCE!H165*100</f>
        <v>-2.1092574745100268</v>
      </c>
    </row>
    <row r="166" spans="1:8" ht="12.75" hidden="1">
      <c r="A166" s="5">
        <v>38139</v>
      </c>
      <c r="B166" s="7">
        <f>(PSCE!B178-PSCE!B166)/PSCE!B166*100</f>
        <v>-22.249048457649266</v>
      </c>
      <c r="C166" s="7">
        <f>(PSCE!C178-PSCE!C166)/PSCE!C166*100</f>
        <v>-16.68247944339026</v>
      </c>
      <c r="D166" s="7">
        <f>(PSCE!D178-PSCE!D166)/PSCE!D166*100</f>
        <v>8.92463378130342</v>
      </c>
      <c r="E166" s="7">
        <f>(PSCE!E178-PSCE!E166)/PSCE!E166*100</f>
        <v>17.87693380293541</v>
      </c>
      <c r="F166" s="7">
        <f>(PSCE!F178-PSCE!F166)/PSCE!F166*100</f>
        <v>17.802223799384905</v>
      </c>
      <c r="G166" s="7">
        <f>(PSCE!G178-PSCE!G166)/PSCE!G166*100</f>
        <v>17.922881521526737</v>
      </c>
      <c r="H166" s="7">
        <f>(PSCE!H178-PSCE!H166)/PSCE!H166*100</f>
        <v>-4.197565749572696</v>
      </c>
    </row>
    <row r="167" spans="1:8" ht="12.75" hidden="1">
      <c r="A167" s="5">
        <v>38169</v>
      </c>
      <c r="B167" s="7">
        <f>(PSCE!B179-PSCE!B167)/PSCE!B167*100</f>
        <v>-25.21441784853411</v>
      </c>
      <c r="C167" s="7">
        <f>(PSCE!C179-PSCE!C167)/PSCE!C167*100</f>
        <v>-14.399110969995238</v>
      </c>
      <c r="D167" s="7">
        <f>(PSCE!D179-PSCE!D167)/PSCE!D167*100</f>
        <v>9.537301314941452</v>
      </c>
      <c r="E167" s="7">
        <f>(PSCE!E179-PSCE!E167)/PSCE!E167*100</f>
        <v>17.347154395191584</v>
      </c>
      <c r="F167" s="7">
        <f>(PSCE!F179-PSCE!F167)/PSCE!F167*100</f>
        <v>21.20366201410776</v>
      </c>
      <c r="G167" s="7">
        <f>(PSCE!G179-PSCE!G167)/PSCE!G167*100</f>
        <v>18.485798331484784</v>
      </c>
      <c r="H167" s="7">
        <f>(PSCE!H179-PSCE!H167)/PSCE!H167*100</f>
        <v>-3.8202614834101443</v>
      </c>
    </row>
    <row r="168" spans="1:8" ht="12.75" hidden="1">
      <c r="A168" s="5">
        <v>38200</v>
      </c>
      <c r="B168" s="7">
        <f>(PSCE!B180-PSCE!B168)/PSCE!B168*100</f>
        <v>-22.60107835391631</v>
      </c>
      <c r="C168" s="7">
        <f>(PSCE!C180-PSCE!C168)/PSCE!C168*100</f>
        <v>-25.119453924914676</v>
      </c>
      <c r="D168" s="7">
        <f>(PSCE!D180-PSCE!D168)/PSCE!D168*100</f>
        <v>11.622942898954722</v>
      </c>
      <c r="E168" s="7">
        <f>(PSCE!E180-PSCE!E168)/PSCE!E168*100</f>
        <v>18.222377134890205</v>
      </c>
      <c r="F168" s="7">
        <f>(PSCE!F180-PSCE!F168)/PSCE!F168*100</f>
        <v>18.02086351782092</v>
      </c>
      <c r="G168" s="7">
        <f>(PSCE!G180-PSCE!G168)/PSCE!G168*100</f>
        <v>19.49686133681333</v>
      </c>
      <c r="H168" s="7">
        <f>(PSCE!H180-PSCE!H168)/PSCE!H168*100</f>
        <v>0.05908158211278568</v>
      </c>
    </row>
    <row r="169" spans="1:8" ht="12.75" hidden="1">
      <c r="A169" s="5">
        <v>38231</v>
      </c>
      <c r="B169" s="7">
        <f>(PSCE!B181-PSCE!B169)/PSCE!B169*100</f>
        <v>-32.442548539651604</v>
      </c>
      <c r="C169" s="7">
        <f>(PSCE!C181-PSCE!C169)/PSCE!C169*100</f>
        <v>-19.920683343502134</v>
      </c>
      <c r="D169" s="7">
        <f>(PSCE!D181-PSCE!D169)/PSCE!D169*100</f>
        <v>13.45016897717084</v>
      </c>
      <c r="E169" s="7">
        <f>(PSCE!E181-PSCE!E169)/PSCE!E169*100</f>
        <v>18.3912257000893</v>
      </c>
      <c r="F169" s="7">
        <f>(PSCE!F181-PSCE!F169)/PSCE!F169*100</f>
        <v>21.196463428637042</v>
      </c>
      <c r="G169" s="7">
        <f>(PSCE!G181-PSCE!G169)/PSCE!G169*100</f>
        <v>20.388690694704607</v>
      </c>
      <c r="H169" s="7">
        <f>(PSCE!H181-PSCE!H169)/PSCE!H169*100</f>
        <v>3.1958374551586477</v>
      </c>
    </row>
    <row r="170" spans="1:8" ht="12.75" hidden="1">
      <c r="A170" s="5">
        <v>38261</v>
      </c>
      <c r="B170" s="7">
        <f>(PSCE!B182-PSCE!B170)/PSCE!B170*100</f>
        <v>-28.061276945748652</v>
      </c>
      <c r="C170" s="7">
        <f>(PSCE!C182-PSCE!C170)/PSCE!C170*100</f>
        <v>-24.452347083926032</v>
      </c>
      <c r="D170" s="7">
        <f>(PSCE!D182-PSCE!D170)/PSCE!D170*100</f>
        <v>15.478007967255456</v>
      </c>
      <c r="E170" s="7">
        <f>(PSCE!E182-PSCE!E170)/PSCE!E170*100</f>
        <v>18.272737442666966</v>
      </c>
      <c r="F170" s="7">
        <f>(PSCE!F182-PSCE!F170)/PSCE!F170*100</f>
        <v>23.40962542304824</v>
      </c>
      <c r="G170" s="7">
        <f>(PSCE!G182-PSCE!G170)/PSCE!G170*100</f>
        <v>21.366532632230125</v>
      </c>
      <c r="H170" s="7">
        <f>(PSCE!H182-PSCE!H170)/PSCE!H170*100</f>
        <v>6.904204123682242</v>
      </c>
    </row>
    <row r="171" spans="1:8" ht="12.75" hidden="1">
      <c r="A171" s="5">
        <v>38292</v>
      </c>
      <c r="B171" s="7">
        <f>(PSCE!B183-PSCE!B171)/PSCE!B171*100</f>
        <v>-26.19772221002102</v>
      </c>
      <c r="C171" s="7">
        <f>(PSCE!C183-PSCE!C171)/PSCE!C171*100</f>
        <v>-35.51715564395823</v>
      </c>
      <c r="D171" s="7">
        <f>(PSCE!D183-PSCE!D171)/PSCE!D171*100</f>
        <v>15.970177534513134</v>
      </c>
      <c r="E171" s="7">
        <f>(PSCE!E183-PSCE!E171)/PSCE!E171*100</f>
        <v>23.24130471907554</v>
      </c>
      <c r="F171" s="7">
        <f>(PSCE!F183-PSCE!F171)/PSCE!F171*100</f>
        <v>19.295921531046535</v>
      </c>
      <c r="G171" s="7">
        <f>(PSCE!G183-PSCE!G171)/PSCE!G171*100</f>
        <v>22.936754968904374</v>
      </c>
      <c r="H171" s="7">
        <f>(PSCE!H183-PSCE!H171)/PSCE!H171*100</f>
        <v>5.562412601160418</v>
      </c>
    </row>
    <row r="172" spans="1:8" ht="12.75" hidden="1">
      <c r="A172" s="5">
        <v>38322</v>
      </c>
      <c r="B172" s="7">
        <f>(PSCE!B184-PSCE!B172)/PSCE!B172*100</f>
        <v>-6.177967104484677</v>
      </c>
      <c r="C172" s="7">
        <f>(PSCE!C184-PSCE!C172)/PSCE!C172*100</f>
        <v>-29.85228002569043</v>
      </c>
      <c r="D172" s="7">
        <f>(PSCE!D184-PSCE!D172)/PSCE!D172*100</f>
        <v>16.51961125911949</v>
      </c>
      <c r="E172" s="7">
        <f>(PSCE!E184-PSCE!E172)/PSCE!E172*100</f>
        <v>22.712088601919113</v>
      </c>
      <c r="F172" s="7">
        <f>(PSCE!F184-PSCE!F172)/PSCE!F172*100</f>
        <v>15.826292848302211</v>
      </c>
      <c r="G172" s="7">
        <f>(PSCE!G184-PSCE!G172)/PSCE!G172*100</f>
        <v>24.38720837024849</v>
      </c>
      <c r="H172" s="7">
        <f>(PSCE!H184-PSCE!H172)/PSCE!H172*100</f>
        <v>5.625234384766032</v>
      </c>
    </row>
    <row r="173" spans="1:8" ht="12.75" hidden="1">
      <c r="A173" s="5">
        <v>38353</v>
      </c>
      <c r="B173" s="7">
        <f>(PSCE!B185-PSCE!B173)/PSCE!B173*100</f>
        <v>0.12926276651368152</v>
      </c>
      <c r="C173" s="7">
        <f>(PSCE!C185-PSCE!C173)/PSCE!C173*100</f>
        <v>-28.50046986172641</v>
      </c>
      <c r="D173" s="7">
        <f>(PSCE!D185-PSCE!D173)/PSCE!D173*100</f>
        <v>17.60778627249303</v>
      </c>
      <c r="E173" s="7">
        <f>(PSCE!E185-PSCE!E173)/PSCE!E173*100</f>
        <v>22.173874433886866</v>
      </c>
      <c r="F173" s="7">
        <f>(PSCE!F185-PSCE!F173)/PSCE!F173*100</f>
        <v>12.848651120256058</v>
      </c>
      <c r="G173" s="7">
        <f>(PSCE!G185-PSCE!G173)/PSCE!G173*100</f>
        <v>25.091388022793247</v>
      </c>
      <c r="H173" s="7">
        <f>(PSCE!H185-PSCE!H173)/PSCE!H173*100</f>
        <v>8.234907799817345</v>
      </c>
    </row>
    <row r="174" spans="1:8" ht="12.75" hidden="1">
      <c r="A174" s="5">
        <v>38384</v>
      </c>
      <c r="B174" s="7">
        <f>(PSCE!B186-PSCE!B174)/PSCE!B174*100</f>
        <v>12.097651500607922</v>
      </c>
      <c r="C174" s="7">
        <f>(PSCE!C186-PSCE!C174)/PSCE!C174*100</f>
        <v>-10.395810873248115</v>
      </c>
      <c r="D174" s="7">
        <f>(PSCE!D186-PSCE!D174)/PSCE!D174*100</f>
        <v>18.236847375799805</v>
      </c>
      <c r="E174" s="7">
        <f>(PSCE!E186-PSCE!E174)/PSCE!E174*100</f>
        <v>21.176713999477307</v>
      </c>
      <c r="F174" s="7">
        <f>(PSCE!F186-PSCE!F174)/PSCE!F174*100</f>
        <v>13.625226376904228</v>
      </c>
      <c r="G174" s="7">
        <f>(PSCE!G186-PSCE!G174)/PSCE!G174*100</f>
        <v>24.38889904523769</v>
      </c>
      <c r="H174" s="7">
        <f>(PSCE!H186-PSCE!H174)/PSCE!H174*100</f>
        <v>10.719180204811064</v>
      </c>
    </row>
    <row r="175" spans="1:8" ht="12.75" hidden="1">
      <c r="A175" s="5">
        <v>38412</v>
      </c>
      <c r="B175" s="7">
        <f>(PSCE!B187-PSCE!B175)/PSCE!B175*100</f>
        <v>5.920145367230722</v>
      </c>
      <c r="C175" s="7">
        <f>(PSCE!C187-PSCE!C175)/PSCE!C175*100</f>
        <v>-13.395113732097725</v>
      </c>
      <c r="D175" s="7">
        <f>(PSCE!D187-PSCE!D175)/PSCE!D175*100</f>
        <v>18.558674799291</v>
      </c>
      <c r="E175" s="7">
        <f>(PSCE!E187-PSCE!E175)/PSCE!E175*100</f>
        <v>21.09629566112159</v>
      </c>
      <c r="F175" s="7">
        <f>(PSCE!F187-PSCE!F175)/PSCE!F175*100</f>
        <v>11.967073076027026</v>
      </c>
      <c r="G175" s="7">
        <f>(PSCE!G187-PSCE!G175)/PSCE!G175*100</f>
        <v>24.70559258186033</v>
      </c>
      <c r="H175" s="7">
        <f>(PSCE!H187-PSCE!H175)/PSCE!H175*100</f>
        <v>11.311855519150534</v>
      </c>
    </row>
    <row r="176" spans="1:8" ht="12.75" hidden="1">
      <c r="A176" s="5">
        <v>38443</v>
      </c>
      <c r="B176" s="7">
        <f>(PSCE!B188-PSCE!B176)/PSCE!B176*100</f>
        <v>32.285010393409806</v>
      </c>
      <c r="C176" s="7">
        <f>(PSCE!C188-PSCE!C176)/PSCE!C176*100</f>
        <v>0.1694277108433735</v>
      </c>
      <c r="D176" s="7">
        <f>(PSCE!D188-PSCE!D176)/PSCE!D176*100</f>
        <v>20.094168620443913</v>
      </c>
      <c r="E176" s="7">
        <f>(PSCE!E188-PSCE!E176)/PSCE!E176*100</f>
        <v>21.798590088278257</v>
      </c>
      <c r="F176" s="7">
        <f>(PSCE!F188-PSCE!F176)/PSCE!F176*100</f>
        <v>12.605497483546262</v>
      </c>
      <c r="G176" s="7">
        <f>(PSCE!G188-PSCE!G176)/PSCE!G176*100</f>
        <v>25.542825437863932</v>
      </c>
      <c r="H176" s="7">
        <f>(PSCE!H188-PSCE!H176)/PSCE!H176*100</f>
        <v>14.005629128856315</v>
      </c>
    </row>
    <row r="177" spans="1:8" ht="12.75" hidden="1">
      <c r="A177" s="5">
        <v>38473</v>
      </c>
      <c r="B177" s="7">
        <f>(PSCE!B189-PSCE!B177)/PSCE!B177*100</f>
        <v>31.938415878315713</v>
      </c>
      <c r="C177" s="7">
        <f>(PSCE!C189-PSCE!C177)/PSCE!C177*100</f>
        <v>-20.747663551401867</v>
      </c>
      <c r="D177" s="7">
        <f>(PSCE!D189-PSCE!D177)/PSCE!D177*100</f>
        <v>23.025011428198265</v>
      </c>
      <c r="E177" s="7">
        <f>(PSCE!E189-PSCE!E177)/PSCE!E177*100</f>
        <v>21.678292642418203</v>
      </c>
      <c r="F177" s="7">
        <f>(PSCE!F189-PSCE!F177)/PSCE!F177*100</f>
        <v>13.213519861125295</v>
      </c>
      <c r="G177" s="7">
        <f>(PSCE!G189-PSCE!G177)/PSCE!G177*100</f>
        <v>26.566145557421578</v>
      </c>
      <c r="H177" s="7">
        <f>(PSCE!H189-PSCE!H177)/PSCE!H177*100</f>
        <v>20.32711129195155</v>
      </c>
    </row>
    <row r="178" spans="1:8" ht="12.75" hidden="1">
      <c r="A178" s="5">
        <v>38504</v>
      </c>
      <c r="B178" s="7">
        <f>(PSCE!B190-PSCE!B178)/PSCE!B178*100</f>
        <v>23.588938004603076</v>
      </c>
      <c r="C178" s="7">
        <f>(PSCE!C190-PSCE!C178)/PSCE!C178*100</f>
        <v>-13.133421901689124</v>
      </c>
      <c r="D178" s="7">
        <f>(PSCE!D190-PSCE!D178)/PSCE!D178*100</f>
        <v>22.57559087099809</v>
      </c>
      <c r="E178" s="7">
        <f>(PSCE!E190-PSCE!E178)/PSCE!E178*100</f>
        <v>21.568787412173805</v>
      </c>
      <c r="F178" s="7">
        <f>(PSCE!F190-PSCE!F178)/PSCE!F178*100</f>
        <v>12.425946380158651</v>
      </c>
      <c r="G178" s="7">
        <f>(PSCE!G190-PSCE!G178)/PSCE!G178*100</f>
        <v>26.901301871889622</v>
      </c>
      <c r="H178" s="7">
        <f>(PSCE!H190-PSCE!H178)/PSCE!H178*100</f>
        <v>18.751056612867835</v>
      </c>
    </row>
    <row r="179" spans="1:8" ht="12.75" hidden="1">
      <c r="A179" s="5">
        <v>38534</v>
      </c>
      <c r="B179" s="7">
        <f>(PSCE!B191-PSCE!B179)/PSCE!B179*100</f>
        <v>37.96566973989956</v>
      </c>
      <c r="C179" s="7">
        <f>(PSCE!C191-PSCE!C179)/PSCE!C179*100</f>
        <v>-15.077893175074184</v>
      </c>
      <c r="D179" s="7">
        <f>(PSCE!D191-PSCE!D179)/PSCE!D179*100</f>
        <v>23.49106284346126</v>
      </c>
      <c r="E179" s="7">
        <f>(PSCE!E191-PSCE!E179)/PSCE!E179*100</f>
        <v>21.478376566861076</v>
      </c>
      <c r="F179" s="7">
        <f>(PSCE!F191-PSCE!F179)/PSCE!F179*100</f>
        <v>12.58327348374155</v>
      </c>
      <c r="G179" s="7">
        <f>(PSCE!G191-PSCE!G179)/PSCE!G179*100</f>
        <v>27.521462138725187</v>
      </c>
      <c r="H179" s="7">
        <f>(PSCE!H191-PSCE!H179)/PSCE!H179*100</f>
        <v>20.437264077536383</v>
      </c>
    </row>
    <row r="180" spans="1:8" ht="12.75" hidden="1">
      <c r="A180" s="5">
        <v>38565</v>
      </c>
      <c r="B180" s="7">
        <f>(PSCE!B192-PSCE!B180)/PSCE!B180*100</f>
        <v>39.250729750541716</v>
      </c>
      <c r="C180" s="7">
        <f>(PSCE!C192-PSCE!C180)/PSCE!C180*100</f>
        <v>-22.68003646308113</v>
      </c>
      <c r="D180" s="7">
        <f>(PSCE!D192-PSCE!D180)/PSCE!D180*100</f>
        <v>21.884920857673542</v>
      </c>
      <c r="E180" s="7">
        <f>(PSCE!E192-PSCE!E180)/PSCE!E180*100</f>
        <v>21.46647797629577</v>
      </c>
      <c r="F180" s="7">
        <f>(PSCE!F192-PSCE!F180)/PSCE!F180*100</f>
        <v>13.94338186550124</v>
      </c>
      <c r="G180" s="7">
        <f>(PSCE!G192-PSCE!G180)/PSCE!G180*100</f>
        <v>27.930606594446083</v>
      </c>
      <c r="H180" s="7">
        <f>(PSCE!H192-PSCE!H180)/PSCE!H180*100</f>
        <v>15.134340073613906</v>
      </c>
    </row>
    <row r="181" spans="1:8" ht="12.75" hidden="1">
      <c r="A181" s="5">
        <v>38596</v>
      </c>
      <c r="B181" s="7">
        <f>(PSCE!B193-PSCE!B181)/PSCE!B181*100</f>
        <v>45.688154076158646</v>
      </c>
      <c r="C181" s="7">
        <f>(PSCE!C193-PSCE!C181)/PSCE!C181*100</f>
        <v>-13.638095238095238</v>
      </c>
      <c r="D181" s="7">
        <f>(PSCE!D193-PSCE!D181)/PSCE!D181*100</f>
        <v>21.544226628261416</v>
      </c>
      <c r="E181" s="7">
        <f>(PSCE!E193-PSCE!E181)/PSCE!E181*100</f>
        <v>19.215743158301905</v>
      </c>
      <c r="F181" s="7">
        <f>(PSCE!F193-PSCE!F181)/PSCE!F181*100</f>
        <v>11.859308384651824</v>
      </c>
      <c r="G181" s="7">
        <f>(PSCE!G193-PSCE!G181)/PSCE!G181*100</f>
        <v>28.761089623969227</v>
      </c>
      <c r="H181" s="7">
        <f>(PSCE!H193-PSCE!H181)/PSCE!H181*100</f>
        <v>14.314223821788596</v>
      </c>
    </row>
    <row r="182" spans="1:8" ht="12.75" hidden="1">
      <c r="A182" s="5">
        <v>38626</v>
      </c>
      <c r="B182" s="7">
        <f>(PSCE!B194-PSCE!B182)/PSCE!B182*100</f>
        <v>7.436520413510553</v>
      </c>
      <c r="C182" s="7">
        <f>(PSCE!C194-PSCE!C182)/PSCE!C182*100</f>
        <v>-9.056674825833175</v>
      </c>
      <c r="D182" s="7">
        <f>(PSCE!D194-PSCE!D182)/PSCE!D182*100</f>
        <v>20.303150562410043</v>
      </c>
      <c r="E182" s="7">
        <f>(PSCE!E194-PSCE!E182)/PSCE!E182*100</f>
        <v>18.36574476939957</v>
      </c>
      <c r="F182" s="7">
        <f>(PSCE!F194-PSCE!F182)/PSCE!F182*100</f>
        <v>11.734219577949242</v>
      </c>
      <c r="G182" s="7">
        <f>(PSCE!G194-PSCE!G182)/PSCE!G182*100</f>
        <v>27.75181075391587</v>
      </c>
      <c r="H182" s="7">
        <f>(PSCE!H194-PSCE!H182)/PSCE!H182*100</f>
        <v>12.550287949043746</v>
      </c>
    </row>
    <row r="183" spans="1:8" ht="12.75" hidden="1">
      <c r="A183" s="5">
        <v>38657</v>
      </c>
      <c r="B183" s="7">
        <f>(PSCE!B195-PSCE!B183)/PSCE!B183*100</f>
        <v>6.807521716334368</v>
      </c>
      <c r="C183" s="7">
        <f>(PSCE!C195-PSCE!C183)/PSCE!C183*100</f>
        <v>-2.641218430692115</v>
      </c>
      <c r="D183" s="7">
        <f>(PSCE!D195-PSCE!D183)/PSCE!D183*100</f>
        <v>19.899023960082367</v>
      </c>
      <c r="E183" s="7">
        <f>(PSCE!E195-PSCE!E183)/PSCE!E183*100</f>
        <v>17.723027464456948</v>
      </c>
      <c r="F183" s="7">
        <f>(PSCE!F195-PSCE!F183)/PSCE!F183*100</f>
        <v>16.203189604252806</v>
      </c>
      <c r="G183" s="7">
        <f>(PSCE!G195-PSCE!G183)/PSCE!G183*100</f>
        <v>27.637351883920097</v>
      </c>
      <c r="H183" s="7">
        <f>(PSCE!H195-PSCE!H183)/PSCE!H183*100</f>
        <v>11.05165991902834</v>
      </c>
    </row>
    <row r="184" spans="1:8" ht="12.75" hidden="1">
      <c r="A184" s="5">
        <v>38687</v>
      </c>
      <c r="B184" s="7">
        <f>(PSCE!B196-PSCE!B184)/PSCE!B184*100</f>
        <v>2.7797046248533843</v>
      </c>
      <c r="C184" s="7">
        <f>(PSCE!C196-PSCE!C184)/PSCE!C184*100</f>
        <v>-2.527009705182201</v>
      </c>
      <c r="D184" s="7">
        <f>(PSCE!D196-PSCE!D184)/PSCE!D184*100</f>
        <v>21.15129377071655</v>
      </c>
      <c r="E184" s="7">
        <f>(PSCE!E196-PSCE!E184)/PSCE!E184*100</f>
        <v>18.48194466013209</v>
      </c>
      <c r="F184" s="7">
        <f>(PSCE!F196-PSCE!F184)/PSCE!F184*100</f>
        <v>15.227188254971194</v>
      </c>
      <c r="G184" s="7">
        <f>(PSCE!G196-PSCE!G184)/PSCE!G184*100</f>
        <v>27.588796639282503</v>
      </c>
      <c r="H184" s="7">
        <f>(PSCE!H196-PSCE!H184)/PSCE!H184*100</f>
        <v>14.214893421173747</v>
      </c>
    </row>
    <row r="185" spans="1:8" ht="12.75" hidden="1">
      <c r="A185" s="5">
        <v>38718</v>
      </c>
      <c r="B185" s="7">
        <f>(PSCE!B197-PSCE!B185)/PSCE!B185*100</f>
        <v>16.64901872615715</v>
      </c>
      <c r="C185" s="7">
        <f>(PSCE!C197-PSCE!C185)/PSCE!C185*100</f>
        <v>-8.280135185880585</v>
      </c>
      <c r="D185" s="7">
        <f>(PSCE!D197-PSCE!D185)/PSCE!D185*100</f>
        <v>20.929923284033904</v>
      </c>
      <c r="E185" s="7">
        <f>(PSCE!E197-PSCE!E185)/PSCE!E185*100</f>
        <v>19.049825556040123</v>
      </c>
      <c r="F185" s="7">
        <f>(PSCE!F197-PSCE!F185)/PSCE!F185*100</f>
        <v>19.11526360949566</v>
      </c>
      <c r="G185" s="7">
        <f>(PSCE!G197-PSCE!G185)/PSCE!G185*100</f>
        <v>27.41332836736692</v>
      </c>
      <c r="H185" s="7">
        <f>(PSCE!H197-PSCE!H185)/PSCE!H185*100</f>
        <v>13.242506984211259</v>
      </c>
    </row>
    <row r="186" spans="1:8" ht="12.75" hidden="1">
      <c r="A186" s="5">
        <v>38749</v>
      </c>
      <c r="B186" s="7">
        <f>(PSCE!B198-PSCE!B186)/PSCE!B186*100</f>
        <v>10.954759526188097</v>
      </c>
      <c r="C186" s="7">
        <f>(PSCE!C198-PSCE!C186)/PSCE!C186*100</f>
        <v>-15.262976968030252</v>
      </c>
      <c r="D186" s="7">
        <f>(PSCE!D198-PSCE!D186)/PSCE!D186*100</f>
        <v>22.60988564003468</v>
      </c>
      <c r="E186" s="7">
        <f>(PSCE!E198-PSCE!E186)/PSCE!E186*100</f>
        <v>21.727369944014594</v>
      </c>
      <c r="F186" s="7">
        <f>(PSCE!F198-PSCE!F186)/PSCE!F186*100</f>
        <v>23.295987249203076</v>
      </c>
      <c r="G186" s="7">
        <f>(PSCE!G198-PSCE!G186)/PSCE!G186*100</f>
        <v>29.546882222564623</v>
      </c>
      <c r="H186" s="7">
        <f>(PSCE!H198-PSCE!H186)/PSCE!H186*100</f>
        <v>13.723160749384222</v>
      </c>
    </row>
    <row r="187" spans="1:8" ht="12.75" hidden="1">
      <c r="A187" s="5">
        <v>38777</v>
      </c>
      <c r="B187" s="7">
        <f>(PSCE!B199-PSCE!B187)/PSCE!B187*100</f>
        <v>28.774928774928775</v>
      </c>
      <c r="C187" s="7">
        <f>(PSCE!C199-PSCE!C187)/PSCE!C187*100</f>
        <v>-12.509727626459144</v>
      </c>
      <c r="D187" s="7">
        <f>(PSCE!D199-PSCE!D187)/PSCE!D187*100</f>
        <v>24.06458556168838</v>
      </c>
      <c r="E187" s="7">
        <f>(PSCE!E199-PSCE!E187)/PSCE!E187*100</f>
        <v>19.04353059887766</v>
      </c>
      <c r="F187" s="7">
        <f>(PSCE!F199-PSCE!F187)/PSCE!F187*100</f>
        <v>20.86281037591899</v>
      </c>
      <c r="G187" s="7">
        <f>(PSCE!G199-PSCE!G187)/PSCE!G187*100</f>
        <v>30.032600689192044</v>
      </c>
      <c r="H187" s="7">
        <f>(PSCE!H199-PSCE!H187)/PSCE!H187*100</f>
        <v>18.299462062732523</v>
      </c>
    </row>
    <row r="188" spans="1:8" ht="12.75" hidden="1">
      <c r="A188" s="5">
        <v>38808</v>
      </c>
      <c r="B188" s="7">
        <f>(PSCE!B200-PSCE!B188)/PSCE!B188*100</f>
        <v>28.574130656190892</v>
      </c>
      <c r="C188" s="7">
        <f>(PSCE!C200-PSCE!C188)/PSCE!C188*100</f>
        <v>-15.767712835933095</v>
      </c>
      <c r="D188" s="7">
        <f>(PSCE!D200-PSCE!D188)/PSCE!D188*100</f>
        <v>22.71334138168652</v>
      </c>
      <c r="E188" s="7">
        <f>(PSCE!E200-PSCE!E188)/PSCE!E188*100</f>
        <v>18.341328605694024</v>
      </c>
      <c r="F188" s="7">
        <f>(PSCE!F200-PSCE!F188)/PSCE!F188*100</f>
        <v>21.35506200004584</v>
      </c>
      <c r="G188" s="7">
        <f>(PSCE!G200-PSCE!G188)/PSCE!G188*100</f>
        <v>30.059481095217595</v>
      </c>
      <c r="H188" s="7">
        <f>(PSCE!H200-PSCE!H188)/PSCE!H188*100</f>
        <v>14.707518546027526</v>
      </c>
    </row>
    <row r="189" spans="1:8" ht="12.75" hidden="1">
      <c r="A189" s="5">
        <v>38838</v>
      </c>
      <c r="B189" s="7">
        <f>(PSCE!B201-PSCE!B189)/PSCE!B189*100</f>
        <v>28.012878191429536</v>
      </c>
      <c r="C189" s="7">
        <f>(PSCE!C201-PSCE!C189)/PSCE!C189*100</f>
        <v>-14.996069182389938</v>
      </c>
      <c r="D189" s="7">
        <f>(PSCE!D201-PSCE!D189)/PSCE!D189*100</f>
        <v>22.16423321630548</v>
      </c>
      <c r="E189" s="7">
        <f>(PSCE!E201-PSCE!E189)/PSCE!E189*100</f>
        <v>17.714553830404366</v>
      </c>
      <c r="F189" s="7">
        <f>(PSCE!F201-PSCE!F189)/PSCE!F189*100</f>
        <v>19.008748985298098</v>
      </c>
      <c r="G189" s="7">
        <f>(PSCE!G201-PSCE!G189)/PSCE!G189*100</f>
        <v>29.995346900791027</v>
      </c>
      <c r="H189" s="7">
        <f>(PSCE!H201-PSCE!H189)/PSCE!H189*100</f>
        <v>13.541559735515232</v>
      </c>
    </row>
    <row r="190" spans="1:8" ht="12.75" hidden="1">
      <c r="A190" s="5">
        <v>38869</v>
      </c>
      <c r="B190" s="7">
        <f>(PSCE!B202-PSCE!B190)/PSCE!B190*100</f>
        <v>34.423588530889745</v>
      </c>
      <c r="C190" s="7">
        <f>(PSCE!C202-PSCE!C190)/PSCE!C190*100</f>
        <v>0.8302381472580291</v>
      </c>
      <c r="D190" s="7">
        <f>(PSCE!D202-PSCE!D190)/PSCE!D190*100</f>
        <v>22.770890154911218</v>
      </c>
      <c r="E190" s="7">
        <f>(PSCE!E202-PSCE!E190)/PSCE!E190*100</f>
        <v>18.04066636468871</v>
      </c>
      <c r="F190" s="7">
        <f>(PSCE!F202-PSCE!F190)/PSCE!F190*100</f>
        <v>19.941499575760282</v>
      </c>
      <c r="G190" s="7">
        <f>(PSCE!G202-PSCE!G190)/PSCE!G190*100</f>
        <v>29.767226257992345</v>
      </c>
      <c r="H190" s="7">
        <f>(PSCE!H202-PSCE!H190)/PSCE!H190*100</f>
        <v>15.125052629028204</v>
      </c>
    </row>
    <row r="191" spans="1:8" ht="12.75" hidden="1">
      <c r="A191" s="5">
        <v>38899</v>
      </c>
      <c r="B191" s="7">
        <f>(PSCE!B203-PSCE!B191)/PSCE!B191*100</f>
        <v>29.570520482451375</v>
      </c>
      <c r="C191" s="7">
        <f>(PSCE!C203-PSCE!C191)/PSCE!C191*100</f>
        <v>5.263157894736842</v>
      </c>
      <c r="D191" s="7">
        <f>(PSCE!D203-PSCE!D191)/PSCE!D191*100</f>
        <v>24.227201755670556</v>
      </c>
      <c r="E191" s="7">
        <f>(PSCE!E203-PSCE!E191)/PSCE!E191*100</f>
        <v>17.855407597730398</v>
      </c>
      <c r="F191" s="7">
        <f>(PSCE!F203-PSCE!F191)/PSCE!F191*100</f>
        <v>19.949406071271447</v>
      </c>
      <c r="G191" s="7">
        <f>(PSCE!G203-PSCE!G191)/PSCE!G191*100</f>
        <v>30.24821910346647</v>
      </c>
      <c r="H191" s="7">
        <f>(PSCE!H203-PSCE!H191)/PSCE!H191*100</f>
        <v>18.633086823387295</v>
      </c>
    </row>
    <row r="192" spans="1:8" ht="12.75" hidden="1">
      <c r="A192" s="5">
        <v>38930</v>
      </c>
      <c r="B192" s="7">
        <f>(PSCE!B204-PSCE!B192)/PSCE!B192*100</f>
        <v>12.46286603479983</v>
      </c>
      <c r="C192" s="7">
        <f>(PSCE!C204-PSCE!C192)/PSCE!C192*100</f>
        <v>5.70620136760198</v>
      </c>
      <c r="D192" s="7">
        <f>(PSCE!D204-PSCE!D192)/PSCE!D192*100</f>
        <v>26.127649296540064</v>
      </c>
      <c r="E192" s="7">
        <f>(PSCE!E204-PSCE!E192)/PSCE!E192*100</f>
        <v>15.759282183224514</v>
      </c>
      <c r="F192" s="7">
        <f>(PSCE!F204-PSCE!F192)/PSCE!F192*100</f>
        <v>19.837097052232373</v>
      </c>
      <c r="G192" s="7">
        <f>(PSCE!G204-PSCE!G192)/PSCE!G192*100</f>
        <v>30.313648193111415</v>
      </c>
      <c r="H192" s="7">
        <f>(PSCE!H204-PSCE!H192)/PSCE!H192*100</f>
        <v>24.770368914507525</v>
      </c>
    </row>
    <row r="193" spans="1:8" ht="12.75" hidden="1">
      <c r="A193" s="5">
        <v>38961</v>
      </c>
      <c r="B193" s="7">
        <f>(PSCE!B205-PSCE!B193)/PSCE!B193*100</f>
        <v>16.082143158962225</v>
      </c>
      <c r="C193" s="7">
        <f>(PSCE!C205-PSCE!C193)/PSCE!C193*100</f>
        <v>-1.124834583149537</v>
      </c>
      <c r="D193" s="7">
        <f>(PSCE!D205-PSCE!D193)/PSCE!D193*100</f>
        <v>26.182089913559658</v>
      </c>
      <c r="E193" s="7">
        <f>(PSCE!E205-PSCE!E193)/PSCE!E193*100</f>
        <v>14.129509007876315</v>
      </c>
      <c r="F193" s="7">
        <f>(PSCE!F205-PSCE!F193)/PSCE!F193*100</f>
        <v>20.164312787176826</v>
      </c>
      <c r="G193" s="7">
        <f>(PSCE!G205-PSCE!G193)/PSCE!G193*100</f>
        <v>29.63347542536525</v>
      </c>
      <c r="H193" s="7">
        <f>(PSCE!H205-PSCE!H193)/PSCE!H193*100</f>
        <v>26.37580387651263</v>
      </c>
    </row>
    <row r="194" spans="1:8" ht="12.75" hidden="1">
      <c r="A194" s="5">
        <v>38991</v>
      </c>
      <c r="B194" s="7">
        <f>(PSCE!B206-PSCE!B194)/PSCE!B194*100</f>
        <v>40.89807260257775</v>
      </c>
      <c r="C194" s="7">
        <f>(PSCE!C206-PSCE!C194)/PSCE!C194*100</f>
        <v>-4.3478260869565215</v>
      </c>
      <c r="D194" s="7">
        <f>(PSCE!D206-PSCE!D194)/PSCE!D194*100</f>
        <v>26.745680296123865</v>
      </c>
      <c r="E194" s="7">
        <f>(PSCE!E206-PSCE!E194)/PSCE!E194*100</f>
        <v>13.209899233664427</v>
      </c>
      <c r="F194" s="7">
        <f>(PSCE!F206-PSCE!F194)/PSCE!F194*100</f>
        <v>19.805728310834702</v>
      </c>
      <c r="G194" s="7">
        <f>(PSCE!G206-PSCE!G194)/PSCE!G194*100</f>
        <v>30.94320426117661</v>
      </c>
      <c r="H194" s="7">
        <f>(PSCE!H206-PSCE!H194)/PSCE!H194*100</f>
        <v>26.521187099195682</v>
      </c>
    </row>
    <row r="195" spans="1:8" ht="12.75" hidden="1">
      <c r="A195" s="5">
        <v>39022</v>
      </c>
      <c r="B195" s="7">
        <f>(PSCE!B207-PSCE!B195)/PSCE!B195*100</f>
        <v>21.361760842742093</v>
      </c>
      <c r="C195" s="7">
        <f>(PSCE!C207-PSCE!C195)/PSCE!C195*100</f>
        <v>-8.99009900990099</v>
      </c>
      <c r="D195" s="7">
        <f>(PSCE!D207-PSCE!D195)/PSCE!D195*100</f>
        <v>27.345580993929648</v>
      </c>
      <c r="E195" s="7">
        <f>(PSCE!E207-PSCE!E195)/PSCE!E195*100</f>
        <v>13.659619881664234</v>
      </c>
      <c r="F195" s="7">
        <f>(PSCE!F207-PSCE!F195)/PSCE!F195*100</f>
        <v>19.622633836894863</v>
      </c>
      <c r="G195" s="7">
        <f>(PSCE!G207-PSCE!G195)/PSCE!G195*100</f>
        <v>30.406318175818885</v>
      </c>
      <c r="H195" s="7">
        <f>(PSCE!H207-PSCE!H195)/PSCE!H195*100</f>
        <v>28.940829230733335</v>
      </c>
    </row>
    <row r="196" spans="1:8" ht="12.75" hidden="1">
      <c r="A196" s="5">
        <v>39052</v>
      </c>
      <c r="B196" s="7">
        <f>(PSCE!B208-PSCE!B196)/PSCE!B196*100</f>
        <v>5.271618421214092</v>
      </c>
      <c r="C196" s="7">
        <f>(PSCE!C208-PSCE!C196)/PSCE!C196*100</f>
        <v>-12.286304715386061</v>
      </c>
      <c r="D196" s="7">
        <f>(PSCE!D208-PSCE!D196)/PSCE!D196*100</f>
        <v>27.628897101613</v>
      </c>
      <c r="E196" s="7">
        <f>(PSCE!E208-PSCE!E196)/PSCE!E196*100</f>
        <v>13.645230183267671</v>
      </c>
      <c r="F196" s="7">
        <f>(PSCE!F208-PSCE!F196)/PSCE!F196*100</f>
        <v>21.27693889482491</v>
      </c>
      <c r="G196" s="7">
        <f>(PSCE!G208-PSCE!G196)/PSCE!G196*100</f>
        <v>29.99086674755576</v>
      </c>
      <c r="H196" s="7">
        <f>(PSCE!H208-PSCE!H196)/PSCE!H196*100</f>
        <v>30.17574864432343</v>
      </c>
    </row>
    <row r="197" spans="1:8" ht="12.75" hidden="1">
      <c r="A197" s="5">
        <v>39083</v>
      </c>
      <c r="B197" s="7">
        <f>(PSCE!B209-PSCE!B197)/PSCE!B197*100</f>
        <v>-4.129621109439312</v>
      </c>
      <c r="C197" s="7">
        <f>(PSCE!C209-PSCE!C197)/PSCE!C197*100</f>
        <v>-4.564994882292733</v>
      </c>
      <c r="D197" s="7">
        <f>(PSCE!D209-PSCE!D197)/PSCE!D197*100</f>
        <v>27.11223567347928</v>
      </c>
      <c r="E197" s="7">
        <f>(PSCE!E209-PSCE!E197)/PSCE!E197*100</f>
        <v>14.093611435461836</v>
      </c>
      <c r="F197" s="7">
        <f>(PSCE!F209-PSCE!F197)/PSCE!F197*100</f>
        <v>21.67640467424364</v>
      </c>
      <c r="G197" s="7">
        <f>(PSCE!G209-PSCE!G197)/PSCE!G197*100</f>
        <v>30.065096163935902</v>
      </c>
      <c r="H197" s="7">
        <f>(PSCE!H209-PSCE!H197)/PSCE!H197*100</f>
        <v>28.23311407609166</v>
      </c>
    </row>
    <row r="198" spans="1:8" ht="12.75" hidden="1">
      <c r="A198" s="5">
        <v>39114</v>
      </c>
      <c r="B198" s="7">
        <f>(PSCE!B210-PSCE!B198)/PSCE!B198*100</f>
        <v>4.460679649113781</v>
      </c>
      <c r="C198" s="7">
        <f>(PSCE!C210-PSCE!C198)/PSCE!C198*100</f>
        <v>-3.711967545638945</v>
      </c>
      <c r="D198" s="7">
        <f>(PSCE!D210-PSCE!D198)/PSCE!D198*100</f>
        <v>27.765830780836737</v>
      </c>
      <c r="E198" s="7">
        <f>(PSCE!E210-PSCE!E198)/PSCE!E198*100</f>
        <v>12.824734048443418</v>
      </c>
      <c r="F198" s="7">
        <f>(PSCE!F210-PSCE!F198)/PSCE!F198*100</f>
        <v>17.183430602817328</v>
      </c>
      <c r="G198" s="7">
        <f>(PSCE!G210-PSCE!G198)/PSCE!G198*100</f>
        <v>29.590301921317476</v>
      </c>
      <c r="H198" s="7">
        <f>(PSCE!H210-PSCE!H198)/PSCE!H198*100</f>
        <v>32.09615226843876</v>
      </c>
    </row>
    <row r="199" spans="1:8" ht="12.75" hidden="1">
      <c r="A199" s="5">
        <v>39142</v>
      </c>
      <c r="B199" s="7">
        <f>(PSCE!B211-PSCE!B199)/PSCE!B199*100</f>
        <v>-4.163098296698068</v>
      </c>
      <c r="C199" s="7">
        <f>(PSCE!C211-PSCE!C199)/PSCE!C199*100</f>
        <v>15.165665999555259</v>
      </c>
      <c r="D199" s="7">
        <f>(PSCE!D211-PSCE!D199)/PSCE!D199*100</f>
        <v>26.190980402928616</v>
      </c>
      <c r="E199" s="7">
        <f>(PSCE!E211-PSCE!E199)/PSCE!E199*100</f>
        <v>16.117567457042373</v>
      </c>
      <c r="F199" s="7">
        <f>(PSCE!F211-PSCE!F199)/PSCE!F199*100</f>
        <v>20.039022150809135</v>
      </c>
      <c r="G199" s="7">
        <f>(PSCE!G211-PSCE!G199)/PSCE!G199*100</f>
        <v>27.905476521916274</v>
      </c>
      <c r="H199" s="7">
        <f>(PSCE!H211-PSCE!H199)/PSCE!H199*100</f>
        <v>28.066843009976218</v>
      </c>
    </row>
    <row r="200" spans="1:8" ht="12.75" hidden="1">
      <c r="A200" s="5">
        <v>39173</v>
      </c>
      <c r="B200" s="7">
        <f>(PSCE!B212-PSCE!B200)/PSCE!B200*100</f>
        <v>-5.082098926093992</v>
      </c>
      <c r="C200" s="7">
        <f>(PSCE!C212-PSCE!C200)/PSCE!C200*100</f>
        <v>20.124944221329763</v>
      </c>
      <c r="D200" s="7">
        <f>(PSCE!D212-PSCE!D200)/PSCE!D200*100</f>
        <v>27.366878290099017</v>
      </c>
      <c r="E200" s="7">
        <f>(PSCE!E212-PSCE!E200)/PSCE!E200*100</f>
        <v>15.941486197704391</v>
      </c>
      <c r="F200" s="7">
        <f>(PSCE!F212-PSCE!F200)/PSCE!F200*100</f>
        <v>19.274355003210818</v>
      </c>
      <c r="G200" s="7">
        <f>(PSCE!G212-PSCE!G200)/PSCE!G200*100</f>
        <v>27.579333453608516</v>
      </c>
      <c r="H200" s="7">
        <f>(PSCE!H212-PSCE!H200)/PSCE!H200*100</f>
        <v>32.25074122911648</v>
      </c>
    </row>
    <row r="201" spans="1:8" ht="12.75" hidden="1">
      <c r="A201" s="5">
        <v>39203</v>
      </c>
      <c r="B201" s="7">
        <f>(PSCE!B213-PSCE!B201)/PSCE!B201*100</f>
        <v>-8.184244341207867</v>
      </c>
      <c r="C201" s="7">
        <f>(PSCE!C213-PSCE!C201)/PSCE!C201*100</f>
        <v>16.6242774566474</v>
      </c>
      <c r="D201" s="7">
        <f>(PSCE!D213-PSCE!D201)/PSCE!D201*100</f>
        <v>27.439982967111753</v>
      </c>
      <c r="E201" s="7">
        <f>(PSCE!E213-PSCE!E201)/PSCE!E201*100</f>
        <v>11.283110483023517</v>
      </c>
      <c r="F201" s="7">
        <f>(PSCE!F213-PSCE!F201)/PSCE!F201*100</f>
        <v>21.524119898442535</v>
      </c>
      <c r="G201" s="7">
        <f>(PSCE!G213-PSCE!G201)/PSCE!G201*100</f>
        <v>27.558568294424816</v>
      </c>
      <c r="H201" s="7">
        <f>(PSCE!H213-PSCE!H201)/PSCE!H201*100</f>
        <v>34.01442851026828</v>
      </c>
    </row>
    <row r="202" spans="1:8" ht="12.75" hidden="1">
      <c r="A202" s="5">
        <v>39234</v>
      </c>
      <c r="B202" s="7">
        <f>(PSCE!B214-PSCE!B202)/PSCE!B202*100</f>
        <v>-12.279139316774968</v>
      </c>
      <c r="C202" s="7">
        <f>(PSCE!C214-PSCE!C202)/PSCE!C202*100</f>
        <v>10.595882990249187</v>
      </c>
      <c r="D202" s="7">
        <f>(PSCE!D214-PSCE!D202)/PSCE!D202*100</f>
        <v>27.74257855339444</v>
      </c>
      <c r="E202" s="7">
        <f>(PSCE!E214-PSCE!E202)/PSCE!E202*100</f>
        <v>9.570000213187797</v>
      </c>
      <c r="F202" s="7">
        <f>(PSCE!F214-PSCE!F202)/PSCE!F202*100</f>
        <v>18.811549416385876</v>
      </c>
      <c r="G202" s="7">
        <f>(PSCE!G214-PSCE!G202)/PSCE!G202*100</f>
        <v>27.134263428606886</v>
      </c>
      <c r="H202" s="7">
        <f>(PSCE!H214-PSCE!H202)/PSCE!H202*100</f>
        <v>36.68749588896929</v>
      </c>
    </row>
    <row r="203" spans="1:8" ht="12.75" hidden="1">
      <c r="A203" s="5">
        <v>39264</v>
      </c>
      <c r="B203" s="7">
        <f>(PSCE!B215-PSCE!B203)/PSCE!B203*100</f>
        <v>-12.77739923476073</v>
      </c>
      <c r="C203" s="7">
        <f>(PSCE!C215-PSCE!C203)/PSCE!C203*100</f>
        <v>-0.3941908713692946</v>
      </c>
      <c r="D203" s="7">
        <f>(PSCE!D215-PSCE!D203)/PSCE!D203*100</f>
        <v>26.14149839902572</v>
      </c>
      <c r="E203" s="7">
        <f>(PSCE!E215-PSCE!E203)/PSCE!E203*100</f>
        <v>10.143033826416888</v>
      </c>
      <c r="F203" s="7">
        <f>(PSCE!F215-PSCE!F203)/PSCE!F203*100</f>
        <v>15.87412202681142</v>
      </c>
      <c r="G203" s="7">
        <f>(PSCE!G215-PSCE!G203)/PSCE!G203*100</f>
        <v>26.663029219914698</v>
      </c>
      <c r="H203" s="7">
        <f>(PSCE!H215-PSCE!H203)/PSCE!H203*100</f>
        <v>32.550546371958475</v>
      </c>
    </row>
    <row r="204" spans="1:8" ht="12.75" hidden="1">
      <c r="A204" s="5">
        <v>39295</v>
      </c>
      <c r="B204" s="7">
        <f>(PSCE!B216-PSCE!B204)/PSCE!B204*100</f>
        <v>-3.946255002858776</v>
      </c>
      <c r="C204" s="7">
        <f>(PSCE!C216-PSCE!C204)/PSCE!C204*100</f>
        <v>5.3981708677225075</v>
      </c>
      <c r="D204" s="7">
        <f>(PSCE!D216-PSCE!D204)/PSCE!D204*100</f>
        <v>25.27621081603905</v>
      </c>
      <c r="E204" s="7">
        <f>(PSCE!E216-PSCE!E204)/PSCE!E204*100</f>
        <v>13.290232395596716</v>
      </c>
      <c r="F204" s="7">
        <f>(PSCE!F216-PSCE!F204)/PSCE!F204*100</f>
        <v>12.486064659977703</v>
      </c>
      <c r="G204" s="7">
        <f>(PSCE!G216-PSCE!G204)/PSCE!G204*100</f>
        <v>26.405774833761548</v>
      </c>
      <c r="H204" s="7">
        <f>(PSCE!H216-PSCE!H204)/PSCE!H204*100</f>
        <v>29.50348395608074</v>
      </c>
    </row>
    <row r="205" spans="1:8" ht="12.75" hidden="1">
      <c r="A205" s="5">
        <v>39326</v>
      </c>
      <c r="B205" s="7">
        <f>(PSCE!B217-PSCE!B205)/PSCE!B205*100</f>
        <v>-10.292037607122056</v>
      </c>
      <c r="C205" s="7">
        <f>(PSCE!C217-PSCE!C205)/PSCE!C205*100</f>
        <v>3.569038590229757</v>
      </c>
      <c r="D205" s="7">
        <f>(PSCE!D217-PSCE!D205)/PSCE!D205*100</f>
        <v>25.163511651542997</v>
      </c>
      <c r="E205" s="7">
        <f>(PSCE!E217-PSCE!E205)/PSCE!E205*100</f>
        <v>17.753375977256574</v>
      </c>
      <c r="F205" s="7">
        <f>(PSCE!F217-PSCE!F205)/PSCE!F205*100</f>
        <v>8.985022026431718</v>
      </c>
      <c r="G205" s="7">
        <f>(PSCE!G217-PSCE!G205)/PSCE!G205*100</f>
        <v>26.089040657413783</v>
      </c>
      <c r="H205" s="7">
        <f>(PSCE!H217-PSCE!H205)/PSCE!H205*100</f>
        <v>28.39385187931397</v>
      </c>
    </row>
    <row r="206" spans="1:8" ht="12.75" hidden="1">
      <c r="A206" s="5">
        <v>39356</v>
      </c>
      <c r="B206" s="7">
        <f>(PSCE!B218-PSCE!B206)/PSCE!B206*100</f>
        <v>-4.753162830707257</v>
      </c>
      <c r="C206" s="7">
        <f>(PSCE!C218-PSCE!C206)/PSCE!C206*100</f>
        <v>0.8008658008658008</v>
      </c>
      <c r="D206" s="7">
        <f>(PSCE!D218-PSCE!D206)/PSCE!D206*100</f>
        <v>24.46631223443804</v>
      </c>
      <c r="E206" s="7">
        <f>(PSCE!E218-PSCE!E206)/PSCE!E206*100</f>
        <v>18.432717827093565</v>
      </c>
      <c r="F206" s="7">
        <f>(PSCE!F218-PSCE!F206)/PSCE!F206*100</f>
        <v>5.626833799197903</v>
      </c>
      <c r="G206" s="7">
        <f>(PSCE!G218-PSCE!G206)/PSCE!G206*100</f>
        <v>25.28676267826972</v>
      </c>
      <c r="H206" s="7">
        <f>(PSCE!H218-PSCE!H206)/PSCE!H206*100</f>
        <v>27.71421088859481</v>
      </c>
    </row>
    <row r="207" spans="1:8" ht="12.75" hidden="1">
      <c r="A207" s="5">
        <v>39387</v>
      </c>
      <c r="B207" s="7">
        <f>(PSCE!B219-PSCE!B207)/PSCE!B207*100</f>
        <v>16.456042154054703</v>
      </c>
      <c r="C207" s="7">
        <f>(PSCE!C219-PSCE!C207)/PSCE!C207*100</f>
        <v>4.547432550043516</v>
      </c>
      <c r="D207" s="7">
        <f>(PSCE!D219-PSCE!D207)/PSCE!D207*100</f>
        <v>23.195152567533313</v>
      </c>
      <c r="E207" s="7">
        <f>(PSCE!E219-PSCE!E207)/PSCE!E207*100</f>
        <v>19.54142818677032</v>
      </c>
      <c r="F207" s="7">
        <f>(PSCE!F219-PSCE!F207)/PSCE!F207*100</f>
        <v>-0.9246354148961485</v>
      </c>
      <c r="G207" s="7">
        <f>(PSCE!G219-PSCE!G207)/PSCE!G207*100</f>
        <v>24.79158883651426</v>
      </c>
      <c r="H207" s="7">
        <f>(PSCE!H219-PSCE!H207)/PSCE!H207*100</f>
        <v>25.175864393284808</v>
      </c>
    </row>
    <row r="208" spans="1:8" ht="12.75" hidden="1">
      <c r="A208" s="5">
        <v>39417</v>
      </c>
      <c r="B208" s="7">
        <f>(PSCE!B220-PSCE!B208)/PSCE!B208*100</f>
        <v>13.008660784016598</v>
      </c>
      <c r="C208" s="7">
        <f>(PSCE!C220-PSCE!C208)/PSCE!C208*100</f>
        <v>4.240736774469908</v>
      </c>
      <c r="D208" s="7">
        <f>(PSCE!D220-PSCE!D208)/PSCE!D208*100</f>
        <v>22.138013829052912</v>
      </c>
      <c r="E208" s="7">
        <f>(PSCE!E220-PSCE!E208)/PSCE!E208*100</f>
        <v>19.895657365382398</v>
      </c>
      <c r="F208" s="7">
        <f>(PSCE!F220-PSCE!F208)/PSCE!F208*100</f>
        <v>-4.228934288611467</v>
      </c>
      <c r="G208" s="7">
        <f>(PSCE!G220-PSCE!G208)/PSCE!G208*100</f>
        <v>24.719212729315082</v>
      </c>
      <c r="H208" s="7">
        <f>(PSCE!H220-PSCE!H208)/PSCE!H208*100</f>
        <v>22.468807142683414</v>
      </c>
    </row>
    <row r="209" spans="1:8" ht="12.75" hidden="1">
      <c r="A209" s="5">
        <v>39448</v>
      </c>
      <c r="B209" s="7">
        <f>(PSCE!B221-PSCE!B209)/PSCE!B209*100</f>
        <v>17.63988689719578</v>
      </c>
      <c r="C209" s="7">
        <f>(PSCE!C221-PSCE!C209)/PSCE!C209*100</f>
        <v>-34.06263406263406</v>
      </c>
      <c r="D209" s="7">
        <f>(PSCE!D221-PSCE!D209)/PSCE!D209*100</f>
        <v>23.776125848377518</v>
      </c>
      <c r="E209" s="7">
        <f>(PSCE!E221-PSCE!E209)/PSCE!E209*100</f>
        <v>21.713333957644917</v>
      </c>
      <c r="F209" s="7">
        <f>(PSCE!F221-PSCE!F209)/PSCE!F209*100</f>
        <v>-6.209607130523443</v>
      </c>
      <c r="G209" s="7">
        <f>(PSCE!G221-PSCE!G209)/PSCE!G209*100</f>
        <v>24.54975429355977</v>
      </c>
      <c r="H209" s="7">
        <f>(PSCE!H221-PSCE!H209)/PSCE!H209*100</f>
        <v>27.246849285852637</v>
      </c>
    </row>
    <row r="210" spans="1:8" ht="12.75" hidden="1">
      <c r="A210" s="5">
        <v>39479</v>
      </c>
      <c r="B210" s="7">
        <f>(PSCE!B222-PSCE!B210)/PSCE!B210*100</f>
        <v>8.369246681606619</v>
      </c>
      <c r="C210" s="7">
        <f>(PSCE!C222-PSCE!C210)/PSCE!C210*100</f>
        <v>-9.542869180535076</v>
      </c>
      <c r="D210" s="7">
        <f>(PSCE!D222-PSCE!D210)/PSCE!D210*100</f>
        <v>21.648011905659597</v>
      </c>
      <c r="E210" s="7">
        <f>(PSCE!E222-PSCE!E210)/PSCE!E210*100</f>
        <v>21.024805501573653</v>
      </c>
      <c r="F210" s="7">
        <f>(PSCE!F222-PSCE!F210)/PSCE!F210*100</f>
        <v>-7.421887673988515</v>
      </c>
      <c r="G210" s="7">
        <f>(PSCE!G222-PSCE!G210)/PSCE!G210*100</f>
        <v>23.061065134543238</v>
      </c>
      <c r="H210" s="7">
        <f>(PSCE!H222-PSCE!H210)/PSCE!H210*100</f>
        <v>23.48313583252594</v>
      </c>
    </row>
    <row r="211" spans="1:8" ht="12.75" hidden="1">
      <c r="A211" s="5">
        <v>39508</v>
      </c>
      <c r="B211" s="7">
        <f>(PSCE!B223-PSCE!B211)/PSCE!B211*100</f>
        <v>14.581988780221417</v>
      </c>
      <c r="C211" s="7">
        <f>(PSCE!C223-PSCE!C211)/PSCE!C211*100</f>
        <v>-8.997876037845144</v>
      </c>
      <c r="D211" s="7">
        <f>(PSCE!D223-PSCE!D211)/PSCE!D211*100</f>
        <v>23.13683360542068</v>
      </c>
      <c r="E211" s="7">
        <f>(PSCE!E223-PSCE!E211)/PSCE!E211*100</f>
        <v>20.73957866427611</v>
      </c>
      <c r="F211" s="7">
        <f>(PSCE!F223-PSCE!F211)/PSCE!F211*100</f>
        <v>-11.033559613729802</v>
      </c>
      <c r="G211" s="7">
        <f>(PSCE!G223-PSCE!G211)/PSCE!G211*100</f>
        <v>23.229733656715585</v>
      </c>
      <c r="H211" s="7">
        <f>(PSCE!H223-PSCE!H211)/PSCE!H211*100</f>
        <v>28.146636348964112</v>
      </c>
    </row>
    <row r="212" spans="1:8" ht="12.75" hidden="1">
      <c r="A212" s="5">
        <v>39539</v>
      </c>
      <c r="B212" s="7">
        <f>(PSCE!B224-PSCE!B212)/PSCE!B212*100</f>
        <v>-5.42216075729035</v>
      </c>
      <c r="C212" s="7">
        <f>(PSCE!C224-PSCE!C212)/PSCE!C212*100</f>
        <v>4.587667161961367</v>
      </c>
      <c r="D212" s="7">
        <f>(PSCE!D224-PSCE!D212)/PSCE!D212*100</f>
        <v>21.554814551917485</v>
      </c>
      <c r="E212" s="7">
        <f>(PSCE!E224-PSCE!E212)/PSCE!E212*100</f>
        <v>21.64351631925311</v>
      </c>
      <c r="F212" s="7">
        <f>(PSCE!F224-PSCE!F212)/PSCE!F212*100</f>
        <v>-13.223860271412963</v>
      </c>
      <c r="G212" s="7">
        <f>(PSCE!G224-PSCE!G212)/PSCE!G212*100</f>
        <v>21.908186395045355</v>
      </c>
      <c r="H212" s="7">
        <f>(PSCE!H224-PSCE!H212)/PSCE!H212*100</f>
        <v>25.370427267411323</v>
      </c>
    </row>
    <row r="213" spans="1:8" ht="12.75" hidden="1">
      <c r="A213" s="5">
        <v>39569</v>
      </c>
      <c r="B213" s="7">
        <f>(PSCE!B225-PSCE!B213)/PSCE!B213*100</f>
        <v>4.608796545495867</v>
      </c>
      <c r="C213" s="7">
        <f>(PSCE!C225-PSCE!C213)/PSCE!C213*100</f>
        <v>15.99920697858842</v>
      </c>
      <c r="D213" s="7">
        <f>(PSCE!D225-PSCE!D213)/PSCE!D213*100</f>
        <v>21.33591458678692</v>
      </c>
      <c r="E213" s="7">
        <f>(PSCE!E225-PSCE!E213)/PSCE!E213*100</f>
        <v>26.037094442346014</v>
      </c>
      <c r="F213" s="7">
        <f>(PSCE!F225-PSCE!F213)/PSCE!F213*100</f>
        <v>-16.11525148897689</v>
      </c>
      <c r="G213" s="7">
        <f>(PSCE!G225-PSCE!G213)/PSCE!G213*100</f>
        <v>20.605582952807655</v>
      </c>
      <c r="H213" s="7">
        <f>(PSCE!H225-PSCE!H213)/PSCE!H213*100</f>
        <v>25.749043605251043</v>
      </c>
    </row>
    <row r="214" spans="1:8" ht="12.75" hidden="1">
      <c r="A214" s="5">
        <v>39600</v>
      </c>
      <c r="B214" s="7">
        <f>(PSCE!B226-PSCE!B214)/PSCE!B214*100</f>
        <v>8.9969041023777</v>
      </c>
      <c r="C214" s="7">
        <f>(PSCE!C226-PSCE!C214)/PSCE!C214*100</f>
        <v>-10.638714733542319</v>
      </c>
      <c r="D214" s="7">
        <f>(PSCE!D226-PSCE!D214)/PSCE!D214*100</f>
        <v>21.631847981251735</v>
      </c>
      <c r="E214" s="7">
        <f>(PSCE!E226-PSCE!E214)/PSCE!E214*100</f>
        <v>27.2128829740317</v>
      </c>
      <c r="F214" s="7">
        <f>(PSCE!F226-PSCE!F214)/PSCE!F214*100</f>
        <v>-18.067437560715742</v>
      </c>
      <c r="G214" s="7">
        <f>(PSCE!G226-PSCE!G214)/PSCE!G214*100</f>
        <v>19.88813845504432</v>
      </c>
      <c r="H214" s="7">
        <f>(PSCE!H226-PSCE!H214)/PSCE!H214*100</f>
        <v>27.396899030826827</v>
      </c>
    </row>
    <row r="215" spans="1:8" ht="12.75" hidden="1">
      <c r="A215" s="5">
        <v>39630</v>
      </c>
      <c r="B215" s="7">
        <f>(PSCE!B227-PSCE!B215)/PSCE!B215*100</f>
        <v>10.239646179362065</v>
      </c>
      <c r="C215" s="7">
        <f>(PSCE!C227-PSCE!C215)/PSCE!C215*100</f>
        <v>-2.457821287231827</v>
      </c>
      <c r="D215" s="7">
        <f>(PSCE!D227-PSCE!D215)/PSCE!D215*100</f>
        <v>20.23318595777223</v>
      </c>
      <c r="E215" s="7">
        <f>(PSCE!E227-PSCE!E215)/PSCE!E215*100</f>
        <v>25.61457599807142</v>
      </c>
      <c r="F215" s="7">
        <f>(PSCE!F227-PSCE!F215)/PSCE!F215*100</f>
        <v>-18.68006647147266</v>
      </c>
      <c r="G215" s="7">
        <f>(PSCE!G227-PSCE!G215)/PSCE!G215*100</f>
        <v>19.10896618255308</v>
      </c>
      <c r="H215" s="7">
        <f>(PSCE!H227-PSCE!H215)/PSCE!H215*100</f>
        <v>24.976542688484994</v>
      </c>
    </row>
    <row r="216" spans="1:8" ht="12.75" hidden="1">
      <c r="A216" s="5">
        <v>39661</v>
      </c>
      <c r="B216" s="7">
        <f>(PSCE!B228-PSCE!B216)/PSCE!B216*100</f>
        <v>3.7845688639150463</v>
      </c>
      <c r="C216" s="7">
        <f>(PSCE!C228-PSCE!C216)/PSCE!C216*100</f>
        <v>-3.0476190476190474</v>
      </c>
      <c r="D216" s="7">
        <f>(PSCE!D228-PSCE!D216)/PSCE!D216*100</f>
        <v>19.632306363001607</v>
      </c>
      <c r="E216" s="7">
        <f>(PSCE!E228-PSCE!E216)/PSCE!E216*100</f>
        <v>23.238941328891357</v>
      </c>
      <c r="F216" s="7">
        <f>(PSCE!F228-PSCE!F216)/PSCE!F216*100</f>
        <v>-19.54026663256498</v>
      </c>
      <c r="G216" s="7">
        <f>(PSCE!G228-PSCE!G216)/PSCE!G216*100</f>
        <v>17.60000504359558</v>
      </c>
      <c r="H216" s="7">
        <f>(PSCE!H228-PSCE!H216)/PSCE!H216*100</f>
        <v>26.241967762719014</v>
      </c>
    </row>
    <row r="217" spans="1:8" ht="12.75" hidden="1">
      <c r="A217" s="5">
        <v>39692</v>
      </c>
      <c r="B217" s="7">
        <f>(PSCE!B229-PSCE!B217)/PSCE!B217*100</f>
        <v>-8.195371916156557</v>
      </c>
      <c r="C217" s="7">
        <f>(PSCE!C229-PSCE!C217)/PSCE!C217*100</f>
        <v>36.420417833297435</v>
      </c>
      <c r="D217" s="7">
        <f>(PSCE!D229-PSCE!D217)/PSCE!D217*100</f>
        <v>17.636283597829976</v>
      </c>
      <c r="E217" s="7">
        <f>(PSCE!E229-PSCE!E217)/PSCE!E217*100</f>
        <v>21.76618642072924</v>
      </c>
      <c r="F217" s="7">
        <f>(PSCE!F229-PSCE!F217)/PSCE!F217*100</f>
        <v>-19.11106080939061</v>
      </c>
      <c r="G217" s="7">
        <f>(PSCE!G229-PSCE!G217)/PSCE!G217*100</f>
        <v>16.61808266133027</v>
      </c>
      <c r="H217" s="7">
        <f>(PSCE!H229-PSCE!H217)/PSCE!H217*100</f>
        <v>22.070142591512926</v>
      </c>
    </row>
    <row r="218" spans="1:8" ht="12.75" hidden="1">
      <c r="A218" s="5">
        <v>39722</v>
      </c>
      <c r="B218" s="7">
        <f>(PSCE!B230-PSCE!B218)/PSCE!B218*100</f>
        <v>2.3294234264001323</v>
      </c>
      <c r="C218" s="7">
        <f>(PSCE!C230-PSCE!C218)/PSCE!C218*100</f>
        <v>64.891561090831</v>
      </c>
      <c r="D218" s="7">
        <f>(PSCE!D230-PSCE!D218)/PSCE!D218*100</f>
        <v>17.07907782692339</v>
      </c>
      <c r="E218" s="7">
        <f>(PSCE!E230-PSCE!E218)/PSCE!E218*100</f>
        <v>21.25028309870907</v>
      </c>
      <c r="F218" s="7">
        <f>(PSCE!F230-PSCE!F218)/PSCE!F218*100</f>
        <v>-19.03353057199211</v>
      </c>
      <c r="G218" s="7">
        <f>(PSCE!G230-PSCE!G218)/PSCE!G218*100</f>
        <v>16.104704045449903</v>
      </c>
      <c r="H218" s="7">
        <f>(PSCE!H230-PSCE!H218)/PSCE!H218*100</f>
        <v>21.25013610133198</v>
      </c>
    </row>
    <row r="219" spans="1:8" ht="12.75" hidden="1">
      <c r="A219" s="5">
        <v>39753</v>
      </c>
      <c r="B219" s="7">
        <f>(PSCE!B231-PSCE!B219)/PSCE!B219*100</f>
        <v>-5.472790935631342</v>
      </c>
      <c r="C219" s="7">
        <f>(PSCE!C231-PSCE!C219)/PSCE!C219*100</f>
        <v>71.55046826222686</v>
      </c>
      <c r="D219" s="7">
        <f>(PSCE!D231-PSCE!D219)/PSCE!D219*100</f>
        <v>16.56797734950803</v>
      </c>
      <c r="E219" s="7">
        <f>(PSCE!E231-PSCE!E219)/PSCE!E219*100</f>
        <v>17.9444973865835</v>
      </c>
      <c r="F219" s="7">
        <f>(PSCE!F231-PSCE!F219)/PSCE!F219*100</f>
        <v>-16.85366272087837</v>
      </c>
      <c r="G219" s="7">
        <f>(PSCE!G231-PSCE!G219)/PSCE!G219*100</f>
        <v>14.885334122103536</v>
      </c>
      <c r="H219" s="7">
        <f>(PSCE!H231-PSCE!H219)/PSCE!H219*100</f>
        <v>22.20688284348714</v>
      </c>
    </row>
    <row r="220" spans="1:8" ht="12.75" hidden="1">
      <c r="A220" s="5">
        <v>39783</v>
      </c>
      <c r="B220" s="7">
        <f>(PSCE!B232-PSCE!B220)/PSCE!B220*100</f>
        <v>6.506513734025106</v>
      </c>
      <c r="C220" s="7">
        <f>(PSCE!C232-PSCE!C220)/PSCE!C220*100</f>
        <v>24.40928703513458</v>
      </c>
      <c r="D220" s="7">
        <f>(PSCE!D232-PSCE!D220)/PSCE!D220*100</f>
        <v>13.988732329177738</v>
      </c>
      <c r="E220" s="7">
        <f>(PSCE!E232-PSCE!E220)/PSCE!E220*100</f>
        <v>15.727825717923327</v>
      </c>
      <c r="F220" s="7">
        <f>(PSCE!F232-PSCE!F220)/PSCE!F220*100</f>
        <v>-17.577630048773717</v>
      </c>
      <c r="G220" s="7">
        <f>(PSCE!G232-PSCE!G220)/PSCE!G220*100</f>
        <v>13.246601445973912</v>
      </c>
      <c r="H220" s="7">
        <f>(PSCE!H232-PSCE!H220)/PSCE!H220*100</f>
        <v>17.861256648480012</v>
      </c>
    </row>
    <row r="221" spans="1:8" ht="12.75" hidden="1">
      <c r="A221" s="5">
        <v>39814</v>
      </c>
      <c r="B221" s="7">
        <f>(PSCE!B233-PSCE!B221)/PSCE!B221*100</f>
        <v>17.208758737789147</v>
      </c>
      <c r="C221" s="7">
        <f>(PSCE!C233-PSCE!C221)/PSCE!C221*100</f>
        <v>81.68510084580352</v>
      </c>
      <c r="D221" s="7">
        <f>(PSCE!D233-PSCE!D221)/PSCE!D221*100</f>
        <v>11.436273557412084</v>
      </c>
      <c r="E221" s="7">
        <f>(PSCE!E233-PSCE!E221)/PSCE!E221*100</f>
        <v>12.445660835682764</v>
      </c>
      <c r="F221" s="7">
        <f>(PSCE!F233-PSCE!F221)/PSCE!F221*100</f>
        <v>-18.748794557536865</v>
      </c>
      <c r="G221" s="7">
        <f>(PSCE!G233-PSCE!G221)/PSCE!G221*100</f>
        <v>11.925725773429601</v>
      </c>
      <c r="H221" s="7">
        <f>(PSCE!H233-PSCE!H221)/PSCE!H221*100</f>
        <v>13.342785506363969</v>
      </c>
    </row>
    <row r="222" spans="1:8" ht="12.75" hidden="1">
      <c r="A222" s="5">
        <v>39845</v>
      </c>
      <c r="B222" s="7">
        <f>(PSCE!B234-PSCE!B222)/PSCE!B222*100</f>
        <v>25.209348831396078</v>
      </c>
      <c r="C222" s="7">
        <f>(PSCE!C234-PSCE!C222)/PSCE!C222*100</f>
        <v>44.15463437354448</v>
      </c>
      <c r="D222" s="7">
        <f>(PSCE!D234-PSCE!D222)/PSCE!D222*100</f>
        <v>10.24304865183494</v>
      </c>
      <c r="E222" s="7">
        <f>(PSCE!E234-PSCE!E222)/PSCE!E222*100</f>
        <v>10.387054568260336</v>
      </c>
      <c r="F222" s="7">
        <f>(PSCE!F234-PSCE!F222)/PSCE!F222*100</f>
        <v>-20.680953966390383</v>
      </c>
      <c r="G222" s="7">
        <f>(PSCE!G234-PSCE!G222)/PSCE!G222*100</f>
        <v>11.860952896738157</v>
      </c>
      <c r="H222" s="7">
        <f>(PSCE!H234-PSCE!H222)/PSCE!H222*100</f>
        <v>10.793034999362916</v>
      </c>
    </row>
    <row r="223" spans="1:8" ht="12.75" hidden="1">
      <c r="A223" s="5">
        <v>39873</v>
      </c>
      <c r="B223" s="7">
        <f>(PSCE!B235-PSCE!B223)/PSCE!B223*100</f>
        <v>30.2423067341125</v>
      </c>
      <c r="C223" s="7">
        <f>(PSCE!C235-PSCE!C223)/PSCE!C223*100</f>
        <v>34.0971780182474</v>
      </c>
      <c r="D223" s="7">
        <f>(PSCE!D235-PSCE!D223)/PSCE!D223*100</f>
        <v>7.299832809103579</v>
      </c>
      <c r="E223" s="7">
        <f>(PSCE!E235-PSCE!E223)/PSCE!E223*100</f>
        <v>8.091896965936392</v>
      </c>
      <c r="F223" s="7">
        <f>(PSCE!F235-PSCE!F223)/PSCE!F223*100</f>
        <v>-20.340318825004477</v>
      </c>
      <c r="G223" s="7">
        <f>(PSCE!G235-PSCE!G223)/PSCE!G223*100</f>
        <v>11.263447534632823</v>
      </c>
      <c r="H223" s="7">
        <f>(PSCE!H235-PSCE!H223)/PSCE!H223*100</f>
        <v>3.948308186769039</v>
      </c>
    </row>
    <row r="224" spans="1:8" ht="12.75" hidden="1">
      <c r="A224" s="5">
        <v>39904</v>
      </c>
      <c r="B224" s="7">
        <f>(PSCE!B236-PSCE!B224)/PSCE!B224*100</f>
        <v>57.59863859826043</v>
      </c>
      <c r="C224" s="7">
        <f>(PSCE!C236-PSCE!C224)/PSCE!C224*100</f>
        <v>-3.2498668087373472</v>
      </c>
      <c r="D224" s="7">
        <f>(PSCE!D236-PSCE!D224)/PSCE!D224*100</f>
        <v>6.5733172029564315</v>
      </c>
      <c r="E224" s="7">
        <f>(PSCE!E236-PSCE!E224)/PSCE!E224*100</f>
        <v>5.826026284547934</v>
      </c>
      <c r="F224" s="7">
        <f>(PSCE!F236-PSCE!F224)/PSCE!F224*100</f>
        <v>-20.810218978102192</v>
      </c>
      <c r="G224" s="7">
        <f>(PSCE!G236-PSCE!G224)/PSCE!G224*100</f>
        <v>10.530115244403051</v>
      </c>
      <c r="H224" s="7">
        <f>(PSCE!H236-PSCE!H224)/PSCE!H224*100</f>
        <v>3.6178505079252146</v>
      </c>
    </row>
    <row r="225" spans="1:8" ht="12.75" hidden="1">
      <c r="A225" s="5">
        <v>39934</v>
      </c>
      <c r="B225" s="7">
        <f>(PSCE!B237-PSCE!B225)/PSCE!B225*100</f>
        <v>44.754956891623024</v>
      </c>
      <c r="C225" s="7">
        <f>(PSCE!C237-PSCE!C225)/PSCE!C225*100</f>
        <v>-26.815928901042557</v>
      </c>
      <c r="D225" s="7">
        <f>(PSCE!D237-PSCE!D225)/PSCE!D225*100</f>
        <v>4.032919775469327</v>
      </c>
      <c r="E225" s="7">
        <f>(PSCE!E237-PSCE!E225)/PSCE!E225*100</f>
        <v>4.63017025344253</v>
      </c>
      <c r="F225" s="7">
        <f>(PSCE!F237-PSCE!F225)/PSCE!F225*100</f>
        <v>-21.15906471878369</v>
      </c>
      <c r="G225" s="7">
        <f>(PSCE!G237-PSCE!G225)/PSCE!G225*100</f>
        <v>9.35037638849616</v>
      </c>
      <c r="H225" s="7">
        <f>(PSCE!H237-PSCE!H225)/PSCE!H225*100</f>
        <v>-1.5477834144648084</v>
      </c>
    </row>
    <row r="226" ht="12.75" hidden="1"/>
    <row r="228" spans="1:8" ht="12.75">
      <c r="A228" s="3" t="s">
        <v>7</v>
      </c>
      <c r="B228" s="11">
        <f>AVERAGE(B5:B16)</f>
        <v>36.68274222149144</v>
      </c>
      <c r="C228" s="11">
        <f aca="true" t="shared" si="0" ref="C228:H228">AVERAGE(C5:C16)</f>
        <v>10.041891744069295</v>
      </c>
      <c r="D228" s="11">
        <f t="shared" si="0"/>
        <v>17.098828277595185</v>
      </c>
      <c r="E228" s="11">
        <f t="shared" si="0"/>
        <v>10.755051705789683</v>
      </c>
      <c r="F228" s="11">
        <f t="shared" si="0"/>
        <v>18.097187951122468</v>
      </c>
      <c r="G228" s="11">
        <f t="shared" si="0"/>
        <v>17.007951567768703</v>
      </c>
      <c r="H228" s="11">
        <f t="shared" si="0"/>
        <v>18.787678111204198</v>
      </c>
    </row>
    <row r="229" spans="1:8" ht="12.75">
      <c r="A229" s="3" t="s">
        <v>8</v>
      </c>
      <c r="B229" s="11">
        <f>AVERAGE(B17:B28)</f>
        <v>12.208689840482778</v>
      </c>
      <c r="C229" s="11">
        <f aca="true" t="shared" si="1" ref="C229:H229">AVERAGE(C17:C28)</f>
        <v>17.29547109541308</v>
      </c>
      <c r="D229" s="11">
        <f t="shared" si="1"/>
        <v>9.613633499204958</v>
      </c>
      <c r="E229" s="11">
        <f t="shared" si="1"/>
        <v>1.8334355808412839</v>
      </c>
      <c r="F229" s="11">
        <f t="shared" si="1"/>
        <v>19.266990099182248</v>
      </c>
      <c r="G229" s="11">
        <f t="shared" si="1"/>
        <v>17.288035745780807</v>
      </c>
      <c r="H229" s="11">
        <f t="shared" si="1"/>
        <v>3.058589538779513</v>
      </c>
    </row>
    <row r="230" spans="1:8" ht="12.75">
      <c r="A230" s="3" t="s">
        <v>9</v>
      </c>
      <c r="B230" s="11">
        <f>AVERAGE(B29:B40)</f>
        <v>48.77687152160607</v>
      </c>
      <c r="C230" s="11">
        <f aca="true" t="shared" si="2" ref="C230:H230">AVERAGE(C29:C40)</f>
        <v>-25.925457506407156</v>
      </c>
      <c r="D230" s="11">
        <f t="shared" si="2"/>
        <v>9.771255685384245</v>
      </c>
      <c r="E230" s="11">
        <f t="shared" si="2"/>
        <v>11.590147049116894</v>
      </c>
      <c r="F230" s="11">
        <f t="shared" si="2"/>
        <v>6.12219400620556</v>
      </c>
      <c r="G230" s="11">
        <f t="shared" si="2"/>
        <v>17.71544205999569</v>
      </c>
      <c r="H230" s="11">
        <f t="shared" si="2"/>
        <v>1.8771306273851316</v>
      </c>
    </row>
    <row r="231" spans="1:8" ht="12.75">
      <c r="A231" s="3" t="s">
        <v>10</v>
      </c>
      <c r="B231" s="11">
        <f>AVERAGE(B41:B52)</f>
        <v>46.063497456597446</v>
      </c>
      <c r="C231" s="11">
        <f aca="true" t="shared" si="3" ref="C231:H231">AVERAGE(C41:C52)</f>
        <v>-25.171897093144754</v>
      </c>
      <c r="D231" s="11">
        <f t="shared" si="3"/>
        <v>14.737452325204416</v>
      </c>
      <c r="E231" s="11">
        <f t="shared" si="3"/>
        <v>23.69202514411761</v>
      </c>
      <c r="F231" s="11">
        <f t="shared" si="3"/>
        <v>6.6909267888629635</v>
      </c>
      <c r="G231" s="11">
        <f t="shared" si="3"/>
        <v>16.88695351934545</v>
      </c>
      <c r="H231" s="11">
        <f t="shared" si="3"/>
        <v>11.257462582406907</v>
      </c>
    </row>
    <row r="232" spans="1:8" ht="12.75">
      <c r="A232" s="3" t="s">
        <v>11</v>
      </c>
      <c r="B232" s="11">
        <f>AVERAGE(B53:B64)</f>
        <v>34.735952631937</v>
      </c>
      <c r="C232" s="11">
        <f aca="true" t="shared" si="4" ref="C232:H232">AVERAGE(C53:C64)</f>
        <v>4.880150010900282</v>
      </c>
      <c r="D232" s="11">
        <f t="shared" si="4"/>
        <v>18.176481630335903</v>
      </c>
      <c r="E232" s="11">
        <f t="shared" si="4"/>
        <v>27.178108185437424</v>
      </c>
      <c r="F232" s="11">
        <f t="shared" si="4"/>
        <v>12.753719303033046</v>
      </c>
      <c r="G232" s="11">
        <f t="shared" si="4"/>
        <v>19.283370987096934</v>
      </c>
      <c r="H232" s="11">
        <f t="shared" si="4"/>
        <v>15.07674286647793</v>
      </c>
    </row>
    <row r="233" spans="1:8" ht="12.75">
      <c r="A233" s="3" t="s">
        <v>12</v>
      </c>
      <c r="B233" s="11">
        <f>AVERAGE(B65:B76)</f>
        <v>13.67200839675216</v>
      </c>
      <c r="C233" s="11">
        <f aca="true" t="shared" si="5" ref="C233:H233">AVERAGE(C65:C76)</f>
        <v>-6.836046313507322</v>
      </c>
      <c r="D233" s="11">
        <f t="shared" si="5"/>
        <v>18.729020057258605</v>
      </c>
      <c r="E233" s="11">
        <f t="shared" si="5"/>
        <v>26.0227888904501</v>
      </c>
      <c r="F233" s="11">
        <f t="shared" si="5"/>
        <v>17.569337896054655</v>
      </c>
      <c r="G233" s="11">
        <f t="shared" si="5"/>
        <v>18.263515835858204</v>
      </c>
      <c r="H233" s="11">
        <f t="shared" si="5"/>
        <v>17.130449769187383</v>
      </c>
    </row>
    <row r="234" spans="1:8" ht="12.75">
      <c r="A234" s="3" t="s">
        <v>13</v>
      </c>
      <c r="B234" s="11">
        <f>AVERAGE(B77:B88)</f>
        <v>8.884111618200746</v>
      </c>
      <c r="C234" s="11">
        <f aca="true" t="shared" si="6" ref="C234:H234">AVERAGE(C77:C88)</f>
        <v>-2.084899783172452</v>
      </c>
      <c r="D234" s="11">
        <f t="shared" si="6"/>
        <v>16.321723467460583</v>
      </c>
      <c r="E234" s="11">
        <f t="shared" si="6"/>
        <v>14.500783154311206</v>
      </c>
      <c r="F234" s="11">
        <f t="shared" si="6"/>
        <v>7.149490521548226</v>
      </c>
      <c r="G234" s="11">
        <f t="shared" si="6"/>
        <v>14.145014539089422</v>
      </c>
      <c r="H234" s="11">
        <f t="shared" si="6"/>
        <v>21.60822386856557</v>
      </c>
    </row>
    <row r="235" spans="1:8" ht="12.75">
      <c r="A235" s="3" t="s">
        <v>14</v>
      </c>
      <c r="B235" s="11">
        <f>AVERAGE(B89:B100)</f>
        <v>20.8570823357293</v>
      </c>
      <c r="C235" s="11">
        <f aca="true" t="shared" si="7" ref="C235:H235">AVERAGE(C89:C100)</f>
        <v>16.05467373476218</v>
      </c>
      <c r="D235" s="11">
        <f t="shared" si="7"/>
        <v>15.607806689450726</v>
      </c>
      <c r="E235" s="11">
        <f t="shared" si="7"/>
        <v>7.8210235020205365</v>
      </c>
      <c r="F235" s="11">
        <f t="shared" si="7"/>
        <v>-3.1845915637717384</v>
      </c>
      <c r="G235" s="11">
        <f t="shared" si="7"/>
        <v>11.109482254360636</v>
      </c>
      <c r="H235" s="11">
        <f t="shared" si="7"/>
        <v>26.928809320564355</v>
      </c>
    </row>
    <row r="236" spans="1:8" ht="12.75">
      <c r="A236" s="3" t="s">
        <v>15</v>
      </c>
      <c r="B236" s="11">
        <f>AVERAGE(B102:B112)</f>
        <v>28.593548364261267</v>
      </c>
      <c r="C236" s="11">
        <f aca="true" t="shared" si="8" ref="C236:H236">AVERAGE(C102:C112)</f>
        <v>-6.066689155708306</v>
      </c>
      <c r="D236" s="11">
        <f t="shared" si="8"/>
        <v>10.142988422799563</v>
      </c>
      <c r="E236" s="11">
        <f t="shared" si="8"/>
        <v>1.1806688062072868</v>
      </c>
      <c r="F236" s="11">
        <f t="shared" si="8"/>
        <v>-0.21004067059227272</v>
      </c>
      <c r="G236" s="11">
        <f t="shared" si="8"/>
        <v>5.237595801283997</v>
      </c>
      <c r="H236" s="11">
        <f t="shared" si="8"/>
        <v>19.36966192780667</v>
      </c>
    </row>
    <row r="237" spans="1:8" ht="12.75">
      <c r="A237" s="3" t="s">
        <v>16</v>
      </c>
      <c r="B237" s="11">
        <f>AVERAGE(B113:B124)</f>
        <v>34.04563894637658</v>
      </c>
      <c r="C237" s="11">
        <f aca="true" t="shared" si="9" ref="C237:H237">AVERAGE(C113:C124)</f>
        <v>-13.89555632323569</v>
      </c>
      <c r="D237" s="11">
        <f t="shared" si="9"/>
        <v>8.513892547116953</v>
      </c>
      <c r="E237" s="11">
        <f t="shared" si="9"/>
        <v>5.002799274467788</v>
      </c>
      <c r="F237" s="11">
        <f t="shared" si="9"/>
        <v>5.003813231793823</v>
      </c>
      <c r="G237" s="11">
        <f t="shared" si="9"/>
        <v>7.564352375998955</v>
      </c>
      <c r="H237" s="11">
        <f t="shared" si="9"/>
        <v>10.80777168647927</v>
      </c>
    </row>
    <row r="238" spans="1:8" ht="12.75">
      <c r="A238" s="3" t="s">
        <v>17</v>
      </c>
      <c r="B238" s="11">
        <f>AVERAGE(B125:B135)</f>
        <v>2.0880677560363754</v>
      </c>
      <c r="C238" s="11">
        <f aca="true" t="shared" si="10" ref="C238:H238">AVERAGE(C125:C135)</f>
        <v>56.49388535754945</v>
      </c>
      <c r="D238" s="11">
        <f t="shared" si="10"/>
        <v>9.72138244795835</v>
      </c>
      <c r="E238" s="11">
        <f t="shared" si="10"/>
        <v>12.716870468711386</v>
      </c>
      <c r="F238" s="11">
        <f t="shared" si="10"/>
        <v>17.724715881095495</v>
      </c>
      <c r="G238" s="11">
        <f t="shared" si="10"/>
        <v>14.98410612628468</v>
      </c>
      <c r="H238" s="11">
        <f t="shared" si="10"/>
        <v>3.389808724061157</v>
      </c>
    </row>
    <row r="239" spans="1:8" ht="12.75">
      <c r="A239" s="3" t="s">
        <v>18</v>
      </c>
      <c r="B239" s="11">
        <f>AVERAGE(B137:B148)</f>
        <v>19.24716562858894</v>
      </c>
      <c r="C239" s="11">
        <f aca="true" t="shared" si="11" ref="C239:H239">AVERAGE(C137:C148)</f>
        <v>3.8000480246284742</v>
      </c>
      <c r="D239" s="11">
        <f t="shared" si="11"/>
        <v>10.883518083398231</v>
      </c>
      <c r="E239" s="11">
        <f t="shared" si="11"/>
        <v>15.393543633255875</v>
      </c>
      <c r="F239" s="11">
        <f t="shared" si="11"/>
        <v>15.274110296014086</v>
      </c>
      <c r="G239" s="11">
        <f t="shared" si="11"/>
        <v>11.887515097388508</v>
      </c>
      <c r="H239" s="11">
        <f t="shared" si="11"/>
        <v>8.252420647709956</v>
      </c>
    </row>
    <row r="240" spans="1:8" ht="12.75">
      <c r="A240" s="3" t="s">
        <v>19</v>
      </c>
      <c r="B240" s="11">
        <f>AVERAGE(B149:B160)</f>
        <v>137.2144746643302</v>
      </c>
      <c r="C240" s="11">
        <f aca="true" t="shared" si="12" ref="C240:H240">AVERAGE(C149:C160)</f>
        <v>-23.373048732836725</v>
      </c>
      <c r="D240" s="11">
        <f t="shared" si="12"/>
        <v>11.568576198373522</v>
      </c>
      <c r="E240" s="11">
        <f t="shared" si="12"/>
        <v>18.388381553890337</v>
      </c>
      <c r="F240" s="11">
        <f t="shared" si="12"/>
        <v>8.693331444584178</v>
      </c>
      <c r="G240" s="11">
        <f t="shared" si="12"/>
        <v>12.668402889705057</v>
      </c>
      <c r="H240" s="11">
        <f t="shared" si="12"/>
        <v>8.920832605416392</v>
      </c>
    </row>
    <row r="241" spans="1:8" ht="12.75">
      <c r="A241" s="3" t="s">
        <v>20</v>
      </c>
      <c r="B241" s="11">
        <f>AVERAGE(B161:B172)</f>
        <v>-26.350537523533358</v>
      </c>
      <c r="C241" s="11">
        <f aca="true" t="shared" si="13" ref="C241:H241">AVERAGE(C161:C172)</f>
        <v>-9.691375411954986</v>
      </c>
      <c r="D241" s="11">
        <f t="shared" si="13"/>
        <v>12.319083417989745</v>
      </c>
      <c r="E241" s="11">
        <f t="shared" si="13"/>
        <v>18.230595144380004</v>
      </c>
      <c r="F241" s="11">
        <f t="shared" si="13"/>
        <v>19.00247880995836</v>
      </c>
      <c r="G241" s="11">
        <f t="shared" si="13"/>
        <v>18.853834797857377</v>
      </c>
      <c r="H241" s="11">
        <f t="shared" si="13"/>
        <v>2.620533187304553</v>
      </c>
    </row>
    <row r="242" spans="1:8" ht="12.75">
      <c r="A242" s="3" t="s">
        <v>21</v>
      </c>
      <c r="B242" s="11">
        <f>AVERAGE(B173:B184)</f>
        <v>20.490643685998265</v>
      </c>
      <c r="C242" s="11">
        <f aca="true" t="shared" si="14" ref="C242:H242">AVERAGE(C173:C184)</f>
        <v>-12.63533167060649</v>
      </c>
      <c r="D242" s="11">
        <f t="shared" si="14"/>
        <v>20.69764649915244</v>
      </c>
      <c r="E242" s="11">
        <f t="shared" si="14"/>
        <v>20.51865573606695</v>
      </c>
      <c r="F242" s="11">
        <f t="shared" si="14"/>
        <v>13.186372955757115</v>
      </c>
      <c r="G242" s="11">
        <f t="shared" si="14"/>
        <v>26.698939179277115</v>
      </c>
      <c r="H242" s="11">
        <f t="shared" si="14"/>
        <v>14.254367484969947</v>
      </c>
    </row>
    <row r="243" spans="1:8" ht="12.75">
      <c r="A243" s="3" t="s">
        <v>22</v>
      </c>
      <c r="B243" s="11">
        <f>AVERAGE(B185:B196)</f>
        <v>22.753023829044295</v>
      </c>
      <c r="C243" s="11">
        <f aca="true" t="shared" si="15" ref="C243:H243">AVERAGE(C185:C196)</f>
        <v>-6.813840732040773</v>
      </c>
      <c r="D243" s="11">
        <f t="shared" si="15"/>
        <v>24.459163216341413</v>
      </c>
      <c r="E243" s="11">
        <f t="shared" si="15"/>
        <v>16.848018582262252</v>
      </c>
      <c r="F243" s="11">
        <f t="shared" si="15"/>
        <v>20.352957395746426</v>
      </c>
      <c r="G243" s="11">
        <f t="shared" si="15"/>
        <v>29.862549786634915</v>
      </c>
      <c r="H243" s="11">
        <f t="shared" si="15"/>
        <v>20.338023774629903</v>
      </c>
    </row>
    <row r="244" spans="1:8" ht="12.75">
      <c r="A244" s="3" t="s">
        <v>23</v>
      </c>
      <c r="B244" s="11">
        <f>AVERAGE(B197:B208)</f>
        <v>-2.6401395065398283</v>
      </c>
      <c r="C244" s="11">
        <f aca="true" t="shared" si="16" ref="C244:H244">AVERAGE(C197:C208)</f>
        <v>6.032988495984344</v>
      </c>
      <c r="D244" s="11">
        <f t="shared" si="16"/>
        <v>25.833265513790153</v>
      </c>
      <c r="E244" s="11">
        <f t="shared" si="16"/>
        <v>14.907246284448318</v>
      </c>
      <c r="F244" s="11">
        <f t="shared" si="16"/>
        <v>13.027279546235036</v>
      </c>
      <c r="G244" s="11">
        <f t="shared" si="16"/>
        <v>26.982370728249915</v>
      </c>
      <c r="H244" s="11">
        <f t="shared" si="16"/>
        <v>29.762961634564746</v>
      </c>
    </row>
    <row r="245" spans="1:8" ht="12.75">
      <c r="A245" s="3" t="s">
        <v>24</v>
      </c>
      <c r="B245" s="11">
        <f>AVERAGE(B209:B220)</f>
        <v>4.830554300126791</v>
      </c>
      <c r="C245" s="11">
        <f aca="true" t="shared" si="17" ref="C245:H245">AVERAGE(C209:C220)</f>
        <v>12.425922834386014</v>
      </c>
      <c r="D245" s="11">
        <f t="shared" si="17"/>
        <v>19.851759325302243</v>
      </c>
      <c r="E245" s="11">
        <f t="shared" si="17"/>
        <v>21.99279348416945</v>
      </c>
      <c r="F245" s="11">
        <f t="shared" si="17"/>
        <v>-15.238985082868318</v>
      </c>
      <c r="G245" s="11">
        <f t="shared" si="17"/>
        <v>19.233846199060185</v>
      </c>
      <c r="H245" s="11">
        <f t="shared" si="17"/>
        <v>24.33332666723733</v>
      </c>
    </row>
    <row r="246" spans="1:8" ht="12.75">
      <c r="A246" s="3" t="s">
        <v>25</v>
      </c>
      <c r="B246" s="11">
        <f>AVERAGE(B221:B225)</f>
        <v>35.00280195863623</v>
      </c>
      <c r="C246" s="11">
        <f aca="true" t="shared" si="18" ref="C246:H246">AVERAGE(C221:C225)</f>
        <v>25.9742235055631</v>
      </c>
      <c r="D246" s="11">
        <f t="shared" si="18"/>
        <v>7.917078399355272</v>
      </c>
      <c r="E246" s="11">
        <f t="shared" si="18"/>
        <v>8.276161781573991</v>
      </c>
      <c r="F246" s="11">
        <f t="shared" si="18"/>
        <v>-20.347870209163524</v>
      </c>
      <c r="G246" s="11">
        <f t="shared" si="18"/>
        <v>10.986123567539959</v>
      </c>
      <c r="H246" s="11">
        <f t="shared" si="18"/>
        <v>6.030839157191266</v>
      </c>
    </row>
    <row r="249" spans="1:7" ht="12.75">
      <c r="A249" s="3"/>
      <c r="B249" s="2"/>
      <c r="C249" s="2"/>
      <c r="D249" s="2"/>
      <c r="E249" s="2"/>
      <c r="F249" s="2"/>
      <c r="G249" s="2"/>
    </row>
    <row r="250" spans="1:7" ht="12.75">
      <c r="A250" s="3"/>
      <c r="B250" s="2"/>
      <c r="C250" s="2"/>
      <c r="D250" s="2"/>
      <c r="E250" s="2"/>
      <c r="F250" s="2"/>
      <c r="G250" s="2"/>
    </row>
    <row r="251" spans="1:7" ht="12.75">
      <c r="A251" s="3"/>
      <c r="B251" s="2"/>
      <c r="C251" s="2"/>
      <c r="D251" s="2"/>
      <c r="E251" s="2"/>
      <c r="F251" s="2"/>
      <c r="G251" s="2"/>
    </row>
    <row r="252" spans="1:7" ht="12.75">
      <c r="A252" s="3"/>
      <c r="B252" s="2"/>
      <c r="C252" s="2"/>
      <c r="D252" s="2"/>
      <c r="E252" s="2"/>
      <c r="F252" s="2"/>
      <c r="G252" s="2"/>
    </row>
    <row r="253" spans="1:7" ht="12.75">
      <c r="A253" s="3"/>
      <c r="B253" s="2"/>
      <c r="C253" s="2"/>
      <c r="D253" s="2"/>
      <c r="E253" s="2"/>
      <c r="F253" s="2"/>
      <c r="G253" s="2"/>
    </row>
    <row r="254" spans="1:7" ht="12.75">
      <c r="A254" s="3"/>
      <c r="B254" s="2"/>
      <c r="C254" s="2"/>
      <c r="D254" s="2"/>
      <c r="E254" s="2"/>
      <c r="F254" s="2"/>
      <c r="G254" s="2"/>
    </row>
    <row r="255" spans="1:7" ht="12.75">
      <c r="A255" s="3"/>
      <c r="B255" s="2"/>
      <c r="C255" s="2"/>
      <c r="D255" s="2"/>
      <c r="E255" s="2"/>
      <c r="F255" s="2"/>
      <c r="G255" s="2"/>
    </row>
    <row r="256" spans="1:7" ht="12.75">
      <c r="A256" s="3"/>
      <c r="B256" s="2"/>
      <c r="C256" s="2"/>
      <c r="D256" s="2"/>
      <c r="E256" s="2"/>
      <c r="F256" s="2"/>
      <c r="G256" s="2"/>
    </row>
    <row r="257" spans="1:7" ht="12.75">
      <c r="A257" s="3"/>
      <c r="B257" s="2"/>
      <c r="C257" s="2"/>
      <c r="D257" s="2"/>
      <c r="E257" s="2"/>
      <c r="F257" s="2"/>
      <c r="G257" s="2"/>
    </row>
    <row r="258" spans="1:7" ht="12.75">
      <c r="A258" s="3"/>
      <c r="B258" s="2"/>
      <c r="C258" s="2"/>
      <c r="D258" s="2"/>
      <c r="E258" s="2"/>
      <c r="F258" s="2"/>
      <c r="G258" s="2"/>
    </row>
    <row r="259" spans="1:7" ht="12.75">
      <c r="A259" s="3"/>
      <c r="B259" s="2"/>
      <c r="C259" s="2"/>
      <c r="D259" s="2"/>
      <c r="E259" s="2"/>
      <c r="F259" s="2"/>
      <c r="G259" s="2"/>
    </row>
    <row r="260" spans="1:7" ht="12.75">
      <c r="A260" s="3"/>
      <c r="B260" s="2"/>
      <c r="C260" s="2"/>
      <c r="D260" s="2"/>
      <c r="E260" s="2"/>
      <c r="F260" s="2"/>
      <c r="G260" s="2"/>
    </row>
    <row r="261" spans="1:7" ht="12.75">
      <c r="A261" s="3"/>
      <c r="B261" s="2"/>
      <c r="C261" s="2"/>
      <c r="D261" s="2"/>
      <c r="E261" s="2"/>
      <c r="F261" s="2"/>
      <c r="G261" s="2"/>
    </row>
    <row r="262" spans="1:7" ht="12.75">
      <c r="A262" s="3"/>
      <c r="B262" s="2"/>
      <c r="C262" s="2"/>
      <c r="D262" s="2"/>
      <c r="E262" s="2"/>
      <c r="F262" s="2"/>
      <c r="G262" s="2"/>
    </row>
    <row r="263" spans="1:7" ht="12.75">
      <c r="A263" s="3"/>
      <c r="B263" s="2"/>
      <c r="C263" s="2"/>
      <c r="D263" s="2"/>
      <c r="E263" s="2"/>
      <c r="F263" s="2"/>
      <c r="G263" s="2"/>
    </row>
    <row r="264" spans="1:7" ht="12.75">
      <c r="A264" s="3"/>
      <c r="B264" s="2"/>
      <c r="C264" s="2"/>
      <c r="D264" s="2"/>
      <c r="E264" s="2"/>
      <c r="F264" s="2"/>
      <c r="G264" s="2"/>
    </row>
    <row r="265" spans="1:7" ht="12.75">
      <c r="A265" s="3"/>
      <c r="B265" s="2"/>
      <c r="C265" s="2"/>
      <c r="D265" s="2"/>
      <c r="E265" s="2"/>
      <c r="F265" s="2"/>
      <c r="G265" s="2"/>
    </row>
    <row r="266" spans="1:7" ht="12.75">
      <c r="A266" s="3"/>
      <c r="B266" s="2"/>
      <c r="C266" s="2"/>
      <c r="D266" s="2"/>
      <c r="E266" s="2"/>
      <c r="F266" s="2"/>
      <c r="G266" s="2"/>
    </row>
    <row r="267" spans="1:7" ht="12.75">
      <c r="A267" s="3"/>
      <c r="B267" s="2"/>
      <c r="C267" s="2"/>
      <c r="D267" s="2"/>
      <c r="E267" s="2"/>
      <c r="F267" s="2"/>
      <c r="G267" s="2"/>
    </row>
    <row r="268" spans="1:7" ht="12.75">
      <c r="A268" s="3"/>
      <c r="B268" s="2"/>
      <c r="C268" s="2"/>
      <c r="D268" s="2"/>
      <c r="E268" s="2"/>
      <c r="F268" s="2"/>
      <c r="G268" s="2"/>
    </row>
    <row r="269" spans="1:7" ht="12.75">
      <c r="A269" s="3"/>
      <c r="B269" s="2"/>
      <c r="C269" s="2"/>
      <c r="D269" s="2"/>
      <c r="E269" s="2"/>
      <c r="F269" s="2"/>
      <c r="G269" s="2"/>
    </row>
    <row r="270" spans="1:7" ht="12.75">
      <c r="A270" s="3"/>
      <c r="B270" s="2"/>
      <c r="C270" s="2"/>
      <c r="D270" s="2"/>
      <c r="E270" s="2"/>
      <c r="F270" s="2"/>
      <c r="G270" s="2"/>
    </row>
    <row r="271" spans="1:7" ht="12.75">
      <c r="A271" s="3"/>
      <c r="B271" s="2"/>
      <c r="C271" s="2"/>
      <c r="D271" s="2"/>
      <c r="E271" s="2"/>
      <c r="F271" s="2"/>
      <c r="G271" s="2"/>
    </row>
    <row r="272" spans="1:7" ht="12.75">
      <c r="A272" s="3"/>
      <c r="B272" s="2"/>
      <c r="C272" s="2"/>
      <c r="D272" s="2"/>
      <c r="E272" s="2"/>
      <c r="F272" s="2"/>
      <c r="G272" s="2"/>
    </row>
    <row r="273" spans="1:7" ht="12.75">
      <c r="A273" s="3"/>
      <c r="B273" s="2"/>
      <c r="C273" s="2"/>
      <c r="D273" s="2"/>
      <c r="E273" s="2"/>
      <c r="F273" s="2"/>
      <c r="G273" s="2"/>
    </row>
    <row r="274" spans="1:7" ht="12.75">
      <c r="A274" s="3"/>
      <c r="B274" s="2"/>
      <c r="C274" s="2"/>
      <c r="D274" s="2"/>
      <c r="E274" s="2"/>
      <c r="F274" s="2"/>
      <c r="G274" s="2"/>
    </row>
    <row r="275" spans="1:7" ht="12.75">
      <c r="A275" s="3"/>
      <c r="B275" s="2"/>
      <c r="C275" s="2"/>
      <c r="D275" s="2"/>
      <c r="E275" s="2"/>
      <c r="F275" s="2"/>
      <c r="G275" s="2"/>
    </row>
    <row r="276" spans="1:7" ht="12.75">
      <c r="A276" s="3"/>
      <c r="B276" s="2"/>
      <c r="C276" s="2"/>
      <c r="D276" s="2"/>
      <c r="E276" s="2"/>
      <c r="F276" s="2"/>
      <c r="G276" s="2"/>
    </row>
    <row r="277" spans="1:7" ht="12.75">
      <c r="A277" s="3"/>
      <c r="B277" s="2"/>
      <c r="C277" s="2"/>
      <c r="D277" s="2"/>
      <c r="E277" s="2"/>
      <c r="F277" s="2"/>
      <c r="G277" s="2"/>
    </row>
    <row r="278" spans="1:7" ht="12.75">
      <c r="A278" s="3"/>
      <c r="B278" s="2"/>
      <c r="C278" s="2"/>
      <c r="D278" s="2"/>
      <c r="E278" s="2"/>
      <c r="F278" s="2"/>
      <c r="G278" s="2"/>
    </row>
    <row r="279" spans="1:7" ht="12.75">
      <c r="A279" s="3"/>
      <c r="B279" s="2"/>
      <c r="C279" s="2"/>
      <c r="D279" s="2"/>
      <c r="E279" s="2"/>
      <c r="F279" s="2"/>
      <c r="G279" s="2"/>
    </row>
    <row r="280" spans="1:7" ht="12.75">
      <c r="A280" s="3"/>
      <c r="B280" s="2"/>
      <c r="C280" s="2"/>
      <c r="D280" s="2"/>
      <c r="E280" s="2"/>
      <c r="F280" s="2"/>
      <c r="G280" s="2"/>
    </row>
    <row r="281" spans="1:7" ht="12.75">
      <c r="A281" s="3"/>
      <c r="B281" s="2"/>
      <c r="C281" s="2"/>
      <c r="D281" s="2"/>
      <c r="E281" s="2"/>
      <c r="F281" s="2"/>
      <c r="G281" s="2"/>
    </row>
    <row r="282" spans="1:7" ht="12.75">
      <c r="A282" s="3"/>
      <c r="B282" s="2"/>
      <c r="C282" s="2"/>
      <c r="D282" s="2"/>
      <c r="E282" s="2"/>
      <c r="F282" s="2"/>
      <c r="G282" s="2"/>
    </row>
    <row r="283" spans="1:7" ht="12.75">
      <c r="A283" s="3"/>
      <c r="B283" s="2"/>
      <c r="C283" s="2"/>
      <c r="D283" s="2"/>
      <c r="E283" s="2"/>
      <c r="F283" s="2"/>
      <c r="G283" s="2"/>
    </row>
    <row r="284" spans="1:7" ht="12.75">
      <c r="A284" s="3"/>
      <c r="B284" s="2"/>
      <c r="C284" s="2"/>
      <c r="D284" s="2"/>
      <c r="E284" s="2"/>
      <c r="F284" s="2"/>
      <c r="G284" s="2"/>
    </row>
    <row r="285" spans="1:7" ht="12.75">
      <c r="A285" s="3"/>
      <c r="B285" s="2"/>
      <c r="C285" s="2"/>
      <c r="D285" s="2"/>
      <c r="E285" s="2"/>
      <c r="F285" s="2"/>
      <c r="G285" s="2"/>
    </row>
    <row r="286" spans="1:7" ht="12.75">
      <c r="A286" s="3"/>
      <c r="B286" s="2"/>
      <c r="C286" s="2"/>
      <c r="D286" s="2"/>
      <c r="E286" s="2"/>
      <c r="F286" s="2"/>
      <c r="G286" s="2"/>
    </row>
    <row r="287" spans="1:7" ht="12.75">
      <c r="A287" s="3"/>
      <c r="B287" s="2"/>
      <c r="C287" s="2"/>
      <c r="D287" s="2"/>
      <c r="E287" s="2"/>
      <c r="F287" s="2"/>
      <c r="G287" s="2"/>
    </row>
    <row r="288" spans="1:7" ht="12.75">
      <c r="A288" s="3"/>
      <c r="B288" s="2"/>
      <c r="C288" s="2"/>
      <c r="D288" s="2"/>
      <c r="E288" s="2"/>
      <c r="F288" s="2"/>
      <c r="G288" s="2"/>
    </row>
    <row r="289" spans="1:7" ht="12.75">
      <c r="A289" s="3"/>
      <c r="B289" s="2"/>
      <c r="C289" s="2"/>
      <c r="D289" s="2"/>
      <c r="E289" s="2"/>
      <c r="F289" s="2"/>
      <c r="G289" s="2"/>
    </row>
    <row r="290" spans="1:7" ht="12.75">
      <c r="A290" s="3"/>
      <c r="B290" s="2"/>
      <c r="C290" s="2"/>
      <c r="D290" s="2"/>
      <c r="E290" s="2"/>
      <c r="F290" s="2"/>
      <c r="G290" s="2"/>
    </row>
    <row r="291" spans="1:7" ht="12.75">
      <c r="A291" s="3"/>
      <c r="B291" s="2"/>
      <c r="C291" s="2"/>
      <c r="D291" s="2"/>
      <c r="E291" s="2"/>
      <c r="F291" s="2"/>
      <c r="G291" s="2"/>
    </row>
    <row r="292" spans="1:7" ht="12.75">
      <c r="A292" s="3"/>
      <c r="B292" s="2"/>
      <c r="C292" s="2"/>
      <c r="D292" s="2"/>
      <c r="E292" s="2"/>
      <c r="F292" s="2"/>
      <c r="G292" s="2"/>
    </row>
    <row r="293" spans="1:7" ht="12.75">
      <c r="A293" s="3"/>
      <c r="B293" s="2"/>
      <c r="C293" s="2"/>
      <c r="D293" s="2"/>
      <c r="E293" s="2"/>
      <c r="F293" s="2"/>
      <c r="G293" s="2"/>
    </row>
    <row r="294" spans="1:7" ht="12.75">
      <c r="A294" s="3"/>
      <c r="B294" s="2"/>
      <c r="C294" s="2"/>
      <c r="D294" s="2"/>
      <c r="E294" s="2"/>
      <c r="F294" s="2"/>
      <c r="G294" s="2"/>
    </row>
  </sheetData>
  <mergeCells count="2">
    <mergeCell ref="A1:A4"/>
    <mergeCell ref="B1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2009-03-31T10:18:14Z</dcterms:created>
  <dcterms:modified xsi:type="dcterms:W3CDTF">2009-07-01T13:37:45Z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