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L72" i="1"/>
  <c r="L85" s="1"/>
  <c r="C155"/>
  <c r="D155"/>
  <c r="E155"/>
  <c r="F155"/>
  <c r="G155"/>
  <c r="H155"/>
  <c r="I155"/>
  <c r="J155"/>
  <c r="K155"/>
  <c r="L155"/>
  <c r="L166" s="1"/>
  <c r="B155"/>
  <c r="C85"/>
  <c r="D85"/>
  <c r="E85"/>
  <c r="F85"/>
  <c r="G85"/>
  <c r="H85"/>
  <c r="I85"/>
  <c r="J85"/>
  <c r="K85"/>
  <c r="B85"/>
  <c r="K149"/>
  <c r="K150"/>
  <c r="K151"/>
  <c r="K152"/>
  <c r="K153"/>
  <c r="C149"/>
  <c r="D149"/>
  <c r="E149"/>
  <c r="F149"/>
  <c r="G149"/>
  <c r="H149"/>
  <c r="I149"/>
  <c r="J149"/>
  <c r="B149"/>
  <c r="A91"/>
  <c r="A92" s="1"/>
  <c r="A93" s="1"/>
  <c r="A94" s="1"/>
  <c r="A95" s="1"/>
  <c r="C78"/>
  <c r="C89" s="1"/>
  <c r="C148" s="1"/>
  <c r="C159" s="1"/>
  <c r="D78"/>
  <c r="D89" s="1"/>
  <c r="D148" s="1"/>
  <c r="D159" s="1"/>
  <c r="E78"/>
  <c r="E89" s="1"/>
  <c r="E148" s="1"/>
  <c r="E159" s="1"/>
  <c r="F78"/>
  <c r="F89" s="1"/>
  <c r="F148" s="1"/>
  <c r="F159" s="1"/>
  <c r="G78"/>
  <c r="G89" s="1"/>
  <c r="G148" s="1"/>
  <c r="G159" s="1"/>
  <c r="H78"/>
  <c r="H89" s="1"/>
  <c r="H148" s="1"/>
  <c r="H159" s="1"/>
  <c r="I78"/>
  <c r="I89" s="1"/>
  <c r="I148" s="1"/>
  <c r="I159" s="1"/>
  <c r="J78"/>
  <c r="J89" s="1"/>
  <c r="J148" s="1"/>
  <c r="J159" s="1"/>
  <c r="K78"/>
  <c r="K89" s="1"/>
  <c r="K148" s="1"/>
  <c r="K159" s="1"/>
  <c r="L78"/>
  <c r="L89" s="1"/>
  <c r="L148" s="1"/>
  <c r="L159" s="1"/>
  <c r="B78"/>
  <c r="B89" s="1"/>
  <c r="B148" s="1"/>
  <c r="B159" s="1"/>
  <c r="D150"/>
  <c r="E150"/>
  <c r="F150"/>
  <c r="H150"/>
  <c r="I150"/>
  <c r="J150"/>
  <c r="D151"/>
  <c r="E151"/>
  <c r="F151"/>
  <c r="H151"/>
  <c r="I151"/>
  <c r="J151"/>
  <c r="D152"/>
  <c r="E152"/>
  <c r="F152"/>
  <c r="H152"/>
  <c r="I152"/>
  <c r="J152"/>
  <c r="E153"/>
  <c r="F153"/>
  <c r="H153"/>
  <c r="I153"/>
  <c r="J153"/>
  <c r="B153"/>
  <c r="B152"/>
  <c r="B151"/>
  <c r="B150"/>
  <c r="L4"/>
  <c r="L5"/>
  <c r="L6"/>
  <c r="L7"/>
  <c r="L8"/>
  <c r="L9"/>
  <c r="L10"/>
  <c r="L11"/>
  <c r="L12"/>
  <c r="L15"/>
  <c r="L16"/>
  <c r="L17"/>
  <c r="L18"/>
  <c r="L19"/>
  <c r="L20"/>
  <c r="L21"/>
  <c r="L22"/>
  <c r="L23"/>
  <c r="L24"/>
  <c r="L27"/>
  <c r="L28"/>
  <c r="L29"/>
  <c r="L30"/>
  <c r="L31"/>
  <c r="L32"/>
  <c r="L33"/>
  <c r="L34"/>
  <c r="L35"/>
  <c r="L36"/>
  <c r="L39"/>
  <c r="L40"/>
  <c r="L41"/>
  <c r="L42"/>
  <c r="L43"/>
  <c r="L44"/>
  <c r="L45"/>
  <c r="L46"/>
  <c r="L47"/>
  <c r="L48"/>
  <c r="L51"/>
  <c r="L52"/>
  <c r="L53"/>
  <c r="L54"/>
  <c r="L55"/>
  <c r="L56"/>
  <c r="L57"/>
  <c r="L58"/>
  <c r="L63"/>
  <c r="L64"/>
  <c r="L65"/>
  <c r="L66"/>
  <c r="L67"/>
  <c r="L68"/>
  <c r="L69"/>
  <c r="L3"/>
  <c r="B79"/>
  <c r="I81"/>
  <c r="E83"/>
  <c r="F83"/>
  <c r="H83"/>
  <c r="I83"/>
  <c r="J83"/>
  <c r="K83"/>
  <c r="D82"/>
  <c r="E82"/>
  <c r="F82"/>
  <c r="H82"/>
  <c r="I82"/>
  <c r="J82"/>
  <c r="K82"/>
  <c r="D81"/>
  <c r="E81"/>
  <c r="F81"/>
  <c r="H81"/>
  <c r="J81"/>
  <c r="K81"/>
  <c r="K92" s="1"/>
  <c r="D80"/>
  <c r="E80"/>
  <c r="F80"/>
  <c r="H80"/>
  <c r="I80"/>
  <c r="I91" s="1"/>
  <c r="J80"/>
  <c r="K80"/>
  <c r="C79"/>
  <c r="D79"/>
  <c r="E79"/>
  <c r="F79"/>
  <c r="G79"/>
  <c r="H79"/>
  <c r="I79"/>
  <c r="J79"/>
  <c r="K79"/>
  <c r="B83"/>
  <c r="B82"/>
  <c r="B81"/>
  <c r="B80"/>
  <c r="B90" s="1"/>
  <c r="K70"/>
  <c r="J71"/>
  <c r="J75" s="1"/>
  <c r="I71"/>
  <c r="I75" s="1"/>
  <c r="H71"/>
  <c r="H75" s="1"/>
  <c r="G61"/>
  <c r="G49"/>
  <c r="G37"/>
  <c r="G25"/>
  <c r="G13"/>
  <c r="F75"/>
  <c r="E154"/>
  <c r="D59"/>
  <c r="L59" s="1"/>
  <c r="B75"/>
  <c r="C84"/>
  <c r="C49"/>
  <c r="C37"/>
  <c r="C25"/>
  <c r="C13"/>
  <c r="B166" l="1"/>
  <c r="K166"/>
  <c r="I166"/>
  <c r="G166"/>
  <c r="E166"/>
  <c r="C166"/>
  <c r="J166"/>
  <c r="H166"/>
  <c r="F166"/>
  <c r="D166"/>
  <c r="E156"/>
  <c r="C95"/>
  <c r="E75"/>
  <c r="L79"/>
  <c r="L37"/>
  <c r="B91"/>
  <c r="B93"/>
  <c r="E93"/>
  <c r="K93"/>
  <c r="I93"/>
  <c r="K90"/>
  <c r="F90"/>
  <c r="D90"/>
  <c r="F93"/>
  <c r="B92"/>
  <c r="J90"/>
  <c r="H90"/>
  <c r="E90"/>
  <c r="J93"/>
  <c r="H93"/>
  <c r="C14"/>
  <c r="C26"/>
  <c r="C81" s="1"/>
  <c r="C38"/>
  <c r="C152" s="1"/>
  <c r="C50"/>
  <c r="C83" s="1"/>
  <c r="D60"/>
  <c r="G14"/>
  <c r="G150" s="1"/>
  <c r="G26"/>
  <c r="G151" s="1"/>
  <c r="G38"/>
  <c r="G82" s="1"/>
  <c r="G50"/>
  <c r="G153" s="1"/>
  <c r="G62"/>
  <c r="G154" s="1"/>
  <c r="K71"/>
  <c r="K75" s="1"/>
  <c r="B84"/>
  <c r="B94" s="1"/>
  <c r="J91"/>
  <c r="E92"/>
  <c r="I84"/>
  <c r="I94" s="1"/>
  <c r="E84"/>
  <c r="E94" s="1"/>
  <c r="G83"/>
  <c r="I92"/>
  <c r="I90"/>
  <c r="L70"/>
  <c r="I154"/>
  <c r="I156" s="1"/>
  <c r="C154"/>
  <c r="D153"/>
  <c r="C150"/>
  <c r="L149"/>
  <c r="H91"/>
  <c r="F91"/>
  <c r="D91"/>
  <c r="J84"/>
  <c r="J94" s="1"/>
  <c r="H84"/>
  <c r="H94" s="1"/>
  <c r="F84"/>
  <c r="F94" s="1"/>
  <c r="D83"/>
  <c r="D93" s="1"/>
  <c r="L71"/>
  <c r="L49"/>
  <c r="L25"/>
  <c r="L13"/>
  <c r="B154"/>
  <c r="J154"/>
  <c r="J156" s="1"/>
  <c r="H154"/>
  <c r="H156" s="1"/>
  <c r="F154"/>
  <c r="F156" s="1"/>
  <c r="J92"/>
  <c r="H92"/>
  <c r="F92"/>
  <c r="D92"/>
  <c r="K91"/>
  <c r="E91"/>
  <c r="D61"/>
  <c r="C82" l="1"/>
  <c r="C93" s="1"/>
  <c r="C75"/>
  <c r="B156"/>
  <c r="J86"/>
  <c r="H95"/>
  <c r="B86"/>
  <c r="E86"/>
  <c r="I86"/>
  <c r="H96"/>
  <c r="E95"/>
  <c r="E96" s="1"/>
  <c r="I95"/>
  <c r="I96" s="1"/>
  <c r="B95"/>
  <c r="B96" s="1"/>
  <c r="F86"/>
  <c r="F95"/>
  <c r="F96" s="1"/>
  <c r="J95"/>
  <c r="J96" s="1"/>
  <c r="G75"/>
  <c r="H86"/>
  <c r="K154"/>
  <c r="K156" s="1"/>
  <c r="F160"/>
  <c r="L160"/>
  <c r="E160"/>
  <c r="K84"/>
  <c r="I160"/>
  <c r="K160"/>
  <c r="L150"/>
  <c r="G152"/>
  <c r="L152" s="1"/>
  <c r="L163" s="1"/>
  <c r="G84"/>
  <c r="G95" s="1"/>
  <c r="G80"/>
  <c r="L38"/>
  <c r="L82" s="1"/>
  <c r="L14"/>
  <c r="L80" s="1"/>
  <c r="D161"/>
  <c r="D62"/>
  <c r="D154" s="1"/>
  <c r="D156" s="1"/>
  <c r="L61"/>
  <c r="C92"/>
  <c r="G81"/>
  <c r="C80"/>
  <c r="C86" s="1"/>
  <c r="L50"/>
  <c r="L83" s="1"/>
  <c r="L26"/>
  <c r="L81" s="1"/>
  <c r="J160"/>
  <c r="C160"/>
  <c r="G160"/>
  <c r="B160"/>
  <c r="C153"/>
  <c r="C94"/>
  <c r="L60"/>
  <c r="C161"/>
  <c r="G93"/>
  <c r="G94"/>
  <c r="D160"/>
  <c r="H160"/>
  <c r="C151"/>
  <c r="C156" s="1"/>
  <c r="L93" l="1"/>
  <c r="K86"/>
  <c r="K95"/>
  <c r="G86"/>
  <c r="G156"/>
  <c r="D75"/>
  <c r="E161"/>
  <c r="D84"/>
  <c r="F161"/>
  <c r="L90"/>
  <c r="G90"/>
  <c r="K94"/>
  <c r="K96" s="1"/>
  <c r="B161"/>
  <c r="G161"/>
  <c r="L161"/>
  <c r="L91"/>
  <c r="L92"/>
  <c r="K161"/>
  <c r="H161"/>
  <c r="I161"/>
  <c r="J161"/>
  <c r="H163"/>
  <c r="C163"/>
  <c r="I163"/>
  <c r="J163"/>
  <c r="F163"/>
  <c r="B163"/>
  <c r="K163"/>
  <c r="D163"/>
  <c r="E163"/>
  <c r="G163"/>
  <c r="L62"/>
  <c r="L84" s="1"/>
  <c r="L154"/>
  <c r="L151"/>
  <c r="L162" s="1"/>
  <c r="G92"/>
  <c r="G91"/>
  <c r="L153"/>
  <c r="C90"/>
  <c r="C96" s="1"/>
  <c r="C91"/>
  <c r="I169" l="1"/>
  <c r="D165"/>
  <c r="F165"/>
  <c r="H165"/>
  <c r="J165"/>
  <c r="L165"/>
  <c r="C165"/>
  <c r="E165"/>
  <c r="G165"/>
  <c r="I165"/>
  <c r="K165"/>
  <c r="B165"/>
  <c r="L94"/>
  <c r="L95"/>
  <c r="L75"/>
  <c r="L86"/>
  <c r="D94"/>
  <c r="D95"/>
  <c r="D86"/>
  <c r="L156"/>
  <c r="G96"/>
  <c r="D169"/>
  <c r="K169"/>
  <c r="F169"/>
  <c r="G169"/>
  <c r="C169"/>
  <c r="H169"/>
  <c r="E169"/>
  <c r="C164"/>
  <c r="L164"/>
  <c r="J169"/>
  <c r="B169"/>
  <c r="J164"/>
  <c r="E164"/>
  <c r="I164"/>
  <c r="B164"/>
  <c r="H164"/>
  <c r="K164"/>
  <c r="F164"/>
  <c r="G164"/>
  <c r="D164"/>
  <c r="B162"/>
  <c r="K162"/>
  <c r="F162"/>
  <c r="J162"/>
  <c r="E162"/>
  <c r="E167" s="1"/>
  <c r="E168" s="1"/>
  <c r="I162"/>
  <c r="D162"/>
  <c r="H162"/>
  <c r="G162"/>
  <c r="C162"/>
  <c r="I167" l="1"/>
  <c r="I168" s="1"/>
  <c r="L96"/>
  <c r="J167"/>
  <c r="D96"/>
  <c r="H167"/>
  <c r="G167"/>
  <c r="G168" s="1"/>
  <c r="C167"/>
  <c r="C168" s="1"/>
  <c r="K167"/>
  <c r="K168" s="1"/>
  <c r="F167"/>
  <c r="F168" s="1"/>
  <c r="B167"/>
  <c r="B168" s="1"/>
  <c r="J168"/>
  <c r="D167"/>
  <c r="D168" s="1"/>
  <c r="H168"/>
</calcChain>
</file>

<file path=xl/sharedStrings.xml><?xml version="1.0" encoding="utf-8"?>
<sst xmlns="http://schemas.openxmlformats.org/spreadsheetml/2006/main" count="30" uniqueCount="28">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</sst>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3" fontId="0" fillId="0" borderId="0" xfId="0" applyNumberFormat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3" fontId="0" fillId="0" borderId="0" xfId="0" applyNumberFormat="1" applyFill="1"/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horizontal="center"/>
    </xf>
    <xf numFmtId="4" fontId="3" fillId="4" borderId="2" xfId="0" applyNumberFormat="1" applyFont="1" applyFill="1" applyBorder="1" applyAlignment="1">
      <alignment horizontal="center"/>
    </xf>
    <xf numFmtId="4" fontId="3" fillId="4" borderId="3" xfId="0" applyNumberFormat="1" applyFont="1" applyFill="1" applyBorder="1" applyAlignment="1">
      <alignment horizontal="center"/>
    </xf>
    <xf numFmtId="4" fontId="3" fillId="4" borderId="8" xfId="0" applyNumberFormat="1" applyFont="1" applyFill="1" applyBorder="1" applyAlignment="1">
      <alignment horizontal="center"/>
    </xf>
    <xf numFmtId="4" fontId="3" fillId="4" borderId="0" xfId="0" applyNumberFormat="1" applyFont="1" applyFill="1" applyBorder="1" applyAlignment="1">
      <alignment horizontal="center"/>
    </xf>
    <xf numFmtId="4" fontId="3" fillId="4" borderId="9" xfId="0" applyNumberFormat="1" applyFont="1" applyFill="1" applyBorder="1" applyAlignment="1">
      <alignment horizontal="center"/>
    </xf>
    <xf numFmtId="4" fontId="3" fillId="4" borderId="10" xfId="0" applyNumberFormat="1" applyFont="1" applyFill="1" applyBorder="1" applyAlignment="1">
      <alignment horizontal="center"/>
    </xf>
    <xf numFmtId="4" fontId="3" fillId="4" borderId="11" xfId="0" applyNumberFormat="1" applyFont="1" applyFill="1" applyBorder="1" applyAlignment="1">
      <alignment horizontal="center"/>
    </xf>
    <xf numFmtId="4" fontId="3" fillId="4" borderId="12" xfId="0" applyNumberFormat="1" applyFont="1" applyFill="1" applyBorder="1" applyAlignment="1">
      <alignment horizont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04"/>
          <c:h val="0.90393984253378357"/>
        </c:manualLayout>
      </c:layout>
      <c:lineChart>
        <c:grouping val="standard"/>
        <c:ser>
          <c:idx val="5"/>
          <c:order val="0"/>
          <c:tx>
            <c:strRef>
              <c:f>'Air Stats'!$A$90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val>
            <c:numRef>
              <c:f>'Air Stats'!$B$90:$K$90</c:f>
              <c:numCache>
                <c:formatCode>0.00</c:formatCode>
                <c:ptCount val="10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</c:numCache>
            </c:numRef>
          </c:val>
        </c:ser>
        <c:ser>
          <c:idx val="1"/>
          <c:order val="1"/>
          <c:tx>
            <c:v>2007</c:v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Stats'!$B$78:$K$78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Stats'!$B$91:$K$91</c:f>
              <c:numCache>
                <c:formatCode>0.00</c:formatCode>
                <c:ptCount val="10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</c:numCache>
            </c:numRef>
          </c:val>
        </c:ser>
        <c:ser>
          <c:idx val="2"/>
          <c:order val="2"/>
          <c:tx>
            <c:v>2008</c:v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Stats'!$B$78:$K$78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Stats'!$B$92:$K$92</c:f>
              <c:numCache>
                <c:formatCode>0.00</c:formatCode>
                <c:ptCount val="10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</c:numCache>
            </c:numRef>
          </c:val>
        </c:ser>
        <c:ser>
          <c:idx val="3"/>
          <c:order val="3"/>
          <c:tx>
            <c:v>2009</c:v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Stats'!$B$78:$K$78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Stats'!$B$93:$K$93</c:f>
              <c:numCache>
                <c:formatCode>0.00</c:formatCode>
                <c:ptCount val="10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</c:numCache>
            </c:numRef>
          </c:val>
        </c:ser>
        <c:ser>
          <c:idx val="4"/>
          <c:order val="4"/>
          <c:tx>
            <c:v>2010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Stats'!$B$78:$K$78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Stats'!$B$94:$K$94</c:f>
              <c:numCache>
                <c:formatCode>0.00</c:formatCode>
                <c:ptCount val="10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1.3970303421562464</c:v>
                </c:pt>
              </c:numCache>
            </c:numRef>
          </c:val>
        </c:ser>
        <c:ser>
          <c:idx val="0"/>
          <c:order val="5"/>
          <c:tx>
            <c:strRef>
              <c:f>'Air Stats'!$A$95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'Air Stats'!$B$78:$K$78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Stats'!$B$95:$K$95</c:f>
              <c:numCache>
                <c:formatCode>0.00</c:formatCode>
                <c:ptCount val="10"/>
                <c:pt idx="0">
                  <c:v>-22.625249908900198</c:v>
                </c:pt>
                <c:pt idx="1">
                  <c:v>4.8780563629863316</c:v>
                </c:pt>
                <c:pt idx="2">
                  <c:v>-8.3995566930192034</c:v>
                </c:pt>
                <c:pt idx="3">
                  <c:v>-27.312478473771701</c:v>
                </c:pt>
                <c:pt idx="4">
                  <c:v>-4.4552016985138003</c:v>
                </c:pt>
                <c:pt idx="5">
                  <c:v>10.565044820050845</c:v>
                </c:pt>
                <c:pt idx="6">
                  <c:v>1.1310541064270834</c:v>
                </c:pt>
                <c:pt idx="7">
                  <c:v>-1.2159117364727774</c:v>
                </c:pt>
                <c:pt idx="8">
                  <c:v>3.074983964850369</c:v>
                </c:pt>
                <c:pt idx="9">
                  <c:v>-31.43412386523476</c:v>
                </c:pt>
              </c:numCache>
            </c:numRef>
          </c:val>
        </c:ser>
        <c:marker val="1"/>
        <c:axId val="133482368"/>
        <c:axId val="133483904"/>
      </c:lineChart>
      <c:catAx>
        <c:axId val="13348236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3483904"/>
        <c:crosses val="autoZero"/>
        <c:auto val="1"/>
        <c:lblAlgn val="ctr"/>
        <c:lblOffset val="100"/>
      </c:catAx>
      <c:valAx>
        <c:axId val="1334839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348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923E-2"/>
          <c:y val="5.295461826147866E-2"/>
          <c:w val="0.24420749978808415"/>
          <c:h val="0.1726822804925289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7513759951276832"/>
          <c:y val="1.9444444444444445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559E-2"/>
          <c:w val="0.90344548367918198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Stats'!$A$160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Stats'!$B$159:$K$159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Stats'!$B$160:$K$160</c:f>
              <c:numCache>
                <c:formatCode>0.00</c:formatCode>
                <c:ptCount val="10"/>
                <c:pt idx="0">
                  <c:v>0.46600367954609517</c:v>
                </c:pt>
                <c:pt idx="1">
                  <c:v>1.0637487273599773</c:v>
                </c:pt>
                <c:pt idx="2">
                  <c:v>1.0531680296805019</c:v>
                </c:pt>
                <c:pt idx="3">
                  <c:v>0.2073511578592411</c:v>
                </c:pt>
                <c:pt idx="4">
                  <c:v>2.314745763810981</c:v>
                </c:pt>
                <c:pt idx="5">
                  <c:v>5.886854148301042E-2</c:v>
                </c:pt>
                <c:pt idx="6">
                  <c:v>13.196938492530474</c:v>
                </c:pt>
                <c:pt idx="7">
                  <c:v>57.618483787453002</c:v>
                </c:pt>
                <c:pt idx="8">
                  <c:v>23.849035616373556</c:v>
                </c:pt>
                <c:pt idx="9">
                  <c:v>0.17165620390315689</c:v>
                </c:pt>
              </c:numCache>
            </c:numRef>
          </c:val>
        </c:ser>
        <c:ser>
          <c:idx val="1"/>
          <c:order val="1"/>
          <c:tx>
            <c:strRef>
              <c:f>'Air Stats'!$A$161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Stats'!$B$159:$K$159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Stats'!$B$161:$K$161</c:f>
              <c:numCache>
                <c:formatCode>0.00</c:formatCode>
                <c:ptCount val="10"/>
                <c:pt idx="0">
                  <c:v>0.52011550074344648</c:v>
                </c:pt>
                <c:pt idx="1">
                  <c:v>1.1091113506679098</c:v>
                </c:pt>
                <c:pt idx="2">
                  <c:v>0.98982330258515894</c:v>
                </c:pt>
                <c:pt idx="3">
                  <c:v>0.2130153193388894</c:v>
                </c:pt>
                <c:pt idx="4">
                  <c:v>2.3565532893182346</c:v>
                </c:pt>
                <c:pt idx="5">
                  <c:v>5.8972098305028059E-2</c:v>
                </c:pt>
                <c:pt idx="6">
                  <c:v>13.375465297294046</c:v>
                </c:pt>
                <c:pt idx="7">
                  <c:v>57.153805430443292</c:v>
                </c:pt>
                <c:pt idx="8">
                  <c:v>23.964956519956282</c:v>
                </c:pt>
                <c:pt idx="9">
                  <c:v>0.25818189134770836</c:v>
                </c:pt>
              </c:numCache>
            </c:numRef>
          </c:val>
        </c:ser>
        <c:ser>
          <c:idx val="2"/>
          <c:order val="2"/>
          <c:tx>
            <c:strRef>
              <c:f>'Air Stats'!$A$162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Stats'!$B$159:$K$159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Stats'!$B$162:$K$162</c:f>
              <c:numCache>
                <c:formatCode>0.00</c:formatCode>
                <c:ptCount val="10"/>
                <c:pt idx="0">
                  <c:v>0.62418966273051424</c:v>
                </c:pt>
                <c:pt idx="1">
                  <c:v>1.0802506577343747</c:v>
                </c:pt>
                <c:pt idx="2">
                  <c:v>0.95736804199877268</c:v>
                </c:pt>
                <c:pt idx="3">
                  <c:v>0.21907060202836348</c:v>
                </c:pt>
                <c:pt idx="4">
                  <c:v>2.186544716983831</c:v>
                </c:pt>
                <c:pt idx="5">
                  <c:v>6.5711965669176614E-2</c:v>
                </c:pt>
                <c:pt idx="6">
                  <c:v>13.996507197390184</c:v>
                </c:pt>
                <c:pt idx="7">
                  <c:v>56.386971966362879</c:v>
                </c:pt>
                <c:pt idx="8">
                  <c:v>24.254364785490534</c:v>
                </c:pt>
                <c:pt idx="9">
                  <c:v>0.22902040361135662</c:v>
                </c:pt>
              </c:numCache>
            </c:numRef>
          </c:val>
        </c:ser>
        <c:ser>
          <c:idx val="3"/>
          <c:order val="3"/>
          <c:tx>
            <c:strRef>
              <c:f>'Air Stats'!$A$163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Stats'!$B$159:$K$159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Stats'!$B$163:$K$163</c:f>
              <c:numCache>
                <c:formatCode>0.00</c:formatCode>
                <c:ptCount val="10"/>
                <c:pt idx="0">
                  <c:v>0.63191350962679693</c:v>
                </c:pt>
                <c:pt idx="1">
                  <c:v>1.0784259203352626</c:v>
                </c:pt>
                <c:pt idx="2">
                  <c:v>0.96596122860313527</c:v>
                </c:pt>
                <c:pt idx="3">
                  <c:v>0.23800629633055104</c:v>
                </c:pt>
                <c:pt idx="4">
                  <c:v>2.2380402131568475</c:v>
                </c:pt>
                <c:pt idx="5">
                  <c:v>7.3069827666139439E-2</c:v>
                </c:pt>
                <c:pt idx="6">
                  <c:v>13.581824091221142</c:v>
                </c:pt>
                <c:pt idx="7">
                  <c:v>56.358358158620071</c:v>
                </c:pt>
                <c:pt idx="8">
                  <c:v>24.604914482821364</c:v>
                </c:pt>
                <c:pt idx="9">
                  <c:v>0.22948627161868995</c:v>
                </c:pt>
              </c:numCache>
            </c:numRef>
          </c:val>
        </c:ser>
        <c:ser>
          <c:idx val="4"/>
          <c:order val="4"/>
          <c:tx>
            <c:strRef>
              <c:f>'Air Stats'!$A$164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Stats'!$B$159:$K$159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Stats'!$B$164:$K$164</c:f>
              <c:numCache>
                <c:formatCode>0.00</c:formatCode>
                <c:ptCount val="10"/>
                <c:pt idx="0">
                  <c:v>0.64227783182632181</c:v>
                </c:pt>
                <c:pt idx="1">
                  <c:v>0.92661085785467612</c:v>
                </c:pt>
                <c:pt idx="2">
                  <c:v>0.84568692472880624</c:v>
                </c:pt>
                <c:pt idx="3">
                  <c:v>0.21116467986889245</c:v>
                </c:pt>
                <c:pt idx="4">
                  <c:v>1.9979011906557673</c:v>
                </c:pt>
                <c:pt idx="5">
                  <c:v>6.6952945073324249E-2</c:v>
                </c:pt>
                <c:pt idx="6">
                  <c:v>13.840353256910037</c:v>
                </c:pt>
                <c:pt idx="7">
                  <c:v>56.441076770801835</c:v>
                </c:pt>
                <c:pt idx="8">
                  <c:v>24.833745062126258</c:v>
                </c:pt>
                <c:pt idx="9">
                  <c:v>0.19423048015407993</c:v>
                </c:pt>
              </c:numCache>
            </c:numRef>
          </c:val>
        </c:ser>
        <c:ser>
          <c:idx val="5"/>
          <c:order val="5"/>
          <c:tx>
            <c:strRef>
              <c:f>'Air Stats'!$A$166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strRef>
              <c:f>'Air Stats'!$B$159:$K$159</c:f>
              <c:strCache>
                <c:ptCount val="10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</c:strCache>
            </c:strRef>
          </c:cat>
          <c:val>
            <c:numRef>
              <c:f>'Air Stats'!$B$166:$K$166</c:f>
              <c:numCache>
                <c:formatCode>0.00</c:formatCode>
                <c:ptCount val="10"/>
                <c:pt idx="0">
                  <c:v>0.48107693042497457</c:v>
                </c:pt>
                <c:pt idx="1">
                  <c:v>1.0328788563492677</c:v>
                </c:pt>
                <c:pt idx="2">
                  <c:v>0.74472501754347287</c:v>
                </c:pt>
                <c:pt idx="3">
                  <c:v>0.1486143411920744</c:v>
                </c:pt>
                <c:pt idx="4">
                  <c:v>2.0667129593909936</c:v>
                </c:pt>
                <c:pt idx="5">
                  <c:v>7.590537179303479E-2</c:v>
                </c:pt>
                <c:pt idx="6">
                  <c:v>14.614576329721766</c:v>
                </c:pt>
                <c:pt idx="7">
                  <c:v>55.391596033521807</c:v>
                </c:pt>
                <c:pt idx="8">
                  <c:v>25.315323259154752</c:v>
                </c:pt>
                <c:pt idx="9">
                  <c:v>0.12859090090785177</c:v>
                </c:pt>
              </c:numCache>
            </c:numRef>
          </c:val>
        </c:ser>
        <c:axId val="50579712"/>
        <c:axId val="50597888"/>
      </c:barChart>
      <c:catAx>
        <c:axId val="505797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50597888"/>
        <c:crossesAt val="0"/>
        <c:auto val="1"/>
        <c:lblAlgn val="ctr"/>
        <c:lblOffset val="100"/>
      </c:catAx>
      <c:valAx>
        <c:axId val="50597888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579712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0.22433073766331688"/>
          <c:h val="0.1624930008748908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074"/>
          <c:h val="0.90393984253378412"/>
        </c:manualLayout>
      </c:layout>
      <c:lineChart>
        <c:grouping val="standard"/>
        <c:ser>
          <c:idx val="0"/>
          <c:order val="0"/>
          <c:tx>
            <c:strRef>
              <c:f>'Air Stats'!$B$78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Stats'!$B$90:$B$95</c:f>
              <c:numCache>
                <c:formatCode>0.00</c:formatCode>
                <c:ptCount val="6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-22.625249908900198</c:v>
                </c:pt>
              </c:numCache>
            </c:numRef>
          </c:val>
        </c:ser>
        <c:ser>
          <c:idx val="1"/>
          <c:order val="1"/>
          <c:tx>
            <c:strRef>
              <c:f>'Air Stats'!$C$78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Stats'!$C$90:$C$95</c:f>
              <c:numCache>
                <c:formatCode>0.00</c:formatCode>
                <c:ptCount val="6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4.8780563629863316</c:v>
                </c:pt>
              </c:numCache>
            </c:numRef>
          </c:val>
        </c:ser>
        <c:ser>
          <c:idx val="2"/>
          <c:order val="2"/>
          <c:tx>
            <c:strRef>
              <c:f>'Air Stats'!$D$78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Stats'!$D$90:$D$95</c:f>
              <c:numCache>
                <c:formatCode>0.00</c:formatCode>
                <c:ptCount val="6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-8.3995566930192034</c:v>
                </c:pt>
              </c:numCache>
            </c:numRef>
          </c:val>
        </c:ser>
        <c:ser>
          <c:idx val="3"/>
          <c:order val="3"/>
          <c:tx>
            <c:strRef>
              <c:f>'Air Stats'!$E$78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Stats'!$E$90:$E$95</c:f>
              <c:numCache>
                <c:formatCode>0.00</c:formatCode>
                <c:ptCount val="6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-27.312478473771701</c:v>
                </c:pt>
              </c:numCache>
            </c:numRef>
          </c:val>
        </c:ser>
        <c:ser>
          <c:idx val="4"/>
          <c:order val="4"/>
          <c:tx>
            <c:strRef>
              <c:f>'Air Stats'!$F$78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Stats'!$F$90:$F$95</c:f>
              <c:numCache>
                <c:formatCode>0.00</c:formatCode>
                <c:ptCount val="6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-4.4552016985138003</c:v>
                </c:pt>
              </c:numCache>
            </c:numRef>
          </c:val>
        </c:ser>
        <c:ser>
          <c:idx val="5"/>
          <c:order val="5"/>
          <c:tx>
            <c:strRef>
              <c:f>'Air Stats'!$G$78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Stats'!$G$90:$G$95</c:f>
              <c:numCache>
                <c:formatCode>0.00</c:formatCode>
                <c:ptCount val="6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10.565044820050845</c:v>
                </c:pt>
              </c:numCache>
            </c:numRef>
          </c:val>
        </c:ser>
        <c:ser>
          <c:idx val="6"/>
          <c:order val="6"/>
          <c:tx>
            <c:strRef>
              <c:f>'Air Stats'!$H$78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Stats'!$H$90:$H$95</c:f>
              <c:numCache>
                <c:formatCode>0.00</c:formatCode>
                <c:ptCount val="6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1.1310541064270834</c:v>
                </c:pt>
              </c:numCache>
            </c:numRef>
          </c:val>
        </c:ser>
        <c:ser>
          <c:idx val="7"/>
          <c:order val="7"/>
          <c:tx>
            <c:strRef>
              <c:f>'Air Stats'!$I$78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Stats'!$I$90:$I$95</c:f>
              <c:numCache>
                <c:formatCode>0.00</c:formatCode>
                <c:ptCount val="6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-1.2159117364727774</c:v>
                </c:pt>
              </c:numCache>
            </c:numRef>
          </c:val>
        </c:ser>
        <c:ser>
          <c:idx val="8"/>
          <c:order val="8"/>
          <c:tx>
            <c:strRef>
              <c:f>'Air Stats'!$J$78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Stats'!$J$90:$J$95</c:f>
              <c:numCache>
                <c:formatCode>0.00</c:formatCode>
                <c:ptCount val="6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3.074983964850369</c:v>
                </c:pt>
              </c:numCache>
            </c:numRef>
          </c:val>
        </c:ser>
        <c:ser>
          <c:idx val="9"/>
          <c:order val="9"/>
          <c:tx>
            <c:strRef>
              <c:f>'Air Stats'!$K$78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Stats'!$A$90:$A$95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Stats'!$K$90:$K$95</c:f>
              <c:numCache>
                <c:formatCode>0.00</c:formatCode>
                <c:ptCount val="6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1.3970303421562464</c:v>
                </c:pt>
                <c:pt idx="5">
                  <c:v>-31.43412386523476</c:v>
                </c:pt>
              </c:numCache>
            </c:numRef>
          </c:val>
        </c:ser>
        <c:marker val="1"/>
        <c:axId val="50613632"/>
        <c:axId val="50623616"/>
      </c:lineChart>
      <c:catAx>
        <c:axId val="50613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623616"/>
        <c:crosses val="autoZero"/>
        <c:auto val="1"/>
        <c:lblAlgn val="ctr"/>
        <c:lblOffset val="100"/>
      </c:catAx>
      <c:valAx>
        <c:axId val="506236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613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4073610088977239"/>
          <c:h val="0.2173673093908629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96</xdr:row>
      <xdr:rowOff>123824</xdr:rowOff>
    </xdr:from>
    <xdr:to>
      <xdr:col>9</xdr:col>
      <xdr:colOff>257174</xdr:colOff>
      <xdr:row>119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170</xdr:row>
      <xdr:rowOff>104774</xdr:rowOff>
    </xdr:from>
    <xdr:to>
      <xdr:col>9</xdr:col>
      <xdr:colOff>76201</xdr:colOff>
      <xdr:row>195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120</xdr:row>
      <xdr:rowOff>38100</xdr:rowOff>
    </xdr:from>
    <xdr:to>
      <xdr:col>9</xdr:col>
      <xdr:colOff>276224</xdr:colOff>
      <xdr:row>145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J169"/>
  <sheetViews>
    <sheetView tabSelected="1" workbookViewId="0">
      <selection sqref="A1:L1"/>
    </sheetView>
  </sheetViews>
  <sheetFormatPr defaultRowHeight="15"/>
  <cols>
    <col min="1" max="1" width="22.85546875" customWidth="1"/>
    <col min="2" max="2" width="14.5703125" customWidth="1"/>
    <col min="3" max="3" width="13.42578125" customWidth="1"/>
    <col min="4" max="4" width="11.140625" customWidth="1"/>
    <col min="5" max="5" width="13.28515625" customWidth="1"/>
    <col min="6" max="6" width="14.7109375" customWidth="1"/>
    <col min="7" max="7" width="12.28515625" customWidth="1"/>
    <col min="8" max="8" width="13.85546875" customWidth="1"/>
    <col min="9" max="9" width="16" customWidth="1"/>
    <col min="10" max="10" width="15" customWidth="1"/>
    <col min="11" max="11" width="17.42578125" customWidth="1"/>
    <col min="12" max="12" width="11.85546875" customWidth="1"/>
  </cols>
  <sheetData>
    <row r="1" spans="1:114" ht="34.5" customHeight="1" thickBot="1">
      <c r="A1" s="42" t="s">
        <v>27</v>
      </c>
      <c r="B1" s="43"/>
      <c r="C1" s="43"/>
      <c r="D1" s="43"/>
      <c r="E1" s="43"/>
      <c r="F1" s="43"/>
      <c r="G1" s="43"/>
      <c r="H1" s="43"/>
      <c r="I1" s="43"/>
      <c r="J1" s="43"/>
      <c r="K1" s="44"/>
      <c r="L1" s="45"/>
    </row>
    <row r="2" spans="1:114" s="1" customFormat="1" ht="48.75" customHeight="1" thickBot="1">
      <c r="A2" s="37"/>
      <c r="B2" s="38" t="s">
        <v>0</v>
      </c>
      <c r="C2" s="38" t="s">
        <v>5</v>
      </c>
      <c r="D2" s="38" t="s">
        <v>1</v>
      </c>
      <c r="E2" s="38" t="s">
        <v>2</v>
      </c>
      <c r="F2" s="39" t="s">
        <v>6</v>
      </c>
      <c r="G2" s="38" t="s">
        <v>4</v>
      </c>
      <c r="H2" s="39" t="s">
        <v>16</v>
      </c>
      <c r="I2" s="39" t="s">
        <v>7</v>
      </c>
      <c r="J2" s="39" t="s">
        <v>3</v>
      </c>
      <c r="K2" s="39" t="s">
        <v>15</v>
      </c>
      <c r="L2" s="40" t="s">
        <v>14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</row>
    <row r="3" spans="1:114" hidden="1">
      <c r="A3" s="8">
        <v>38443</v>
      </c>
      <c r="B3" s="6">
        <v>10040</v>
      </c>
      <c r="C3" s="6">
        <v>22776</v>
      </c>
      <c r="D3" s="6">
        <v>24816</v>
      </c>
      <c r="E3" s="6">
        <v>4325</v>
      </c>
      <c r="F3" s="6">
        <v>51740</v>
      </c>
      <c r="G3" s="6">
        <v>1225</v>
      </c>
      <c r="H3" s="6">
        <v>292316</v>
      </c>
      <c r="I3" s="6">
        <v>1282419</v>
      </c>
      <c r="J3" s="6">
        <v>540296</v>
      </c>
      <c r="K3" s="13">
        <v>4000</v>
      </c>
      <c r="L3" s="7">
        <f>SUM(B3:K3)</f>
        <v>2233953</v>
      </c>
    </row>
    <row r="4" spans="1:114" hidden="1">
      <c r="A4" s="8">
        <v>38473</v>
      </c>
      <c r="B4" s="6">
        <v>10773</v>
      </c>
      <c r="C4" s="6">
        <v>22717</v>
      </c>
      <c r="D4" s="6">
        <v>23097</v>
      </c>
      <c r="E4" s="6">
        <v>4819</v>
      </c>
      <c r="F4" s="6">
        <v>50345</v>
      </c>
      <c r="G4" s="6">
        <v>1331</v>
      </c>
      <c r="H4" s="6">
        <v>289752</v>
      </c>
      <c r="I4" s="6">
        <v>1217985</v>
      </c>
      <c r="J4" s="6">
        <v>496452</v>
      </c>
      <c r="K4" s="13">
        <v>4000</v>
      </c>
      <c r="L4" s="7">
        <f t="shared" ref="L4:L67" si="0">SUM(B4:K4)</f>
        <v>2121271</v>
      </c>
    </row>
    <row r="5" spans="1:114" hidden="1">
      <c r="A5" s="8">
        <v>38504</v>
      </c>
      <c r="B5" s="6">
        <v>11082</v>
      </c>
      <c r="C5" s="6">
        <v>23216</v>
      </c>
      <c r="D5" s="6">
        <v>21027</v>
      </c>
      <c r="E5" s="6">
        <v>4674</v>
      </c>
      <c r="F5" s="6">
        <v>50765</v>
      </c>
      <c r="G5" s="6">
        <v>1271</v>
      </c>
      <c r="H5" s="6">
        <v>297606</v>
      </c>
      <c r="I5" s="6">
        <v>1231270</v>
      </c>
      <c r="J5" s="6">
        <v>486150</v>
      </c>
      <c r="K5" s="13">
        <v>4000</v>
      </c>
      <c r="L5" s="7">
        <f t="shared" si="0"/>
        <v>2131061</v>
      </c>
    </row>
    <row r="6" spans="1:114" hidden="1">
      <c r="A6" s="8">
        <v>38534</v>
      </c>
      <c r="B6" s="6">
        <v>10478</v>
      </c>
      <c r="C6" s="6">
        <v>25011</v>
      </c>
      <c r="D6" s="6">
        <v>24325</v>
      </c>
      <c r="E6" s="6">
        <v>4533</v>
      </c>
      <c r="F6" s="6">
        <v>52291</v>
      </c>
      <c r="G6" s="6">
        <v>1284</v>
      </c>
      <c r="H6" s="6">
        <v>302162</v>
      </c>
      <c r="I6" s="6">
        <v>1327003</v>
      </c>
      <c r="J6" s="6">
        <v>518230</v>
      </c>
      <c r="K6" s="13">
        <v>4000</v>
      </c>
      <c r="L6" s="7">
        <f t="shared" si="0"/>
        <v>2269317</v>
      </c>
    </row>
    <row r="7" spans="1:114" hidden="1">
      <c r="A7" s="8">
        <v>38565</v>
      </c>
      <c r="B7" s="6">
        <v>11832</v>
      </c>
      <c r="C7" s="6">
        <v>24688</v>
      </c>
      <c r="D7" s="6">
        <v>22287</v>
      </c>
      <c r="E7" s="6">
        <v>5358</v>
      </c>
      <c r="F7" s="6">
        <v>52866</v>
      </c>
      <c r="G7" s="6">
        <v>1502</v>
      </c>
      <c r="H7" s="6">
        <v>306411</v>
      </c>
      <c r="I7" s="6">
        <v>1391143</v>
      </c>
      <c r="J7" s="6">
        <v>545349</v>
      </c>
      <c r="K7" s="13">
        <v>4000</v>
      </c>
      <c r="L7" s="7">
        <f t="shared" si="0"/>
        <v>2365436</v>
      </c>
    </row>
    <row r="8" spans="1:114" hidden="1">
      <c r="A8" s="8">
        <v>38596</v>
      </c>
      <c r="B8" s="6">
        <v>12179</v>
      </c>
      <c r="C8" s="6">
        <v>25949</v>
      </c>
      <c r="D8" s="6">
        <v>24283</v>
      </c>
      <c r="E8" s="6">
        <v>5603</v>
      </c>
      <c r="F8" s="6">
        <v>57294</v>
      </c>
      <c r="G8" s="6">
        <v>1444</v>
      </c>
      <c r="H8" s="6">
        <v>316554</v>
      </c>
      <c r="I8" s="6">
        <v>1402456</v>
      </c>
      <c r="J8" s="6">
        <v>567943</v>
      </c>
      <c r="K8" s="13">
        <v>4000</v>
      </c>
      <c r="L8" s="7">
        <f t="shared" si="0"/>
        <v>2417705</v>
      </c>
    </row>
    <row r="9" spans="1:114" hidden="1">
      <c r="A9" s="8">
        <v>38626</v>
      </c>
      <c r="B9" s="6">
        <v>11297</v>
      </c>
      <c r="C9" s="6">
        <v>25633</v>
      </c>
      <c r="D9" s="6">
        <v>25943</v>
      </c>
      <c r="E9" s="6">
        <v>5340</v>
      </c>
      <c r="F9" s="6">
        <v>55079</v>
      </c>
      <c r="G9" s="6">
        <v>1525</v>
      </c>
      <c r="H9" s="6">
        <v>310865</v>
      </c>
      <c r="I9" s="6">
        <v>1390969</v>
      </c>
      <c r="J9" s="6">
        <v>589442</v>
      </c>
      <c r="K9" s="13">
        <v>4000</v>
      </c>
      <c r="L9" s="7">
        <f t="shared" si="0"/>
        <v>2420093</v>
      </c>
    </row>
    <row r="10" spans="1:114" hidden="1">
      <c r="A10" s="8">
        <v>38657</v>
      </c>
      <c r="B10" s="6">
        <v>11987</v>
      </c>
      <c r="C10" s="6">
        <v>26259</v>
      </c>
      <c r="D10" s="6">
        <v>23825</v>
      </c>
      <c r="E10" s="6">
        <v>5524</v>
      </c>
      <c r="F10" s="6">
        <v>58736</v>
      </c>
      <c r="G10" s="6">
        <v>1552</v>
      </c>
      <c r="H10" s="6">
        <v>316733</v>
      </c>
      <c r="I10" s="6">
        <v>1381140</v>
      </c>
      <c r="J10" s="6">
        <v>614258</v>
      </c>
      <c r="K10" s="13">
        <v>4000</v>
      </c>
      <c r="L10" s="7">
        <f t="shared" si="0"/>
        <v>2444014</v>
      </c>
    </row>
    <row r="11" spans="1:114" hidden="1">
      <c r="A11" s="8">
        <v>38687</v>
      </c>
      <c r="B11" s="6">
        <v>8063</v>
      </c>
      <c r="C11" s="6">
        <v>26842</v>
      </c>
      <c r="D11" s="6">
        <v>31269</v>
      </c>
      <c r="E11" s="6">
        <v>3310</v>
      </c>
      <c r="F11" s="6">
        <v>56336</v>
      </c>
      <c r="G11" s="6">
        <v>1212</v>
      </c>
      <c r="H11" s="6">
        <v>335283</v>
      </c>
      <c r="I11" s="6">
        <v>1459451</v>
      </c>
      <c r="J11" s="6">
        <v>643536</v>
      </c>
      <c r="K11" s="13">
        <v>4000</v>
      </c>
      <c r="L11" s="7">
        <f t="shared" si="0"/>
        <v>2569302</v>
      </c>
    </row>
    <row r="12" spans="1:114" hidden="1">
      <c r="A12" s="8">
        <v>38718</v>
      </c>
      <c r="B12" s="6">
        <v>7547</v>
      </c>
      <c r="C12" s="6">
        <v>25132</v>
      </c>
      <c r="D12" s="6">
        <v>31227</v>
      </c>
      <c r="E12" s="6">
        <v>3451</v>
      </c>
      <c r="F12" s="6">
        <v>57398</v>
      </c>
      <c r="G12" s="6">
        <v>923</v>
      </c>
      <c r="H12" s="6">
        <v>305160</v>
      </c>
      <c r="I12" s="6">
        <v>1337050</v>
      </c>
      <c r="J12" s="6">
        <v>595131</v>
      </c>
      <c r="K12" s="6">
        <v>4005</v>
      </c>
      <c r="L12" s="7">
        <f t="shared" si="0"/>
        <v>2367024</v>
      </c>
    </row>
    <row r="13" spans="1:114" hidden="1">
      <c r="A13" s="8">
        <v>38749</v>
      </c>
      <c r="B13" s="6">
        <v>10540</v>
      </c>
      <c r="C13" s="6">
        <f>AVERAGE(C8:C12)</f>
        <v>25963</v>
      </c>
      <c r="D13" s="6">
        <v>22407</v>
      </c>
      <c r="E13" s="6">
        <v>5229</v>
      </c>
      <c r="F13" s="6">
        <v>52566</v>
      </c>
      <c r="G13" s="6">
        <f>AVERAGE(G8:G12)</f>
        <v>1331.2</v>
      </c>
      <c r="H13" s="6">
        <v>291442</v>
      </c>
      <c r="I13" s="6">
        <v>1243843</v>
      </c>
      <c r="J13" s="6">
        <v>584338</v>
      </c>
      <c r="K13" s="6">
        <v>6001</v>
      </c>
      <c r="L13" s="7">
        <f t="shared" si="0"/>
        <v>2243660.2000000002</v>
      </c>
    </row>
    <row r="14" spans="1:114" hidden="1">
      <c r="A14" s="8">
        <v>38777</v>
      </c>
      <c r="B14" s="6">
        <v>11999</v>
      </c>
      <c r="C14" s="6">
        <f>AVERAGE(C9:C13)</f>
        <v>25965.8</v>
      </c>
      <c r="D14" s="6">
        <v>24034</v>
      </c>
      <c r="E14" s="6">
        <v>5704</v>
      </c>
      <c r="F14" s="6">
        <v>60695</v>
      </c>
      <c r="G14" s="6">
        <f>AVERAGE(G9:G13)</f>
        <v>1308.6399999999999</v>
      </c>
      <c r="H14" s="6">
        <v>333760</v>
      </c>
      <c r="I14" s="6">
        <v>1413711</v>
      </c>
      <c r="J14" s="6">
        <v>653048</v>
      </c>
      <c r="K14" s="6">
        <v>6973</v>
      </c>
      <c r="L14" s="7">
        <f t="shared" si="0"/>
        <v>2537198.44</v>
      </c>
    </row>
    <row r="15" spans="1:114" hidden="1">
      <c r="A15" s="8">
        <v>38808</v>
      </c>
      <c r="B15" s="6">
        <v>10622</v>
      </c>
      <c r="C15" s="6">
        <v>26665</v>
      </c>
      <c r="D15" s="6">
        <v>27628</v>
      </c>
      <c r="E15" s="6">
        <v>4766</v>
      </c>
      <c r="F15" s="6">
        <v>61294</v>
      </c>
      <c r="G15" s="6">
        <v>1270</v>
      </c>
      <c r="H15" s="6">
        <v>329716</v>
      </c>
      <c r="I15" s="6">
        <v>1431074</v>
      </c>
      <c r="J15" s="6">
        <v>592010</v>
      </c>
      <c r="K15" s="6">
        <v>5782</v>
      </c>
      <c r="L15" s="7">
        <f t="shared" si="0"/>
        <v>2490827</v>
      </c>
    </row>
    <row r="16" spans="1:114" hidden="1">
      <c r="A16" s="8">
        <v>38838</v>
      </c>
      <c r="B16" s="6">
        <v>12887</v>
      </c>
      <c r="C16" s="6">
        <v>26292</v>
      </c>
      <c r="D16" s="6">
        <v>22080</v>
      </c>
      <c r="E16" s="6">
        <v>5748</v>
      </c>
      <c r="F16" s="6">
        <v>53621</v>
      </c>
      <c r="G16" s="6">
        <v>1593</v>
      </c>
      <c r="H16" s="6">
        <v>324981</v>
      </c>
      <c r="I16" s="6">
        <v>1325045</v>
      </c>
      <c r="J16" s="6">
        <v>525352</v>
      </c>
      <c r="K16" s="6">
        <v>7170</v>
      </c>
      <c r="L16" s="7">
        <f t="shared" si="0"/>
        <v>2304769</v>
      </c>
    </row>
    <row r="17" spans="1:12" hidden="1">
      <c r="A17" s="8">
        <v>38869</v>
      </c>
      <c r="B17" s="6">
        <v>13071</v>
      </c>
      <c r="C17" s="6">
        <v>27155</v>
      </c>
      <c r="D17" s="6">
        <v>21099</v>
      </c>
      <c r="E17" s="6">
        <v>5509</v>
      </c>
      <c r="F17" s="6">
        <v>57232</v>
      </c>
      <c r="G17" s="6">
        <v>1553</v>
      </c>
      <c r="H17" s="6">
        <v>328521</v>
      </c>
      <c r="I17" s="6">
        <v>1341543</v>
      </c>
      <c r="J17" s="6">
        <v>523394</v>
      </c>
      <c r="K17" s="6">
        <v>7060</v>
      </c>
      <c r="L17" s="7">
        <f t="shared" si="0"/>
        <v>2326137</v>
      </c>
    </row>
    <row r="18" spans="1:12" hidden="1">
      <c r="A18" s="8">
        <v>38899</v>
      </c>
      <c r="B18" s="6">
        <v>13222</v>
      </c>
      <c r="C18" s="6">
        <v>29384</v>
      </c>
      <c r="D18" s="6">
        <v>25018</v>
      </c>
      <c r="E18" s="6">
        <v>5640</v>
      </c>
      <c r="F18" s="6">
        <v>58443</v>
      </c>
      <c r="G18" s="6">
        <v>1608</v>
      </c>
      <c r="H18" s="6">
        <v>350327</v>
      </c>
      <c r="I18" s="6">
        <v>1479229</v>
      </c>
      <c r="J18" s="6">
        <v>550718</v>
      </c>
      <c r="K18" s="6">
        <v>7595</v>
      </c>
      <c r="L18" s="7">
        <f t="shared" si="0"/>
        <v>2521184</v>
      </c>
    </row>
    <row r="19" spans="1:12" hidden="1">
      <c r="A19" s="8">
        <v>38930</v>
      </c>
      <c r="B19" s="6">
        <v>14123</v>
      </c>
      <c r="C19" s="6">
        <v>27415</v>
      </c>
      <c r="D19" s="6">
        <v>22547</v>
      </c>
      <c r="E19" s="6">
        <v>5973</v>
      </c>
      <c r="F19" s="6">
        <v>58363</v>
      </c>
      <c r="G19" s="6">
        <v>1692</v>
      </c>
      <c r="H19" s="6">
        <v>330717</v>
      </c>
      <c r="I19" s="6">
        <v>1478649</v>
      </c>
      <c r="J19" s="6">
        <v>554040</v>
      </c>
      <c r="K19" s="6">
        <v>7411</v>
      </c>
      <c r="L19" s="7">
        <f t="shared" si="0"/>
        <v>2500930</v>
      </c>
    </row>
    <row r="20" spans="1:12" hidden="1">
      <c r="A20" s="8">
        <v>38961</v>
      </c>
      <c r="B20" s="6">
        <v>14934</v>
      </c>
      <c r="C20" s="6">
        <v>30378</v>
      </c>
      <c r="D20" s="6">
        <v>22839</v>
      </c>
      <c r="E20" s="6">
        <v>5863</v>
      </c>
      <c r="F20" s="6">
        <v>62045</v>
      </c>
      <c r="G20" s="6">
        <v>1582</v>
      </c>
      <c r="H20" s="6">
        <v>342524</v>
      </c>
      <c r="I20" s="6">
        <v>1506142</v>
      </c>
      <c r="J20" s="6">
        <v>602819</v>
      </c>
      <c r="K20" s="6">
        <v>6982</v>
      </c>
      <c r="L20" s="7">
        <f t="shared" si="0"/>
        <v>2596108</v>
      </c>
    </row>
    <row r="21" spans="1:12" hidden="1">
      <c r="A21" s="8">
        <v>38991</v>
      </c>
      <c r="B21" s="6">
        <v>15816</v>
      </c>
      <c r="C21" s="6">
        <v>29760</v>
      </c>
      <c r="D21" s="6">
        <v>25870</v>
      </c>
      <c r="E21" s="6">
        <v>6267</v>
      </c>
      <c r="F21" s="6">
        <v>61058</v>
      </c>
      <c r="G21" s="6">
        <v>1667</v>
      </c>
      <c r="H21" s="6">
        <v>331330</v>
      </c>
      <c r="I21" s="6">
        <v>1537544</v>
      </c>
      <c r="J21" s="6">
        <v>628572</v>
      </c>
      <c r="K21" s="6">
        <v>7042</v>
      </c>
      <c r="L21" s="7">
        <f t="shared" si="0"/>
        <v>2644926</v>
      </c>
    </row>
    <row r="22" spans="1:12" hidden="1">
      <c r="A22" s="8">
        <v>39022</v>
      </c>
      <c r="B22" s="6">
        <v>15965</v>
      </c>
      <c r="C22" s="6">
        <v>30155</v>
      </c>
      <c r="D22" s="6">
        <v>24736</v>
      </c>
      <c r="E22" s="6">
        <v>6044</v>
      </c>
      <c r="F22" s="6">
        <v>65979</v>
      </c>
      <c r="G22" s="6">
        <v>1658</v>
      </c>
      <c r="H22" s="6">
        <v>352682</v>
      </c>
      <c r="I22" s="6">
        <v>1518168</v>
      </c>
      <c r="J22" s="6">
        <v>680392</v>
      </c>
      <c r="K22" s="6">
        <v>7014</v>
      </c>
      <c r="L22" s="7">
        <f t="shared" si="0"/>
        <v>2702793</v>
      </c>
    </row>
    <row r="23" spans="1:12" hidden="1">
      <c r="A23" s="8">
        <v>39052</v>
      </c>
      <c r="B23" s="6">
        <v>16069</v>
      </c>
      <c r="C23" s="6">
        <v>30090</v>
      </c>
      <c r="D23" s="6">
        <v>28909</v>
      </c>
      <c r="E23" s="6">
        <v>4022</v>
      </c>
      <c r="F23" s="6">
        <v>61717</v>
      </c>
      <c r="G23" s="6">
        <v>1592</v>
      </c>
      <c r="H23" s="6">
        <v>411033</v>
      </c>
      <c r="I23" s="6">
        <v>1617696</v>
      </c>
      <c r="J23" s="6">
        <v>734707</v>
      </c>
      <c r="K23" s="6">
        <v>4797</v>
      </c>
      <c r="L23" s="7">
        <f t="shared" si="0"/>
        <v>2910632</v>
      </c>
    </row>
    <row r="24" spans="1:12" hidden="1">
      <c r="A24" s="8">
        <v>39083</v>
      </c>
      <c r="B24" s="6">
        <v>13850</v>
      </c>
      <c r="C24" s="6">
        <v>28839</v>
      </c>
      <c r="D24" s="6">
        <v>28667</v>
      </c>
      <c r="E24" s="6">
        <v>4627</v>
      </c>
      <c r="F24" s="6">
        <v>60234</v>
      </c>
      <c r="G24" s="6">
        <v>1477</v>
      </c>
      <c r="H24" s="6">
        <v>369874</v>
      </c>
      <c r="I24" s="6">
        <v>1484590</v>
      </c>
      <c r="J24" s="6">
        <v>678878</v>
      </c>
      <c r="K24" s="6">
        <v>5111</v>
      </c>
      <c r="L24" s="7">
        <f t="shared" si="0"/>
        <v>2676147</v>
      </c>
    </row>
    <row r="25" spans="1:12" hidden="1">
      <c r="A25" s="8">
        <v>39114</v>
      </c>
      <c r="B25" s="6">
        <v>18029</v>
      </c>
      <c r="C25" s="6">
        <f>AVERAGE(C20:C24)</f>
        <v>29844.400000000001</v>
      </c>
      <c r="D25" s="6">
        <v>23118</v>
      </c>
      <c r="E25" s="6">
        <v>6597</v>
      </c>
      <c r="F25" s="6">
        <v>57789</v>
      </c>
      <c r="G25" s="6">
        <f>AVERAGE(G20:G24)</f>
        <v>1595.2</v>
      </c>
      <c r="H25" s="6">
        <v>365961</v>
      </c>
      <c r="I25" s="6">
        <v>1420423</v>
      </c>
      <c r="J25" s="6">
        <v>679744</v>
      </c>
      <c r="K25" s="6">
        <v>6396</v>
      </c>
      <c r="L25" s="7">
        <f t="shared" si="0"/>
        <v>2609496.6</v>
      </c>
    </row>
    <row r="26" spans="1:12" hidden="1">
      <c r="A26" s="8">
        <v>39142</v>
      </c>
      <c r="B26" s="6">
        <v>22990</v>
      </c>
      <c r="C26" s="6">
        <f>AVERAGE(C21:C25)</f>
        <v>29737.68</v>
      </c>
      <c r="D26" s="6">
        <v>27256</v>
      </c>
      <c r="E26" s="6">
        <v>6464</v>
      </c>
      <c r="F26" s="6">
        <v>66470</v>
      </c>
      <c r="G26" s="6">
        <f>AVERAGE(G21:G25)</f>
        <v>1597.84</v>
      </c>
      <c r="H26" s="6">
        <v>420048</v>
      </c>
      <c r="I26" s="6">
        <v>1653997</v>
      </c>
      <c r="J26" s="6">
        <v>767917</v>
      </c>
      <c r="K26" s="6">
        <v>6858</v>
      </c>
      <c r="L26" s="7">
        <f t="shared" si="0"/>
        <v>3003335.52</v>
      </c>
    </row>
    <row r="27" spans="1:12" hidden="1">
      <c r="A27" s="8">
        <v>39173</v>
      </c>
      <c r="B27" s="6">
        <v>18289</v>
      </c>
      <c r="C27" s="6">
        <v>34212</v>
      </c>
      <c r="D27" s="6">
        <v>32123</v>
      </c>
      <c r="E27" s="6">
        <v>5463</v>
      </c>
      <c r="F27" s="6">
        <v>66477</v>
      </c>
      <c r="G27" s="6">
        <v>1807</v>
      </c>
      <c r="H27" s="6">
        <v>408371</v>
      </c>
      <c r="I27" s="6">
        <v>1608005</v>
      </c>
      <c r="J27" s="6">
        <v>698133</v>
      </c>
      <c r="K27" s="6">
        <v>5742</v>
      </c>
      <c r="L27" s="7">
        <f t="shared" si="0"/>
        <v>2878622</v>
      </c>
    </row>
    <row r="28" spans="1:12" hidden="1">
      <c r="A28" s="8">
        <v>39203</v>
      </c>
      <c r="B28" s="6">
        <v>18136</v>
      </c>
      <c r="C28" s="6">
        <v>31046</v>
      </c>
      <c r="D28" s="6">
        <v>26131</v>
      </c>
      <c r="E28" s="6">
        <v>6705</v>
      </c>
      <c r="F28" s="6">
        <v>58361</v>
      </c>
      <c r="G28" s="6">
        <v>1938</v>
      </c>
      <c r="H28" s="6">
        <v>393966</v>
      </c>
      <c r="I28" s="6">
        <v>1504089</v>
      </c>
      <c r="J28" s="6">
        <v>620407</v>
      </c>
      <c r="K28" s="6">
        <v>7394</v>
      </c>
      <c r="L28" s="7">
        <f t="shared" si="0"/>
        <v>2668173</v>
      </c>
    </row>
    <row r="29" spans="1:12" hidden="1">
      <c r="A29" s="8">
        <v>39234</v>
      </c>
      <c r="B29" s="6">
        <v>17360</v>
      </c>
      <c r="C29" s="6">
        <v>29284</v>
      </c>
      <c r="D29" s="6">
        <v>22471</v>
      </c>
      <c r="E29" s="6">
        <v>6455</v>
      </c>
      <c r="F29" s="6">
        <v>55489</v>
      </c>
      <c r="G29" s="6">
        <v>2002</v>
      </c>
      <c r="H29" s="6">
        <v>393980</v>
      </c>
      <c r="I29" s="6">
        <v>1521347</v>
      </c>
      <c r="J29" s="6">
        <v>610970</v>
      </c>
      <c r="K29" s="6">
        <v>6689</v>
      </c>
      <c r="L29" s="7">
        <f t="shared" si="0"/>
        <v>2666047</v>
      </c>
    </row>
    <row r="30" spans="1:12" hidden="1">
      <c r="A30" s="8">
        <v>39264</v>
      </c>
      <c r="B30" s="6">
        <v>17730</v>
      </c>
      <c r="C30" s="6">
        <v>32944</v>
      </c>
      <c r="D30" s="6">
        <v>27774</v>
      </c>
      <c r="E30" s="6">
        <v>6624</v>
      </c>
      <c r="F30" s="6">
        <v>65144</v>
      </c>
      <c r="G30" s="6">
        <v>1959</v>
      </c>
      <c r="H30" s="6">
        <v>429203</v>
      </c>
      <c r="I30" s="6">
        <v>1700972</v>
      </c>
      <c r="J30" s="6">
        <v>675113</v>
      </c>
      <c r="K30" s="6">
        <v>7294</v>
      </c>
      <c r="L30" s="7">
        <f t="shared" si="0"/>
        <v>2964757</v>
      </c>
    </row>
    <row r="31" spans="1:12" hidden="1">
      <c r="A31" s="8">
        <v>39295</v>
      </c>
      <c r="B31" s="6">
        <v>18789</v>
      </c>
      <c r="C31" s="6">
        <v>31012</v>
      </c>
      <c r="D31" s="6">
        <v>26516</v>
      </c>
      <c r="E31" s="6">
        <v>7157</v>
      </c>
      <c r="F31" s="6">
        <v>62276</v>
      </c>
      <c r="G31" s="6">
        <v>2136</v>
      </c>
      <c r="H31" s="6">
        <v>409611</v>
      </c>
      <c r="I31" s="6">
        <v>1706785</v>
      </c>
      <c r="J31" s="6">
        <v>667642</v>
      </c>
      <c r="K31" s="6">
        <v>7194</v>
      </c>
      <c r="L31" s="7">
        <f t="shared" si="0"/>
        <v>2939118</v>
      </c>
    </row>
    <row r="32" spans="1:12" hidden="1">
      <c r="A32" s="8">
        <v>39326</v>
      </c>
      <c r="B32" s="6">
        <v>18255</v>
      </c>
      <c r="C32" s="6">
        <v>31952</v>
      </c>
      <c r="D32" s="6">
        <v>28238</v>
      </c>
      <c r="E32" s="6">
        <v>6629</v>
      </c>
      <c r="F32" s="6">
        <v>63294</v>
      </c>
      <c r="G32" s="6">
        <v>1982</v>
      </c>
      <c r="H32" s="6">
        <v>402801</v>
      </c>
      <c r="I32" s="6">
        <v>1683244</v>
      </c>
      <c r="J32" s="6">
        <v>682198</v>
      </c>
      <c r="K32" s="6">
        <v>6263</v>
      </c>
      <c r="L32" s="7">
        <f t="shared" si="0"/>
        <v>2924856</v>
      </c>
    </row>
    <row r="33" spans="1:12" hidden="1">
      <c r="A33" s="8">
        <v>39356</v>
      </c>
      <c r="B33" s="6">
        <v>18791</v>
      </c>
      <c r="C33" s="6">
        <v>31482</v>
      </c>
      <c r="D33" s="6">
        <v>28491</v>
      </c>
      <c r="E33" s="6">
        <v>7355</v>
      </c>
      <c r="F33" s="6">
        <v>65692</v>
      </c>
      <c r="G33" s="6">
        <v>2164</v>
      </c>
      <c r="H33" s="6">
        <v>402599</v>
      </c>
      <c r="I33" s="6">
        <v>1736883</v>
      </c>
      <c r="J33" s="6">
        <v>719883</v>
      </c>
      <c r="K33" s="6">
        <v>6701</v>
      </c>
      <c r="L33" s="7">
        <f t="shared" si="0"/>
        <v>3020041</v>
      </c>
    </row>
    <row r="34" spans="1:12" hidden="1">
      <c r="A34" s="8">
        <v>39387</v>
      </c>
      <c r="B34" s="6">
        <v>18459</v>
      </c>
      <c r="C34" s="6">
        <v>31466</v>
      </c>
      <c r="D34" s="6">
        <v>27199</v>
      </c>
      <c r="E34" s="6">
        <v>6848</v>
      </c>
      <c r="F34" s="6">
        <v>68910</v>
      </c>
      <c r="G34" s="6">
        <v>2084</v>
      </c>
      <c r="H34" s="6">
        <v>406725</v>
      </c>
      <c r="I34" s="6">
        <v>1665843</v>
      </c>
      <c r="J34" s="6">
        <v>765085</v>
      </c>
      <c r="K34" s="6">
        <v>7832</v>
      </c>
      <c r="L34" s="7">
        <f t="shared" si="0"/>
        <v>3000451</v>
      </c>
    </row>
    <row r="35" spans="1:12" hidden="1">
      <c r="A35" s="8">
        <v>39417</v>
      </c>
      <c r="B35" s="6">
        <v>13370</v>
      </c>
      <c r="C35" s="6">
        <v>28622</v>
      </c>
      <c r="D35" s="6">
        <v>30318</v>
      </c>
      <c r="E35" s="6">
        <v>4200</v>
      </c>
      <c r="F35" s="6">
        <v>59677</v>
      </c>
      <c r="G35" s="6">
        <v>1792</v>
      </c>
      <c r="H35" s="6">
        <v>396563</v>
      </c>
      <c r="I35" s="6">
        <v>1650122</v>
      </c>
      <c r="J35" s="6">
        <v>751371</v>
      </c>
      <c r="K35" s="6">
        <v>5062</v>
      </c>
      <c r="L35" s="7">
        <f t="shared" si="0"/>
        <v>2941097</v>
      </c>
    </row>
    <row r="36" spans="1:12" hidden="1">
      <c r="A36" s="8">
        <v>39448</v>
      </c>
      <c r="B36" s="6">
        <v>12891</v>
      </c>
      <c r="C36" s="6">
        <v>28021</v>
      </c>
      <c r="D36" s="6">
        <v>29502</v>
      </c>
      <c r="E36" s="6">
        <v>4627</v>
      </c>
      <c r="F36" s="6">
        <v>62721</v>
      </c>
      <c r="G36" s="6">
        <v>1642</v>
      </c>
      <c r="H36" s="6">
        <v>360987</v>
      </c>
      <c r="I36" s="6">
        <v>1505276</v>
      </c>
      <c r="J36" s="6">
        <v>692200</v>
      </c>
      <c r="K36" s="6">
        <v>5751</v>
      </c>
      <c r="L36" s="7">
        <f t="shared" si="0"/>
        <v>2703618</v>
      </c>
    </row>
    <row r="37" spans="1:12" hidden="1">
      <c r="A37" s="8">
        <v>39479</v>
      </c>
      <c r="B37" s="6">
        <v>17275</v>
      </c>
      <c r="C37" s="6">
        <f>AVERAGE(C32:C36)</f>
        <v>30308.6</v>
      </c>
      <c r="D37" s="6">
        <v>26364</v>
      </c>
      <c r="E37" s="6">
        <v>6597</v>
      </c>
      <c r="F37" s="6">
        <v>62523</v>
      </c>
      <c r="G37" s="6">
        <f>AVERAGE(G32:G36)</f>
        <v>1932.8</v>
      </c>
      <c r="H37" s="6">
        <v>384246</v>
      </c>
      <c r="I37" s="6">
        <v>1499070</v>
      </c>
      <c r="J37" s="6">
        <v>736866</v>
      </c>
      <c r="K37" s="6">
        <v>6415</v>
      </c>
      <c r="L37" s="7">
        <f t="shared" si="0"/>
        <v>2771597.4</v>
      </c>
    </row>
    <row r="38" spans="1:12" hidden="1">
      <c r="A38" s="8">
        <v>39508</v>
      </c>
      <c r="B38" s="6">
        <v>17823</v>
      </c>
      <c r="C38" s="6">
        <f>AVERAGE(C33:C37)</f>
        <v>29979.920000000002</v>
      </c>
      <c r="D38" s="6">
        <v>31476</v>
      </c>
      <c r="E38" s="6">
        <v>6464</v>
      </c>
      <c r="F38" s="6">
        <v>69718</v>
      </c>
      <c r="G38" s="6">
        <f>AVERAGE(G33:G37)</f>
        <v>1922.9599999999998</v>
      </c>
      <c r="H38" s="6">
        <v>403501</v>
      </c>
      <c r="I38" s="6">
        <v>1675862</v>
      </c>
      <c r="J38" s="6">
        <v>806750</v>
      </c>
      <c r="K38" s="6">
        <v>6434</v>
      </c>
      <c r="L38" s="7">
        <f t="shared" si="0"/>
        <v>3049930.88</v>
      </c>
    </row>
    <row r="39" spans="1:12" hidden="1">
      <c r="A39" s="8">
        <v>39539</v>
      </c>
      <c r="B39" s="6">
        <v>16616</v>
      </c>
      <c r="C39" s="6">
        <v>30002</v>
      </c>
      <c r="D39" s="6">
        <v>29168</v>
      </c>
      <c r="E39" s="6">
        <v>6657</v>
      </c>
      <c r="F39" s="6">
        <v>65748</v>
      </c>
      <c r="G39" s="6">
        <v>2056</v>
      </c>
      <c r="H39" s="6">
        <v>390287</v>
      </c>
      <c r="I39" s="6">
        <v>1607622</v>
      </c>
      <c r="J39" s="6">
        <v>677036</v>
      </c>
      <c r="K39" s="6">
        <v>6241</v>
      </c>
      <c r="L39" s="7">
        <f t="shared" si="0"/>
        <v>2831433</v>
      </c>
    </row>
    <row r="40" spans="1:12" hidden="1">
      <c r="A40" s="8">
        <v>39569</v>
      </c>
      <c r="B40" s="6">
        <v>17382</v>
      </c>
      <c r="C40" s="6">
        <v>29713</v>
      </c>
      <c r="D40" s="6">
        <v>25682</v>
      </c>
      <c r="E40" s="6">
        <v>7022</v>
      </c>
      <c r="F40" s="6">
        <v>59574</v>
      </c>
      <c r="G40" s="6">
        <v>2268</v>
      </c>
      <c r="H40" s="6">
        <v>360584</v>
      </c>
      <c r="I40" s="6">
        <v>1468794</v>
      </c>
      <c r="J40" s="6">
        <v>613534</v>
      </c>
      <c r="K40" s="6">
        <v>7016</v>
      </c>
      <c r="L40" s="7">
        <f t="shared" si="0"/>
        <v>2591569</v>
      </c>
    </row>
    <row r="41" spans="1:12" hidden="1">
      <c r="A41" s="8">
        <v>39600</v>
      </c>
      <c r="B41" s="6">
        <v>17428</v>
      </c>
      <c r="C41" s="6">
        <v>28820</v>
      </c>
      <c r="D41" s="6">
        <v>23529</v>
      </c>
      <c r="E41" s="6">
        <v>6974</v>
      </c>
      <c r="F41" s="6">
        <v>56256</v>
      </c>
      <c r="G41" s="6">
        <v>2126</v>
      </c>
      <c r="H41" s="6">
        <v>352002</v>
      </c>
      <c r="I41" s="6">
        <v>1458011</v>
      </c>
      <c r="J41" s="6">
        <v>583973</v>
      </c>
      <c r="K41" s="6">
        <v>7039</v>
      </c>
      <c r="L41" s="7">
        <f t="shared" si="0"/>
        <v>2536158</v>
      </c>
    </row>
    <row r="42" spans="1:12" hidden="1">
      <c r="A42" s="8">
        <v>39630</v>
      </c>
      <c r="B42" s="6">
        <v>18325</v>
      </c>
      <c r="C42" s="6">
        <v>31250</v>
      </c>
      <c r="D42" s="6">
        <v>26030</v>
      </c>
      <c r="E42" s="6">
        <v>7574</v>
      </c>
      <c r="F42" s="6">
        <v>62097</v>
      </c>
      <c r="G42" s="6">
        <v>2122</v>
      </c>
      <c r="H42" s="6">
        <v>391405</v>
      </c>
      <c r="I42" s="6">
        <v>1594308</v>
      </c>
      <c r="J42" s="6">
        <v>621219</v>
      </c>
      <c r="K42" s="6">
        <v>7475</v>
      </c>
      <c r="L42" s="7">
        <f t="shared" si="0"/>
        <v>2761805</v>
      </c>
    </row>
    <row r="43" spans="1:12" hidden="1">
      <c r="A43" s="8">
        <v>39661</v>
      </c>
      <c r="B43" s="6">
        <v>18618</v>
      </c>
      <c r="C43" s="6">
        <v>29680</v>
      </c>
      <c r="D43" s="6">
        <v>25354</v>
      </c>
      <c r="E43" s="6">
        <v>7286</v>
      </c>
      <c r="F43" s="6">
        <v>59247</v>
      </c>
      <c r="G43" s="6">
        <v>2228</v>
      </c>
      <c r="H43" s="6">
        <v>370742</v>
      </c>
      <c r="I43" s="6">
        <v>1596942</v>
      </c>
      <c r="J43" s="6">
        <v>638024</v>
      </c>
      <c r="K43" s="6">
        <v>7798</v>
      </c>
      <c r="L43" s="7">
        <f t="shared" si="0"/>
        <v>2755919</v>
      </c>
    </row>
    <row r="44" spans="1:12" hidden="1">
      <c r="A44" s="8">
        <v>39692</v>
      </c>
      <c r="B44" s="6">
        <v>18812</v>
      </c>
      <c r="C44" s="6">
        <v>29193</v>
      </c>
      <c r="D44" s="6">
        <v>23803</v>
      </c>
      <c r="E44" s="6">
        <v>7014</v>
      </c>
      <c r="F44" s="6">
        <v>58792</v>
      </c>
      <c r="G44" s="6">
        <v>2131</v>
      </c>
      <c r="H44" s="6">
        <v>346618</v>
      </c>
      <c r="I44" s="6">
        <v>1507796</v>
      </c>
      <c r="J44" s="6">
        <v>623942</v>
      </c>
      <c r="K44" s="6">
        <v>6752</v>
      </c>
      <c r="L44" s="7">
        <f t="shared" si="0"/>
        <v>2624853</v>
      </c>
    </row>
    <row r="45" spans="1:12" hidden="1">
      <c r="A45" s="8">
        <v>39722</v>
      </c>
      <c r="B45" s="6">
        <v>20012</v>
      </c>
      <c r="C45" s="6">
        <v>30827</v>
      </c>
      <c r="D45" s="6">
        <v>26376</v>
      </c>
      <c r="E45" s="6">
        <v>7441</v>
      </c>
      <c r="F45" s="6">
        <v>63861</v>
      </c>
      <c r="G45" s="6">
        <v>2074</v>
      </c>
      <c r="H45" s="6">
        <v>379330</v>
      </c>
      <c r="I45" s="6">
        <v>1594980</v>
      </c>
      <c r="J45" s="6">
        <v>694920</v>
      </c>
      <c r="K45" s="6">
        <v>6119</v>
      </c>
      <c r="L45" s="7">
        <f t="shared" si="0"/>
        <v>2825940</v>
      </c>
    </row>
    <row r="46" spans="1:12" hidden="1">
      <c r="A46" s="8">
        <v>39753</v>
      </c>
      <c r="B46" s="6">
        <v>18041</v>
      </c>
      <c r="C46" s="6">
        <v>28769</v>
      </c>
      <c r="D46" s="6">
        <v>23839</v>
      </c>
      <c r="E46" s="6">
        <v>6535</v>
      </c>
      <c r="F46" s="6">
        <v>60211</v>
      </c>
      <c r="G46" s="6">
        <v>1864</v>
      </c>
      <c r="H46" s="6">
        <v>360019</v>
      </c>
      <c r="I46" s="6">
        <v>1476352</v>
      </c>
      <c r="J46" s="6">
        <v>678907</v>
      </c>
      <c r="K46" s="6">
        <v>5090</v>
      </c>
      <c r="L46" s="7">
        <f t="shared" si="0"/>
        <v>2659627</v>
      </c>
    </row>
    <row r="47" spans="1:12" hidden="1">
      <c r="A47" s="8">
        <v>39783</v>
      </c>
      <c r="B47" s="6">
        <v>14225</v>
      </c>
      <c r="C47" s="6">
        <v>27468</v>
      </c>
      <c r="D47" s="6">
        <v>25988</v>
      </c>
      <c r="E47" s="6">
        <v>3943</v>
      </c>
      <c r="F47" s="6">
        <v>53968</v>
      </c>
      <c r="G47" s="6">
        <v>1621</v>
      </c>
      <c r="H47" s="6">
        <v>358994</v>
      </c>
      <c r="I47" s="6">
        <v>1516615</v>
      </c>
      <c r="J47" s="6">
        <v>710064</v>
      </c>
      <c r="K47" s="6">
        <v>3207</v>
      </c>
      <c r="L47" s="7">
        <f t="shared" si="0"/>
        <v>2716093</v>
      </c>
    </row>
    <row r="48" spans="1:12" hidden="1">
      <c r="A48" s="8">
        <v>39814</v>
      </c>
      <c r="B48" s="6">
        <v>12382</v>
      </c>
      <c r="C48" s="6">
        <v>27827</v>
      </c>
      <c r="D48" s="6">
        <v>24928</v>
      </c>
      <c r="E48" s="6">
        <v>3696</v>
      </c>
      <c r="F48" s="6">
        <v>57760</v>
      </c>
      <c r="G48" s="6">
        <v>1295</v>
      </c>
      <c r="H48" s="6">
        <v>321360</v>
      </c>
      <c r="I48" s="6">
        <v>1369866</v>
      </c>
      <c r="J48" s="6">
        <v>645537</v>
      </c>
      <c r="K48" s="6">
        <v>3838</v>
      </c>
      <c r="L48" s="7">
        <f t="shared" si="0"/>
        <v>2468489</v>
      </c>
    </row>
    <row r="49" spans="1:12" hidden="1">
      <c r="A49" s="8">
        <v>39845</v>
      </c>
      <c r="B49" s="6">
        <v>15910</v>
      </c>
      <c r="C49" s="6">
        <f>AVERAGE(C44:C48)</f>
        <v>28816.799999999999</v>
      </c>
      <c r="D49" s="6">
        <v>18456</v>
      </c>
      <c r="E49" s="6">
        <v>5388</v>
      </c>
      <c r="F49" s="6">
        <v>51123</v>
      </c>
      <c r="G49" s="6">
        <f>AVERAGE(G44:G48)</f>
        <v>1797</v>
      </c>
      <c r="H49" s="6">
        <v>312688</v>
      </c>
      <c r="I49" s="6">
        <v>1262228</v>
      </c>
      <c r="J49" s="6">
        <v>627556</v>
      </c>
      <c r="K49" s="6">
        <v>4874</v>
      </c>
      <c r="L49" s="7">
        <f t="shared" si="0"/>
        <v>2328836.7999999998</v>
      </c>
    </row>
    <row r="50" spans="1:12" hidden="1">
      <c r="A50" s="8">
        <v>39873</v>
      </c>
      <c r="B50" s="6">
        <v>17308</v>
      </c>
      <c r="C50" s="6">
        <f>AVERAGE(C45:C49)</f>
        <v>28741.559999999998</v>
      </c>
      <c r="D50" s="6">
        <v>23493</v>
      </c>
      <c r="E50" s="6">
        <v>6258</v>
      </c>
      <c r="F50" s="6">
        <v>56797</v>
      </c>
      <c r="G50" s="6">
        <f>AVERAGE(G45:G49)</f>
        <v>1730.2</v>
      </c>
      <c r="H50" s="6">
        <v>349197</v>
      </c>
      <c r="I50" s="6">
        <v>1541563</v>
      </c>
      <c r="J50" s="6">
        <v>698458</v>
      </c>
      <c r="K50" s="6">
        <v>6168</v>
      </c>
      <c r="L50" s="7">
        <f t="shared" si="0"/>
        <v>2729713.76</v>
      </c>
    </row>
    <row r="51" spans="1:12" hidden="1">
      <c r="A51" s="8">
        <v>39904</v>
      </c>
      <c r="B51" s="6">
        <v>15188</v>
      </c>
      <c r="C51" s="6">
        <v>24899</v>
      </c>
      <c r="D51" s="6">
        <v>23523</v>
      </c>
      <c r="E51" s="6">
        <v>4825</v>
      </c>
      <c r="F51" s="6">
        <v>60986</v>
      </c>
      <c r="G51" s="6">
        <v>1418</v>
      </c>
      <c r="H51" s="6">
        <v>354245</v>
      </c>
      <c r="I51" s="6">
        <v>1463162</v>
      </c>
      <c r="J51" s="6">
        <v>657075</v>
      </c>
      <c r="K51" s="6">
        <v>5262</v>
      </c>
      <c r="L51" s="7">
        <f t="shared" si="0"/>
        <v>2610583</v>
      </c>
    </row>
    <row r="52" spans="1:12" hidden="1">
      <c r="A52" s="8">
        <v>39934</v>
      </c>
      <c r="B52" s="6">
        <v>16523</v>
      </c>
      <c r="C52" s="6">
        <v>22795</v>
      </c>
      <c r="D52" s="6">
        <v>20417</v>
      </c>
      <c r="E52" s="6">
        <v>5827</v>
      </c>
      <c r="F52" s="6">
        <v>53392</v>
      </c>
      <c r="G52" s="6">
        <v>1619</v>
      </c>
      <c r="H52" s="6">
        <v>346713</v>
      </c>
      <c r="I52" s="6">
        <v>1361606</v>
      </c>
      <c r="J52" s="6">
        <v>560680</v>
      </c>
      <c r="K52" s="6">
        <v>6384</v>
      </c>
      <c r="L52" s="7">
        <f t="shared" si="0"/>
        <v>2395956</v>
      </c>
    </row>
    <row r="53" spans="1:12" hidden="1">
      <c r="A53" s="8">
        <v>39965</v>
      </c>
      <c r="B53" s="6">
        <v>17977</v>
      </c>
      <c r="C53" s="6">
        <v>19527</v>
      </c>
      <c r="D53" s="6">
        <v>19928</v>
      </c>
      <c r="E53" s="6">
        <v>5321</v>
      </c>
      <c r="F53" s="6">
        <v>52723</v>
      </c>
      <c r="G53" s="6">
        <v>1711</v>
      </c>
      <c r="H53" s="6">
        <v>360745</v>
      </c>
      <c r="I53" s="6">
        <v>1390976</v>
      </c>
      <c r="J53" s="6">
        <v>576726</v>
      </c>
      <c r="K53" s="6">
        <v>6396</v>
      </c>
      <c r="L53" s="7">
        <f t="shared" si="0"/>
        <v>2452030</v>
      </c>
    </row>
    <row r="54" spans="1:12" hidden="1">
      <c r="A54" s="8">
        <v>39995</v>
      </c>
      <c r="B54" s="6">
        <v>17615</v>
      </c>
      <c r="C54" s="6">
        <v>22348</v>
      </c>
      <c r="D54" s="6">
        <v>20403</v>
      </c>
      <c r="E54" s="6">
        <v>5991</v>
      </c>
      <c r="F54" s="6">
        <v>5991</v>
      </c>
      <c r="G54" s="6">
        <v>1695</v>
      </c>
      <c r="H54" s="6">
        <v>388321</v>
      </c>
      <c r="I54" s="6">
        <v>1565658</v>
      </c>
      <c r="J54" s="6">
        <v>620354</v>
      </c>
      <c r="K54" s="6">
        <v>5935</v>
      </c>
      <c r="L54" s="7">
        <f t="shared" si="0"/>
        <v>2654311</v>
      </c>
    </row>
    <row r="55" spans="1:12" hidden="1">
      <c r="A55" s="8">
        <v>40026</v>
      </c>
      <c r="B55" s="6">
        <v>17570</v>
      </c>
      <c r="C55" s="6">
        <v>22319</v>
      </c>
      <c r="D55" s="6">
        <v>21866</v>
      </c>
      <c r="E55" s="6">
        <v>5995</v>
      </c>
      <c r="F55" s="6">
        <v>55153</v>
      </c>
      <c r="G55" s="6">
        <v>1902</v>
      </c>
      <c r="H55" s="6">
        <v>360854</v>
      </c>
      <c r="I55" s="6">
        <v>1546773</v>
      </c>
      <c r="J55" s="6">
        <v>603618</v>
      </c>
      <c r="K55" s="6">
        <v>5253</v>
      </c>
      <c r="L55" s="7">
        <f t="shared" si="0"/>
        <v>2641303</v>
      </c>
    </row>
    <row r="56" spans="1:12" hidden="1">
      <c r="A56" s="8">
        <v>40057</v>
      </c>
      <c r="B56" s="6">
        <v>17193</v>
      </c>
      <c r="C56" s="6">
        <v>21275</v>
      </c>
      <c r="D56" s="6">
        <v>21939</v>
      </c>
      <c r="E56" s="6">
        <v>6099</v>
      </c>
      <c r="F56" s="6">
        <v>55466</v>
      </c>
      <c r="G56" s="6">
        <v>1799</v>
      </c>
      <c r="H56" s="6">
        <v>359982</v>
      </c>
      <c r="I56" s="6">
        <v>1464542</v>
      </c>
      <c r="J56" s="6">
        <v>612276</v>
      </c>
      <c r="K56" s="6">
        <v>4700</v>
      </c>
      <c r="L56" s="7">
        <f t="shared" si="0"/>
        <v>2565271</v>
      </c>
    </row>
    <row r="57" spans="1:12" hidden="1">
      <c r="A57" s="8">
        <v>40087</v>
      </c>
      <c r="B57" s="6">
        <v>19684</v>
      </c>
      <c r="C57" s="6">
        <v>23850</v>
      </c>
      <c r="D57" s="6">
        <v>24054</v>
      </c>
      <c r="E57" s="6">
        <v>6238</v>
      </c>
      <c r="F57" s="6">
        <v>59025</v>
      </c>
      <c r="G57" s="6">
        <v>2167</v>
      </c>
      <c r="H57" s="6">
        <v>382130</v>
      </c>
      <c r="I57" s="6">
        <v>1560691</v>
      </c>
      <c r="J57" s="6">
        <v>695973</v>
      </c>
      <c r="K57" s="6">
        <v>5045</v>
      </c>
      <c r="L57" s="7">
        <f t="shared" si="0"/>
        <v>2778857</v>
      </c>
    </row>
    <row r="58" spans="1:12" hidden="1">
      <c r="A58" s="8">
        <v>40118</v>
      </c>
      <c r="B58" s="6">
        <v>17904</v>
      </c>
      <c r="C58" s="6">
        <v>21894</v>
      </c>
      <c r="D58" s="6">
        <v>21977</v>
      </c>
      <c r="E58" s="6">
        <v>6035</v>
      </c>
      <c r="F58" s="6">
        <v>59516</v>
      </c>
      <c r="G58" s="6">
        <v>1927</v>
      </c>
      <c r="H58" s="6">
        <v>369088</v>
      </c>
      <c r="I58" s="6">
        <v>1450092</v>
      </c>
      <c r="J58" s="6">
        <v>689498</v>
      </c>
      <c r="K58" s="6">
        <v>4450</v>
      </c>
      <c r="L58" s="7">
        <f t="shared" si="0"/>
        <v>2642381</v>
      </c>
    </row>
    <row r="59" spans="1:12" hidden="1">
      <c r="A59" s="8">
        <v>40148</v>
      </c>
      <c r="B59" s="6">
        <v>14512</v>
      </c>
      <c r="C59" s="6">
        <v>23909</v>
      </c>
      <c r="D59" s="6">
        <f>AVERAGE(D54:D58)</f>
        <v>22047.8</v>
      </c>
      <c r="E59" s="6">
        <v>4005</v>
      </c>
      <c r="F59" s="6">
        <v>53470</v>
      </c>
      <c r="G59" s="6">
        <v>1764</v>
      </c>
      <c r="H59" s="6">
        <v>399406</v>
      </c>
      <c r="I59" s="6">
        <v>1577564</v>
      </c>
      <c r="J59" s="6">
        <v>736224</v>
      </c>
      <c r="K59" s="6">
        <v>2106</v>
      </c>
      <c r="L59" s="7">
        <f t="shared" si="0"/>
        <v>2835007.8</v>
      </c>
    </row>
    <row r="60" spans="1:12" hidden="1">
      <c r="A60" s="8">
        <v>40179</v>
      </c>
      <c r="B60" s="6">
        <v>11344</v>
      </c>
      <c r="C60" s="6">
        <v>24928</v>
      </c>
      <c r="D60" s="6">
        <f>AVERAGE(D55:D59)</f>
        <v>22376.760000000002</v>
      </c>
      <c r="E60" s="6">
        <v>4115</v>
      </c>
      <c r="F60" s="6">
        <v>53735</v>
      </c>
      <c r="G60" s="6">
        <v>1288</v>
      </c>
      <c r="H60" s="6">
        <v>340474</v>
      </c>
      <c r="I60" s="6">
        <v>1379351</v>
      </c>
      <c r="J60" s="6">
        <v>652777</v>
      </c>
      <c r="K60" s="6">
        <v>1489</v>
      </c>
      <c r="L60" s="7">
        <f t="shared" si="0"/>
        <v>2491877.7599999998</v>
      </c>
    </row>
    <row r="61" spans="1:12" hidden="1">
      <c r="A61" s="8">
        <v>40210</v>
      </c>
      <c r="B61" s="6">
        <v>14822</v>
      </c>
      <c r="C61" s="6">
        <v>18456</v>
      </c>
      <c r="D61" s="6">
        <f>AVERAGE(D56:D60)</f>
        <v>22478.912</v>
      </c>
      <c r="E61" s="6">
        <v>5423</v>
      </c>
      <c r="F61" s="6">
        <v>52655</v>
      </c>
      <c r="G61" s="6">
        <f>AVERAGE(G56:G60)</f>
        <v>1789</v>
      </c>
      <c r="H61" s="6">
        <v>333138</v>
      </c>
      <c r="I61" s="6">
        <v>1294225</v>
      </c>
      <c r="J61" s="6">
        <v>641521</v>
      </c>
      <c r="K61" s="6">
        <v>3050</v>
      </c>
      <c r="L61" s="7">
        <f t="shared" si="0"/>
        <v>2387557.912</v>
      </c>
    </row>
    <row r="62" spans="1:12" hidden="1">
      <c r="A62" s="8">
        <v>40238</v>
      </c>
      <c r="B62" s="6">
        <v>18398</v>
      </c>
      <c r="C62" s="6">
        <v>23493</v>
      </c>
      <c r="D62" s="6">
        <f>AVERAGE(D57:D61)</f>
        <v>22586.894399999997</v>
      </c>
      <c r="E62" s="6">
        <v>6468</v>
      </c>
      <c r="F62" s="6">
        <v>62301</v>
      </c>
      <c r="G62" s="6">
        <f>AVERAGE(G57:G61)</f>
        <v>1787</v>
      </c>
      <c r="H62" s="6">
        <v>408244</v>
      </c>
      <c r="I62" s="6">
        <v>1541563</v>
      </c>
      <c r="J62" s="6">
        <v>763347</v>
      </c>
      <c r="K62" s="6">
        <v>4342</v>
      </c>
      <c r="L62" s="7">
        <f t="shared" si="0"/>
        <v>2852529.8944000001</v>
      </c>
    </row>
    <row r="63" spans="1:12" hidden="1">
      <c r="A63" s="8">
        <v>40269</v>
      </c>
      <c r="B63" s="6">
        <v>15619</v>
      </c>
      <c r="C63" s="6">
        <v>28815</v>
      </c>
      <c r="D63" s="6">
        <v>21088</v>
      </c>
      <c r="E63" s="6">
        <v>5419</v>
      </c>
      <c r="F63" s="6">
        <v>60243</v>
      </c>
      <c r="G63" s="6">
        <v>1516</v>
      </c>
      <c r="H63" s="6">
        <v>398248</v>
      </c>
      <c r="I63" s="6">
        <v>1471710</v>
      </c>
      <c r="J63" s="6">
        <v>671799</v>
      </c>
      <c r="K63" s="6">
        <v>3650</v>
      </c>
      <c r="L63" s="7">
        <f t="shared" si="0"/>
        <v>2678107</v>
      </c>
    </row>
    <row r="64" spans="1:12" ht="14.25" hidden="1" customHeight="1">
      <c r="A64" s="8">
        <v>40299</v>
      </c>
      <c r="B64" s="6">
        <v>17816</v>
      </c>
      <c r="C64" s="6">
        <v>26970</v>
      </c>
      <c r="D64" s="6">
        <v>18756</v>
      </c>
      <c r="E64" s="6">
        <v>6175</v>
      </c>
      <c r="F64" s="6">
        <v>52830</v>
      </c>
      <c r="G64" s="6">
        <v>1799</v>
      </c>
      <c r="H64" s="6">
        <v>385712</v>
      </c>
      <c r="I64" s="6">
        <v>1415752</v>
      </c>
      <c r="J64" s="6">
        <v>596701</v>
      </c>
      <c r="K64" s="6">
        <v>4714</v>
      </c>
      <c r="L64" s="7">
        <f t="shared" si="0"/>
        <v>2527225</v>
      </c>
    </row>
    <row r="65" spans="1:12" hidden="1">
      <c r="A65" s="8">
        <v>40330</v>
      </c>
      <c r="B65" s="6">
        <v>18600</v>
      </c>
      <c r="C65" s="6">
        <v>25094</v>
      </c>
      <c r="D65" s="6">
        <v>19902</v>
      </c>
      <c r="E65" s="6">
        <v>4818</v>
      </c>
      <c r="F65" s="6">
        <v>64741</v>
      </c>
      <c r="G65" s="6">
        <v>1661</v>
      </c>
      <c r="H65" s="6">
        <v>390958</v>
      </c>
      <c r="I65" s="6">
        <v>1606304</v>
      </c>
      <c r="J65" s="6">
        <v>634907</v>
      </c>
      <c r="K65" s="6">
        <v>4799</v>
      </c>
      <c r="L65" s="7">
        <f t="shared" si="0"/>
        <v>2771784</v>
      </c>
    </row>
    <row r="66" spans="1:12" hidden="1">
      <c r="A66" s="8">
        <v>40360</v>
      </c>
      <c r="B66" s="6">
        <v>15086</v>
      </c>
      <c r="C66" s="6">
        <v>28415</v>
      </c>
      <c r="D66" s="6">
        <v>17205</v>
      </c>
      <c r="E66" s="6">
        <v>5635</v>
      </c>
      <c r="F66" s="6">
        <v>61080</v>
      </c>
      <c r="G66" s="6">
        <v>1811</v>
      </c>
      <c r="H66" s="6">
        <v>396342</v>
      </c>
      <c r="I66" s="6">
        <v>1571751</v>
      </c>
      <c r="J66" s="6">
        <v>640722</v>
      </c>
      <c r="K66" s="6">
        <v>5850</v>
      </c>
      <c r="L66" s="7">
        <f t="shared" si="0"/>
        <v>2743897</v>
      </c>
    </row>
    <row r="67" spans="1:12" hidden="1">
      <c r="A67" s="8">
        <v>40391</v>
      </c>
      <c r="B67" s="6">
        <v>18409</v>
      </c>
      <c r="C67" s="6">
        <v>28747</v>
      </c>
      <c r="D67" s="6">
        <v>21427</v>
      </c>
      <c r="E67" s="6">
        <v>6071</v>
      </c>
      <c r="F67" s="6">
        <v>59643</v>
      </c>
      <c r="G67" s="6">
        <v>2011</v>
      </c>
      <c r="H67" s="6">
        <v>405934</v>
      </c>
      <c r="I67" s="6">
        <v>1606086</v>
      </c>
      <c r="J67" s="6">
        <v>636716</v>
      </c>
      <c r="K67" s="6">
        <v>6664</v>
      </c>
      <c r="L67" s="7">
        <f t="shared" si="0"/>
        <v>2791708</v>
      </c>
    </row>
    <row r="68" spans="1:12" hidden="1">
      <c r="A68" s="8">
        <v>40422</v>
      </c>
      <c r="B68" s="6">
        <v>18886</v>
      </c>
      <c r="C68" s="6">
        <v>28730</v>
      </c>
      <c r="D68" s="6">
        <v>21939</v>
      </c>
      <c r="E68" s="6">
        <v>5916</v>
      </c>
      <c r="F68" s="6">
        <v>60662</v>
      </c>
      <c r="G68" s="6">
        <v>2129</v>
      </c>
      <c r="H68" s="6">
        <v>414797</v>
      </c>
      <c r="I68" s="6">
        <v>1605985</v>
      </c>
      <c r="J68" s="6">
        <v>678168</v>
      </c>
      <c r="K68" s="6">
        <v>7009</v>
      </c>
      <c r="L68" s="7">
        <f t="shared" ref="L68:L72" si="1">SUM(B68:K68)</f>
        <v>2844221</v>
      </c>
    </row>
    <row r="69" spans="1:12" hidden="1">
      <c r="A69" s="8">
        <v>40452</v>
      </c>
      <c r="B69" s="6">
        <v>20203</v>
      </c>
      <c r="C69" s="6">
        <v>30833</v>
      </c>
      <c r="D69" s="6">
        <v>24326</v>
      </c>
      <c r="E69" s="6">
        <v>6403</v>
      </c>
      <c r="F69" s="6">
        <v>60798</v>
      </c>
      <c r="G69" s="6">
        <v>2483</v>
      </c>
      <c r="H69" s="6">
        <v>429150</v>
      </c>
      <c r="I69" s="6">
        <v>1680079</v>
      </c>
      <c r="J69" s="6">
        <v>713713</v>
      </c>
      <c r="K69" s="6">
        <v>6907</v>
      </c>
      <c r="L69" s="7">
        <f t="shared" si="1"/>
        <v>2974895</v>
      </c>
    </row>
    <row r="70" spans="1:12" hidden="1">
      <c r="A70" s="8">
        <v>40483</v>
      </c>
      <c r="B70" s="6">
        <v>19618</v>
      </c>
      <c r="C70" s="6">
        <v>29118</v>
      </c>
      <c r="D70" s="6">
        <v>22272</v>
      </c>
      <c r="E70" s="6">
        <v>6453</v>
      </c>
      <c r="F70" s="6">
        <v>60166</v>
      </c>
      <c r="G70" s="6">
        <v>2233</v>
      </c>
      <c r="H70" s="6">
        <v>406454</v>
      </c>
      <c r="I70" s="6">
        <v>1540792</v>
      </c>
      <c r="J70" s="6">
        <v>714598</v>
      </c>
      <c r="K70" s="6">
        <f>AVERAGE(K65:K69)</f>
        <v>6245.8</v>
      </c>
      <c r="L70" s="7">
        <f t="shared" si="1"/>
        <v>2807949.8</v>
      </c>
    </row>
    <row r="71" spans="1:12" hidden="1">
      <c r="A71" s="8">
        <v>40513</v>
      </c>
      <c r="B71" s="6">
        <v>14273</v>
      </c>
      <c r="C71" s="6">
        <v>28066</v>
      </c>
      <c r="D71" s="6">
        <v>31187</v>
      </c>
      <c r="E71" s="6">
        <v>3883</v>
      </c>
      <c r="F71" s="6">
        <v>57646</v>
      </c>
      <c r="G71" s="6">
        <v>1916</v>
      </c>
      <c r="H71" s="6">
        <f t="shared" ref="H71:J71" si="2">AVERAGE(H66:H70)</f>
        <v>410535.4</v>
      </c>
      <c r="I71" s="6">
        <f t="shared" si="2"/>
        <v>1600938.6</v>
      </c>
      <c r="J71" s="6">
        <f t="shared" si="2"/>
        <v>676783.4</v>
      </c>
      <c r="K71" s="6">
        <f>AVERAGE(K66:K70)</f>
        <v>6535.16</v>
      </c>
      <c r="L71" s="7">
        <f t="shared" si="1"/>
        <v>2831763.56</v>
      </c>
    </row>
    <row r="72" spans="1:12" hidden="1">
      <c r="A72" s="8">
        <v>40544</v>
      </c>
      <c r="B72" s="6">
        <v>13094</v>
      </c>
      <c r="C72" s="6">
        <v>28113</v>
      </c>
      <c r="D72" s="6">
        <v>20270</v>
      </c>
      <c r="E72" s="6">
        <v>4045</v>
      </c>
      <c r="F72" s="6">
        <v>56252</v>
      </c>
      <c r="G72" s="6">
        <v>2066</v>
      </c>
      <c r="H72" s="6">
        <v>397781</v>
      </c>
      <c r="I72" s="6">
        <v>1507654</v>
      </c>
      <c r="J72" s="6">
        <v>689035</v>
      </c>
      <c r="K72" s="6">
        <v>3500</v>
      </c>
      <c r="L72" s="7">
        <f t="shared" si="1"/>
        <v>2721810</v>
      </c>
    </row>
    <row r="73" spans="1:12" hidden="1">
      <c r="A73" s="8">
        <v>40575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7"/>
    </row>
    <row r="74" spans="1:12" ht="15.75" hidden="1" thickBot="1">
      <c r="A74" s="8">
        <v>40603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7"/>
    </row>
    <row r="75" spans="1:12" ht="15.75" hidden="1" thickBot="1">
      <c r="A75" s="9" t="s">
        <v>18</v>
      </c>
      <c r="B75" s="10">
        <f>SUM(B3:B74)</f>
        <v>1091956</v>
      </c>
      <c r="C75" s="11">
        <f t="shared" ref="C75:L75" si="3">SUM(C3:C74)</f>
        <v>1919897.7600000002</v>
      </c>
      <c r="D75" s="11">
        <f t="shared" si="3"/>
        <v>1713525.3664000002</v>
      </c>
      <c r="E75" s="11">
        <f t="shared" si="3"/>
        <v>397462</v>
      </c>
      <c r="F75" s="11">
        <f t="shared" si="3"/>
        <v>4064546</v>
      </c>
      <c r="G75" s="11">
        <f t="shared" si="3"/>
        <v>121958.84</v>
      </c>
      <c r="H75" s="11">
        <f t="shared" si="3"/>
        <v>25480788.399999999</v>
      </c>
      <c r="I75" s="11">
        <f t="shared" si="3"/>
        <v>104528369.59999999</v>
      </c>
      <c r="J75" s="11">
        <f t="shared" si="3"/>
        <v>45055715.399999999</v>
      </c>
      <c r="K75" s="11">
        <f t="shared" si="3"/>
        <v>392870.95999999996</v>
      </c>
      <c r="L75" s="12">
        <f t="shared" si="3"/>
        <v>184767090.32640004</v>
      </c>
    </row>
    <row r="76" spans="1:12" ht="15.75" hidden="1" thickBot="1">
      <c r="L76" s="2"/>
    </row>
    <row r="77" spans="1:12" ht="24.75" customHeight="1" thickBot="1">
      <c r="A77" s="46" t="s">
        <v>19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8"/>
    </row>
    <row r="78" spans="1:12" ht="32.25" customHeight="1" thickBot="1">
      <c r="A78" s="14"/>
      <c r="B78" s="15" t="str">
        <f>B2</f>
        <v>Bloemfontein</v>
      </c>
      <c r="C78" s="15" t="str">
        <f t="shared" ref="C78:L78" si="4">C2</f>
        <v xml:space="preserve">East London </v>
      </c>
      <c r="D78" s="15" t="str">
        <f t="shared" si="4"/>
        <v xml:space="preserve">George </v>
      </c>
      <c r="E78" s="15" t="str">
        <f t="shared" si="4"/>
        <v>Kimberley</v>
      </c>
      <c r="F78" s="15" t="str">
        <f t="shared" si="4"/>
        <v xml:space="preserve">Port Elizabeth </v>
      </c>
      <c r="G78" s="15" t="str">
        <f t="shared" si="4"/>
        <v xml:space="preserve">Upington </v>
      </c>
      <c r="H78" s="15" t="str">
        <f t="shared" si="4"/>
        <v>King Shaka International</v>
      </c>
      <c r="I78" s="15" t="str">
        <f t="shared" si="4"/>
        <v xml:space="preserve">OR Tambo International </v>
      </c>
      <c r="J78" s="15" t="str">
        <f t="shared" si="4"/>
        <v xml:space="preserve">Cape Town International </v>
      </c>
      <c r="K78" s="15" t="str">
        <f t="shared" si="4"/>
        <v>Pietermaritzburg</v>
      </c>
      <c r="L78" s="16" t="str">
        <f t="shared" si="4"/>
        <v>TOTAL</v>
      </c>
    </row>
    <row r="79" spans="1:12">
      <c r="A79" s="17" t="s">
        <v>8</v>
      </c>
      <c r="B79" s="18">
        <f>AVERAGE(B3:B11)</f>
        <v>10859</v>
      </c>
      <c r="C79" s="18">
        <f t="shared" ref="C79:K79" si="5">AVERAGE(C3:C11)</f>
        <v>24787.888888888891</v>
      </c>
      <c r="D79" s="18">
        <f t="shared" si="5"/>
        <v>24541.333333333332</v>
      </c>
      <c r="E79" s="18">
        <f t="shared" si="5"/>
        <v>4831.7777777777774</v>
      </c>
      <c r="F79" s="18">
        <f t="shared" si="5"/>
        <v>53939.111111111109</v>
      </c>
      <c r="G79" s="18">
        <f t="shared" si="5"/>
        <v>1371.7777777777778</v>
      </c>
      <c r="H79" s="18">
        <f t="shared" si="5"/>
        <v>307520.22222222225</v>
      </c>
      <c r="I79" s="18">
        <f t="shared" si="5"/>
        <v>1342648.4444444445</v>
      </c>
      <c r="J79" s="18">
        <f t="shared" si="5"/>
        <v>555739.5555555555</v>
      </c>
      <c r="K79" s="18">
        <f t="shared" si="5"/>
        <v>4000</v>
      </c>
      <c r="L79" s="18">
        <f t="shared" ref="L79" si="6">AVERAGE(L3:L11)</f>
        <v>2330239.111111111</v>
      </c>
    </row>
    <row r="80" spans="1:12">
      <c r="A80" s="17" t="s">
        <v>9</v>
      </c>
      <c r="B80" s="18">
        <f>AVERAGE(B12:B23)</f>
        <v>13066.25</v>
      </c>
      <c r="C80" s="18">
        <f t="shared" ref="C80:K80" si="7">AVERAGE(C12:C23)</f>
        <v>27862.899999999998</v>
      </c>
      <c r="D80" s="18">
        <f t="shared" si="7"/>
        <v>24866.166666666668</v>
      </c>
      <c r="E80" s="18">
        <f t="shared" si="7"/>
        <v>5351.333333333333</v>
      </c>
      <c r="F80" s="18">
        <f t="shared" si="7"/>
        <v>59200.916666666664</v>
      </c>
      <c r="G80" s="18">
        <f t="shared" si="7"/>
        <v>1481.4866666666667</v>
      </c>
      <c r="H80" s="18">
        <f t="shared" si="7"/>
        <v>336016.08333333331</v>
      </c>
      <c r="I80" s="18">
        <f t="shared" si="7"/>
        <v>1435807.8333333333</v>
      </c>
      <c r="J80" s="18">
        <f t="shared" si="7"/>
        <v>602043.41666666663</v>
      </c>
      <c r="K80" s="18">
        <f t="shared" si="7"/>
        <v>6486</v>
      </c>
      <c r="L80" s="18">
        <f t="shared" ref="L80" si="8">AVERAGE(L12:L23)</f>
        <v>2512182.3866666667</v>
      </c>
    </row>
    <row r="81" spans="1:12">
      <c r="A81" s="17" t="s">
        <v>10</v>
      </c>
      <c r="B81" s="18">
        <f>AVERAGE(B24:B35)</f>
        <v>17837.333333333332</v>
      </c>
      <c r="C81" s="18">
        <f t="shared" ref="C81:K81" si="9">AVERAGE(C24:C35)</f>
        <v>30870.09</v>
      </c>
      <c r="D81" s="18">
        <f t="shared" si="9"/>
        <v>27358.5</v>
      </c>
      <c r="E81" s="18">
        <f t="shared" si="9"/>
        <v>6260.333333333333</v>
      </c>
      <c r="F81" s="18">
        <f t="shared" si="9"/>
        <v>62484.416666666664</v>
      </c>
      <c r="G81" s="18">
        <f t="shared" si="9"/>
        <v>1877.8366666666668</v>
      </c>
      <c r="H81" s="18">
        <f t="shared" si="9"/>
        <v>399975.16666666669</v>
      </c>
      <c r="I81" s="18">
        <f>AVERAGE(I24:I35)</f>
        <v>1611358.3333333333</v>
      </c>
      <c r="J81" s="18">
        <f t="shared" si="9"/>
        <v>693111.75</v>
      </c>
      <c r="K81" s="18">
        <f t="shared" si="9"/>
        <v>6544.666666666667</v>
      </c>
      <c r="L81" s="18">
        <f t="shared" ref="L81" si="10">AVERAGE(L24:L35)</f>
        <v>2857678.4266666663</v>
      </c>
    </row>
    <row r="82" spans="1:12">
      <c r="A82" s="17" t="s">
        <v>11</v>
      </c>
      <c r="B82" s="18">
        <f>AVERAGE(B36:B47)</f>
        <v>17287.333333333332</v>
      </c>
      <c r="C82" s="18">
        <f t="shared" ref="C82:K82" si="11">AVERAGE(C36:C47)</f>
        <v>29502.626666666667</v>
      </c>
      <c r="D82" s="18">
        <f t="shared" si="11"/>
        <v>26425.916666666668</v>
      </c>
      <c r="E82" s="18">
        <f t="shared" si="11"/>
        <v>6511.166666666667</v>
      </c>
      <c r="F82" s="18">
        <f t="shared" si="11"/>
        <v>61226.333333333336</v>
      </c>
      <c r="G82" s="18">
        <f t="shared" si="11"/>
        <v>1998.9800000000002</v>
      </c>
      <c r="H82" s="18">
        <f t="shared" si="11"/>
        <v>371559.58333333331</v>
      </c>
      <c r="I82" s="18">
        <f t="shared" si="11"/>
        <v>1541802.3333333333</v>
      </c>
      <c r="J82" s="18">
        <f t="shared" si="11"/>
        <v>673119.58333333337</v>
      </c>
      <c r="K82" s="18">
        <f t="shared" si="11"/>
        <v>6278.083333333333</v>
      </c>
      <c r="L82" s="18">
        <f t="shared" ref="L82" si="12">AVERAGE(L36:L47)</f>
        <v>2735711.94</v>
      </c>
    </row>
    <row r="83" spans="1:12">
      <c r="A83" s="17" t="s">
        <v>12</v>
      </c>
      <c r="B83" s="18">
        <f>AVERAGE(B48:B59)</f>
        <v>16647.166666666668</v>
      </c>
      <c r="C83" s="18">
        <f t="shared" ref="C83:K83" si="13">AVERAGE(C48:C59)</f>
        <v>24016.78</v>
      </c>
      <c r="D83" s="18">
        <f t="shared" si="13"/>
        <v>21919.316666666666</v>
      </c>
      <c r="E83" s="18">
        <f t="shared" si="13"/>
        <v>5473.166666666667</v>
      </c>
      <c r="F83" s="18">
        <f t="shared" si="13"/>
        <v>51783.5</v>
      </c>
      <c r="G83" s="18">
        <f t="shared" si="13"/>
        <v>1735.3500000000001</v>
      </c>
      <c r="H83" s="18">
        <f t="shared" si="13"/>
        <v>358727.41666666669</v>
      </c>
      <c r="I83" s="18">
        <f t="shared" si="13"/>
        <v>1462893.4166666667</v>
      </c>
      <c r="J83" s="18">
        <f t="shared" si="13"/>
        <v>643664.58333333337</v>
      </c>
      <c r="K83" s="18">
        <f t="shared" si="13"/>
        <v>5034.25</v>
      </c>
      <c r="L83" s="18">
        <f t="shared" ref="L83" si="14">AVERAGE(L48:L59)</f>
        <v>2591894.9466666668</v>
      </c>
    </row>
    <row r="84" spans="1:12">
      <c r="A84" s="17" t="s">
        <v>13</v>
      </c>
      <c r="B84" s="18">
        <f>AVERAGE(B60:B71)</f>
        <v>16922.833333333332</v>
      </c>
      <c r="C84" s="18">
        <f>AVERAGE(C60:C71)</f>
        <v>26805.416666666668</v>
      </c>
      <c r="D84" s="18">
        <f t="shared" ref="D84:K84" si="15">AVERAGE(D60:D71)</f>
        <v>22128.713866666669</v>
      </c>
      <c r="E84" s="18">
        <f t="shared" si="15"/>
        <v>5564.916666666667</v>
      </c>
      <c r="F84" s="18">
        <f t="shared" si="15"/>
        <v>58875</v>
      </c>
      <c r="G84" s="18">
        <f t="shared" si="15"/>
        <v>1868.5833333333333</v>
      </c>
      <c r="H84" s="18">
        <f t="shared" si="15"/>
        <v>393332.2</v>
      </c>
      <c r="I84" s="18">
        <f t="shared" si="15"/>
        <v>1526211.3833333335</v>
      </c>
      <c r="J84" s="18">
        <f t="shared" si="15"/>
        <v>668479.3666666667</v>
      </c>
      <c r="K84" s="18">
        <f t="shared" si="15"/>
        <v>5104.5800000000008</v>
      </c>
      <c r="L84" s="18">
        <f t="shared" ref="L84" si="16">AVERAGE(L60:L71)</f>
        <v>2725292.9938666667</v>
      </c>
    </row>
    <row r="85" spans="1:12" ht="15.75" thickBot="1">
      <c r="A85" s="17" t="s">
        <v>26</v>
      </c>
      <c r="B85" s="18">
        <f>AVERAGE(B72:B74)</f>
        <v>13094</v>
      </c>
      <c r="C85" s="18">
        <f t="shared" ref="C85:L85" si="17">AVERAGE(C72:C74)</f>
        <v>28113</v>
      </c>
      <c r="D85" s="18">
        <f t="shared" si="17"/>
        <v>20270</v>
      </c>
      <c r="E85" s="18">
        <f t="shared" si="17"/>
        <v>4045</v>
      </c>
      <c r="F85" s="18">
        <f t="shared" si="17"/>
        <v>56252</v>
      </c>
      <c r="G85" s="18">
        <f t="shared" si="17"/>
        <v>2066</v>
      </c>
      <c r="H85" s="18">
        <f>AVERAGE(H72:H74)</f>
        <v>397781</v>
      </c>
      <c r="I85" s="18">
        <f t="shared" si="17"/>
        <v>1507654</v>
      </c>
      <c r="J85" s="18">
        <f t="shared" si="17"/>
        <v>689035</v>
      </c>
      <c r="K85" s="18">
        <f t="shared" si="17"/>
        <v>3500</v>
      </c>
      <c r="L85" s="18">
        <f t="shared" si="17"/>
        <v>2721810</v>
      </c>
    </row>
    <row r="86" spans="1:12" ht="15.75" thickBot="1">
      <c r="A86" s="21" t="s">
        <v>17</v>
      </c>
      <c r="B86" s="34">
        <f>AVERAGE(B79:B85)</f>
        <v>15101.988095238094</v>
      </c>
      <c r="C86" s="35">
        <f t="shared" ref="C86:L86" si="18">AVERAGE(C79:C85)</f>
        <v>27422.671746031741</v>
      </c>
      <c r="D86" s="35">
        <f t="shared" si="18"/>
        <v>23929.992457142856</v>
      </c>
      <c r="E86" s="35">
        <f t="shared" si="18"/>
        <v>5433.9563492063489</v>
      </c>
      <c r="F86" s="35">
        <f t="shared" si="18"/>
        <v>57680.182539682537</v>
      </c>
      <c r="G86" s="35">
        <f t="shared" si="18"/>
        <v>1771.4306349206349</v>
      </c>
      <c r="H86" s="35">
        <f t="shared" si="18"/>
        <v>366415.95317460317</v>
      </c>
      <c r="I86" s="35">
        <f t="shared" si="18"/>
        <v>1489767.9634920636</v>
      </c>
      <c r="J86" s="35">
        <f t="shared" si="18"/>
        <v>646456.17936507927</v>
      </c>
      <c r="K86" s="35">
        <f t="shared" si="18"/>
        <v>5278.2257142857143</v>
      </c>
      <c r="L86" s="36">
        <f t="shared" si="18"/>
        <v>2639258.543568254</v>
      </c>
    </row>
    <row r="87" spans="1:12" ht="15.75" thickBot="1">
      <c r="A87" s="17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7"/>
    </row>
    <row r="88" spans="1:12" ht="24" thickBot="1">
      <c r="A88" s="49" t="s">
        <v>20</v>
      </c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48"/>
    </row>
    <row r="89" spans="1:12" ht="30.75" customHeight="1" thickBot="1">
      <c r="A89" s="14"/>
      <c r="B89" s="15" t="str">
        <f>B78</f>
        <v>Bloemfontein</v>
      </c>
      <c r="C89" s="15" t="str">
        <f t="shared" ref="C89:L89" si="19">C78</f>
        <v xml:space="preserve">East London </v>
      </c>
      <c r="D89" s="15" t="str">
        <f t="shared" si="19"/>
        <v xml:space="preserve">George </v>
      </c>
      <c r="E89" s="15" t="str">
        <f t="shared" si="19"/>
        <v>Kimberley</v>
      </c>
      <c r="F89" s="15" t="str">
        <f t="shared" si="19"/>
        <v xml:space="preserve">Port Elizabeth </v>
      </c>
      <c r="G89" s="15" t="str">
        <f t="shared" si="19"/>
        <v xml:space="preserve">Upington </v>
      </c>
      <c r="H89" s="15" t="str">
        <f t="shared" si="19"/>
        <v>King Shaka International</v>
      </c>
      <c r="I89" s="15" t="str">
        <f t="shared" si="19"/>
        <v xml:space="preserve">OR Tambo International </v>
      </c>
      <c r="J89" s="15" t="str">
        <f t="shared" si="19"/>
        <v xml:space="preserve">Cape Town International </v>
      </c>
      <c r="K89" s="15" t="str">
        <f t="shared" si="19"/>
        <v>Pietermaritzburg</v>
      </c>
      <c r="L89" s="16" t="str">
        <f t="shared" si="19"/>
        <v>TOTAL</v>
      </c>
    </row>
    <row r="90" spans="1:12">
      <c r="A90" s="19">
        <v>2006</v>
      </c>
      <c r="B90" s="20">
        <f t="shared" ref="B90:B95" si="20">(B80-B79)/B79*100</f>
        <v>20.326457316511647</v>
      </c>
      <c r="C90" s="20">
        <f t="shared" ref="C90:K90" si="21">(C80-C79)/C79*100</f>
        <v>12.405296493359195</v>
      </c>
      <c r="D90" s="20">
        <f t="shared" si="21"/>
        <v>1.3236172987069532</v>
      </c>
      <c r="E90" s="20">
        <f t="shared" si="21"/>
        <v>10.752885986294443</v>
      </c>
      <c r="F90" s="20">
        <f t="shared" si="21"/>
        <v>9.7550839217883532</v>
      </c>
      <c r="G90" s="20">
        <f t="shared" si="21"/>
        <v>7.9975700631783537</v>
      </c>
      <c r="H90" s="20">
        <f t="shared" si="21"/>
        <v>9.2663373176542532</v>
      </c>
      <c r="I90" s="20">
        <f t="shared" si="21"/>
        <v>6.938479635109239</v>
      </c>
      <c r="J90" s="20">
        <f t="shared" si="21"/>
        <v>8.3319354629746663</v>
      </c>
      <c r="K90" s="20">
        <f t="shared" si="21"/>
        <v>62.150000000000006</v>
      </c>
      <c r="L90" s="20">
        <f t="shared" ref="L90" si="22">(L80-L79)/L79*100</f>
        <v>7.807923001893184</v>
      </c>
    </row>
    <row r="91" spans="1:12">
      <c r="A91" s="19">
        <f>A90+1</f>
        <v>2007</v>
      </c>
      <c r="B91" s="20">
        <f t="shared" si="20"/>
        <v>36.51455722440128</v>
      </c>
      <c r="C91" s="20">
        <f t="shared" ref="C91:K91" si="23">(C81-C80)/C80*100</f>
        <v>10.792810511468664</v>
      </c>
      <c r="D91" s="20">
        <f t="shared" si="23"/>
        <v>10.022989738399559</v>
      </c>
      <c r="E91" s="20">
        <f t="shared" si="23"/>
        <v>16.986420829699764</v>
      </c>
      <c r="F91" s="20">
        <f t="shared" si="23"/>
        <v>5.5463668214596904</v>
      </c>
      <c r="G91" s="20">
        <f t="shared" si="23"/>
        <v>26.753531362640238</v>
      </c>
      <c r="H91" s="20">
        <f t="shared" si="23"/>
        <v>19.0345303411816</v>
      </c>
      <c r="I91" s="20">
        <f t="shared" si="23"/>
        <v>12.226601354614889</v>
      </c>
      <c r="J91" s="20">
        <f t="shared" si="23"/>
        <v>15.126539185089232</v>
      </c>
      <c r="K91" s="20">
        <f t="shared" si="23"/>
        <v>0.9045122828656641</v>
      </c>
      <c r="L91" s="20">
        <f t="shared" ref="L91" si="24">(L81-L80)/L80*100</f>
        <v>13.752824708656089</v>
      </c>
    </row>
    <row r="92" spans="1:12">
      <c r="A92" s="19">
        <f t="shared" ref="A92:A95" si="25">A91+1</f>
        <v>2008</v>
      </c>
      <c r="B92" s="20">
        <f t="shared" si="20"/>
        <v>-3.0834205411870235</v>
      </c>
      <c r="C92" s="20">
        <f t="shared" ref="C92:K92" si="26">(C82-C81)/C81*100</f>
        <v>-4.4297354926186907</v>
      </c>
      <c r="D92" s="20">
        <f t="shared" si="26"/>
        <v>-3.4087516981315935</v>
      </c>
      <c r="E92" s="20">
        <f t="shared" si="26"/>
        <v>4.0067089079388847</v>
      </c>
      <c r="F92" s="20">
        <f t="shared" si="26"/>
        <v>-2.0134353498805626</v>
      </c>
      <c r="G92" s="20">
        <f t="shared" si="26"/>
        <v>6.4512178020452655</v>
      </c>
      <c r="H92" s="20">
        <f t="shared" si="26"/>
        <v>-7.1043368942488607</v>
      </c>
      <c r="I92" s="20">
        <f t="shared" si="26"/>
        <v>-4.3166065896784804</v>
      </c>
      <c r="J92" s="20">
        <f t="shared" si="26"/>
        <v>-2.8844074085696323</v>
      </c>
      <c r="K92" s="20">
        <f t="shared" si="26"/>
        <v>-4.0732912294998567</v>
      </c>
      <c r="L92" s="20">
        <f t="shared" ref="L92" si="27">(L82-L81)/L81*100</f>
        <v>-4.2680269945185509</v>
      </c>
    </row>
    <row r="93" spans="1:12">
      <c r="A93" s="19">
        <f t="shared" si="25"/>
        <v>2009</v>
      </c>
      <c r="B93" s="20">
        <f t="shared" si="20"/>
        <v>-3.7030966796498261</v>
      </c>
      <c r="C93" s="20">
        <f t="shared" ref="C93:K93" si="28">(C83-C82)/C82*100</f>
        <v>-18.594434755413875</v>
      </c>
      <c r="D93" s="20">
        <f t="shared" si="28"/>
        <v>-17.053713053158052</v>
      </c>
      <c r="E93" s="20">
        <f t="shared" si="28"/>
        <v>-15.941843499628842</v>
      </c>
      <c r="F93" s="20">
        <f t="shared" si="28"/>
        <v>-15.422830045895289</v>
      </c>
      <c r="G93" s="20">
        <f t="shared" si="28"/>
        <v>-13.188225995257586</v>
      </c>
      <c r="H93" s="20">
        <f t="shared" si="28"/>
        <v>-3.4535959351517089</v>
      </c>
      <c r="I93" s="20">
        <f t="shared" si="28"/>
        <v>-5.1179658352227069</v>
      </c>
      <c r="J93" s="20">
        <f t="shared" si="28"/>
        <v>-4.3758940802371047</v>
      </c>
      <c r="K93" s="20">
        <f t="shared" si="28"/>
        <v>-19.812310020308743</v>
      </c>
      <c r="L93" s="20">
        <f t="shared" ref="L93" si="29">(L83-L82)/L82*100</f>
        <v>-5.257022540660226</v>
      </c>
    </row>
    <row r="94" spans="1:12">
      <c r="A94" s="19">
        <f t="shared" si="25"/>
        <v>2010</v>
      </c>
      <c r="B94" s="20">
        <f t="shared" si="20"/>
        <v>1.6559374468127563</v>
      </c>
      <c r="C94" s="20">
        <f t="shared" ref="C94:K95" si="30">(C84-C83)/C83*100</f>
        <v>11.611201279549837</v>
      </c>
      <c r="D94" s="20">
        <f t="shared" si="30"/>
        <v>0.95530897784984048</v>
      </c>
      <c r="E94" s="20">
        <f t="shared" si="30"/>
        <v>1.6763604251042965</v>
      </c>
      <c r="F94" s="20">
        <f t="shared" si="30"/>
        <v>13.694516593123293</v>
      </c>
      <c r="G94" s="20">
        <f t="shared" si="30"/>
        <v>7.6776058624100685</v>
      </c>
      <c r="H94" s="20">
        <f t="shared" si="30"/>
        <v>9.6465398867152814</v>
      </c>
      <c r="I94" s="20">
        <f t="shared" si="30"/>
        <v>4.3282693014602822</v>
      </c>
      <c r="J94" s="20">
        <f t="shared" si="30"/>
        <v>3.8552351606523829</v>
      </c>
      <c r="K94" s="20">
        <f t="shared" si="30"/>
        <v>1.3970303421562464</v>
      </c>
      <c r="L94" s="20">
        <f t="shared" ref="L94:L95" si="31">(L84-L83)/L83*100</f>
        <v>5.1467381952172815</v>
      </c>
    </row>
    <row r="95" spans="1:12" ht="15.75" thickBot="1">
      <c r="A95" s="19">
        <f t="shared" si="25"/>
        <v>2011</v>
      </c>
      <c r="B95" s="20">
        <f t="shared" si="20"/>
        <v>-22.625249908900198</v>
      </c>
      <c r="C95" s="20">
        <f t="shared" si="30"/>
        <v>4.8780563629863316</v>
      </c>
      <c r="D95" s="20">
        <f t="shared" si="30"/>
        <v>-8.3995566930192034</v>
      </c>
      <c r="E95" s="20">
        <f t="shared" si="30"/>
        <v>-27.312478473771701</v>
      </c>
      <c r="F95" s="20">
        <f t="shared" si="30"/>
        <v>-4.4552016985138003</v>
      </c>
      <c r="G95" s="20">
        <f t="shared" si="30"/>
        <v>10.565044820050845</v>
      </c>
      <c r="H95" s="20">
        <f t="shared" si="30"/>
        <v>1.1310541064270834</v>
      </c>
      <c r="I95" s="20">
        <f t="shared" si="30"/>
        <v>-1.2159117364727774</v>
      </c>
      <c r="J95" s="20">
        <f t="shared" si="30"/>
        <v>3.074983964850369</v>
      </c>
      <c r="K95" s="20">
        <f t="shared" si="30"/>
        <v>-31.43412386523476</v>
      </c>
      <c r="L95" s="20">
        <f t="shared" si="31"/>
        <v>-0.12780254726758708</v>
      </c>
    </row>
    <row r="96" spans="1:12" ht="15.75" thickBot="1">
      <c r="A96" s="21" t="s">
        <v>17</v>
      </c>
      <c r="B96" s="41">
        <f>AVERAGE(B90:B95)</f>
        <v>4.8475308096647725</v>
      </c>
      <c r="C96" s="22">
        <f t="shared" ref="C96:L96" si="32">AVERAGE(C90:C95)</f>
        <v>2.7771990665552444</v>
      </c>
      <c r="D96" s="22">
        <f t="shared" si="32"/>
        <v>-2.7600175715587496</v>
      </c>
      <c r="E96" s="22">
        <f t="shared" si="32"/>
        <v>-1.6386576373938595</v>
      </c>
      <c r="F96" s="22">
        <f t="shared" si="32"/>
        <v>1.1840833736802807</v>
      </c>
      <c r="G96" s="22">
        <f t="shared" si="32"/>
        <v>7.7094573191778624</v>
      </c>
      <c r="H96" s="22">
        <f t="shared" si="32"/>
        <v>4.7534214704296085</v>
      </c>
      <c r="I96" s="22">
        <f t="shared" si="32"/>
        <v>2.1404776883017407</v>
      </c>
      <c r="J96" s="22">
        <f t="shared" si="32"/>
        <v>3.8547320474599851</v>
      </c>
      <c r="K96" s="22">
        <f t="shared" si="32"/>
        <v>1.5219695849964268</v>
      </c>
      <c r="L96" s="23">
        <f t="shared" si="32"/>
        <v>2.8424389705533648</v>
      </c>
    </row>
    <row r="97" spans="1:1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</row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spans="1:12" ht="13.5" customHeight="1"/>
    <row r="146" spans="1:12" ht="13.5" customHeight="1" thickBot="1"/>
    <row r="147" spans="1:12" ht="30.75" customHeight="1" thickBot="1">
      <c r="A147" s="51" t="s">
        <v>21</v>
      </c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3"/>
    </row>
    <row r="148" spans="1:12" ht="28.5" customHeight="1" thickBot="1">
      <c r="A148" s="14"/>
      <c r="B148" s="15" t="str">
        <f>B89</f>
        <v>Bloemfontein</v>
      </c>
      <c r="C148" s="15" t="str">
        <f t="shared" ref="C148:L148" si="33">C89</f>
        <v xml:space="preserve">East London </v>
      </c>
      <c r="D148" s="15" t="str">
        <f t="shared" si="33"/>
        <v xml:space="preserve">George </v>
      </c>
      <c r="E148" s="15" t="str">
        <f t="shared" si="33"/>
        <v>Kimberley</v>
      </c>
      <c r="F148" s="15" t="str">
        <f t="shared" si="33"/>
        <v xml:space="preserve">Port Elizabeth </v>
      </c>
      <c r="G148" s="15" t="str">
        <f t="shared" si="33"/>
        <v xml:space="preserve">Upington </v>
      </c>
      <c r="H148" s="15" t="str">
        <f t="shared" si="33"/>
        <v>King Shaka International</v>
      </c>
      <c r="I148" s="15" t="str">
        <f t="shared" si="33"/>
        <v xml:space="preserve">OR Tambo International </v>
      </c>
      <c r="J148" s="15" t="str">
        <f t="shared" si="33"/>
        <v xml:space="preserve">Cape Town International </v>
      </c>
      <c r="K148" s="15" t="str">
        <f t="shared" si="33"/>
        <v>Pietermaritzburg</v>
      </c>
      <c r="L148" s="16" t="str">
        <f t="shared" si="33"/>
        <v>TOTAL</v>
      </c>
    </row>
    <row r="149" spans="1:12">
      <c r="A149" s="5">
        <v>2005</v>
      </c>
      <c r="B149" s="3">
        <f>SUM(B3:B11)/9*12</f>
        <v>130308</v>
      </c>
      <c r="C149" s="3">
        <f t="shared" ref="C149:K149" si="34">SUM(C3:C11)/9*12</f>
        <v>297454.66666666669</v>
      </c>
      <c r="D149" s="3">
        <f t="shared" si="34"/>
        <v>294496</v>
      </c>
      <c r="E149" s="3">
        <f t="shared" si="34"/>
        <v>57981.333333333328</v>
      </c>
      <c r="F149" s="3">
        <f t="shared" si="34"/>
        <v>647269.33333333326</v>
      </c>
      <c r="G149" s="3">
        <f t="shared" si="34"/>
        <v>16461.333333333336</v>
      </c>
      <c r="H149" s="3">
        <f t="shared" si="34"/>
        <v>3690242.666666667</v>
      </c>
      <c r="I149" s="3">
        <f t="shared" si="34"/>
        <v>16111781.333333334</v>
      </c>
      <c r="J149" s="3">
        <f t="shared" si="34"/>
        <v>6668874.666666666</v>
      </c>
      <c r="K149" s="3">
        <f t="shared" si="34"/>
        <v>48000</v>
      </c>
      <c r="L149" s="3">
        <f>SUM(B149:K149)</f>
        <v>27962869.333333336</v>
      </c>
    </row>
    <row r="150" spans="1:12">
      <c r="A150" s="5">
        <v>2006</v>
      </c>
      <c r="B150" s="3">
        <f>SUM(B12:B23)</f>
        <v>156795</v>
      </c>
      <c r="C150" s="3">
        <f t="shared" ref="C150:K150" si="35">SUM(C12:C23)</f>
        <v>334354.8</v>
      </c>
      <c r="D150" s="3">
        <f t="shared" si="35"/>
        <v>298394</v>
      </c>
      <c r="E150" s="3">
        <f t="shared" si="35"/>
        <v>64216</v>
      </c>
      <c r="F150" s="3">
        <f t="shared" si="35"/>
        <v>710411</v>
      </c>
      <c r="G150" s="3">
        <f t="shared" si="35"/>
        <v>17777.84</v>
      </c>
      <c r="H150" s="3">
        <f t="shared" si="35"/>
        <v>4032193</v>
      </c>
      <c r="I150" s="3">
        <f t="shared" si="35"/>
        <v>17229694</v>
      </c>
      <c r="J150" s="3">
        <f t="shared" si="35"/>
        <v>7224521</v>
      </c>
      <c r="K150" s="3">
        <f t="shared" si="35"/>
        <v>77832</v>
      </c>
      <c r="L150" s="3">
        <f t="shared" ref="L150:L154" si="36">SUM(B150:K150)</f>
        <v>30146188.640000001</v>
      </c>
    </row>
    <row r="151" spans="1:12">
      <c r="A151" s="5">
        <v>2007</v>
      </c>
      <c r="B151" s="3">
        <f>SUM(B24:B35)</f>
        <v>214048</v>
      </c>
      <c r="C151" s="3">
        <f t="shared" ref="C151:K151" si="37">SUM(C24:C35)</f>
        <v>370441.08</v>
      </c>
      <c r="D151" s="3">
        <f t="shared" si="37"/>
        <v>328302</v>
      </c>
      <c r="E151" s="3">
        <f t="shared" si="37"/>
        <v>75124</v>
      </c>
      <c r="F151" s="3">
        <f t="shared" si="37"/>
        <v>749813</v>
      </c>
      <c r="G151" s="3">
        <f t="shared" si="37"/>
        <v>22534.04</v>
      </c>
      <c r="H151" s="3">
        <f t="shared" si="37"/>
        <v>4799702</v>
      </c>
      <c r="I151" s="3">
        <f t="shared" si="37"/>
        <v>19336300</v>
      </c>
      <c r="J151" s="3">
        <f t="shared" si="37"/>
        <v>8317341</v>
      </c>
      <c r="K151" s="3">
        <f t="shared" si="37"/>
        <v>78536</v>
      </c>
      <c r="L151" s="3">
        <f t="shared" si="36"/>
        <v>34292141.120000005</v>
      </c>
    </row>
    <row r="152" spans="1:12">
      <c r="A152" s="5">
        <v>2008</v>
      </c>
      <c r="B152" s="3">
        <f>SUM(B36:B47)</f>
        <v>207448</v>
      </c>
      <c r="C152" s="3">
        <f t="shared" ref="C152:K152" si="38">SUM(C36:C47)</f>
        <v>354031.52</v>
      </c>
      <c r="D152" s="3">
        <f t="shared" si="38"/>
        <v>317111</v>
      </c>
      <c r="E152" s="3">
        <f t="shared" si="38"/>
        <v>78134</v>
      </c>
      <c r="F152" s="3">
        <f t="shared" si="38"/>
        <v>734716</v>
      </c>
      <c r="G152" s="3">
        <f t="shared" si="38"/>
        <v>23987.760000000002</v>
      </c>
      <c r="H152" s="3">
        <f t="shared" si="38"/>
        <v>4458715</v>
      </c>
      <c r="I152" s="3">
        <f t="shared" si="38"/>
        <v>18501628</v>
      </c>
      <c r="J152" s="3">
        <f t="shared" si="38"/>
        <v>8077435</v>
      </c>
      <c r="K152" s="3">
        <f t="shared" si="38"/>
        <v>75337</v>
      </c>
      <c r="L152" s="3">
        <f t="shared" si="36"/>
        <v>32828543.280000001</v>
      </c>
    </row>
    <row r="153" spans="1:12">
      <c r="A153" s="5">
        <v>2009</v>
      </c>
      <c r="B153" s="3">
        <f>SUM(B48:B59)</f>
        <v>199766</v>
      </c>
      <c r="C153" s="3">
        <f t="shared" ref="C153:K153" si="39">SUM(C48:C59)</f>
        <v>288201.36</v>
      </c>
      <c r="D153" s="3">
        <f t="shared" si="39"/>
        <v>263031.8</v>
      </c>
      <c r="E153" s="3">
        <f t="shared" si="39"/>
        <v>65678</v>
      </c>
      <c r="F153" s="3">
        <f t="shared" si="39"/>
        <v>621402</v>
      </c>
      <c r="G153" s="3">
        <f t="shared" si="39"/>
        <v>20824.2</v>
      </c>
      <c r="H153" s="3">
        <f t="shared" si="39"/>
        <v>4304729</v>
      </c>
      <c r="I153" s="3">
        <f t="shared" si="39"/>
        <v>17554721</v>
      </c>
      <c r="J153" s="3">
        <f t="shared" si="39"/>
        <v>7723975</v>
      </c>
      <c r="K153" s="3">
        <f t="shared" si="39"/>
        <v>60411</v>
      </c>
      <c r="L153" s="3">
        <f t="shared" si="36"/>
        <v>31102739.359999999</v>
      </c>
    </row>
    <row r="154" spans="1:12">
      <c r="A154" s="5">
        <v>2010</v>
      </c>
      <c r="B154" s="3">
        <f>SUM(B60:B71)</f>
        <v>203074</v>
      </c>
      <c r="C154" s="3">
        <f t="shared" ref="C154:K154" si="40">SUM(C60:C71)</f>
        <v>321665</v>
      </c>
      <c r="D154" s="3">
        <f t="shared" si="40"/>
        <v>265544.56640000001</v>
      </c>
      <c r="E154" s="3">
        <f t="shared" si="40"/>
        <v>66779</v>
      </c>
      <c r="F154" s="3">
        <f t="shared" si="40"/>
        <v>706500</v>
      </c>
      <c r="G154" s="3">
        <f t="shared" si="40"/>
        <v>22423</v>
      </c>
      <c r="H154" s="3">
        <f t="shared" si="40"/>
        <v>4719986.4000000004</v>
      </c>
      <c r="I154" s="3">
        <f t="shared" si="40"/>
        <v>18314536.600000001</v>
      </c>
      <c r="J154" s="3">
        <f t="shared" si="40"/>
        <v>8021752.4000000004</v>
      </c>
      <c r="K154" s="3">
        <f t="shared" si="40"/>
        <v>61254.960000000006</v>
      </c>
      <c r="L154" s="3">
        <f t="shared" si="36"/>
        <v>32703515.926400006</v>
      </c>
    </row>
    <row r="155" spans="1:12" ht="15.75" thickBot="1">
      <c r="A155" s="5">
        <v>2011</v>
      </c>
      <c r="B155" s="3">
        <f>SUM(B72:B74)</f>
        <v>13094</v>
      </c>
      <c r="C155" s="3">
        <f t="shared" ref="C155:L155" si="41">SUM(C72:C74)</f>
        <v>28113</v>
      </c>
      <c r="D155" s="3">
        <f t="shared" si="41"/>
        <v>20270</v>
      </c>
      <c r="E155" s="3">
        <f t="shared" si="41"/>
        <v>4045</v>
      </c>
      <c r="F155" s="3">
        <f t="shared" si="41"/>
        <v>56252</v>
      </c>
      <c r="G155" s="3">
        <f t="shared" si="41"/>
        <v>2066</v>
      </c>
      <c r="H155" s="3">
        <f>SUM(H72:H74)</f>
        <v>397781</v>
      </c>
      <c r="I155" s="3">
        <f t="shared" si="41"/>
        <v>1507654</v>
      </c>
      <c r="J155" s="3">
        <f t="shared" si="41"/>
        <v>689035</v>
      </c>
      <c r="K155" s="3">
        <f t="shared" si="41"/>
        <v>3500</v>
      </c>
      <c r="L155" s="3">
        <f t="shared" si="41"/>
        <v>2721810</v>
      </c>
    </row>
    <row r="156" spans="1:12" ht="15.75" thickBot="1">
      <c r="A156" s="21" t="s">
        <v>25</v>
      </c>
      <c r="B156" s="10">
        <f>SUM(B149:B155)</f>
        <v>1124533</v>
      </c>
      <c r="C156" s="11">
        <f t="shared" ref="C156:L156" si="42">SUM(C149:C155)</f>
        <v>1994261.4266666668</v>
      </c>
      <c r="D156" s="11">
        <f t="shared" si="42"/>
        <v>1787149.3664000002</v>
      </c>
      <c r="E156" s="11">
        <f t="shared" si="42"/>
        <v>411957.33333333331</v>
      </c>
      <c r="F156" s="11">
        <f t="shared" si="42"/>
        <v>4226363.333333333</v>
      </c>
      <c r="G156" s="11">
        <f t="shared" si="42"/>
        <v>126074.17333333334</v>
      </c>
      <c r="H156" s="11">
        <f t="shared" si="42"/>
        <v>26403349.06666667</v>
      </c>
      <c r="I156" s="11">
        <f t="shared" si="42"/>
        <v>108556314.93333334</v>
      </c>
      <c r="J156" s="11">
        <f t="shared" si="42"/>
        <v>46722934.066666663</v>
      </c>
      <c r="K156" s="11">
        <f t="shared" si="42"/>
        <v>404870.96</v>
      </c>
      <c r="L156" s="12">
        <f t="shared" si="42"/>
        <v>191757807.65973336</v>
      </c>
    </row>
    <row r="157" spans="1:12" ht="15.75" thickBo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24" thickBot="1">
      <c r="A158" s="49" t="s">
        <v>22</v>
      </c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48"/>
    </row>
    <row r="159" spans="1:12" ht="29.25" customHeight="1" thickBot="1">
      <c r="A159" s="14"/>
      <c r="B159" s="15" t="str">
        <f>B148</f>
        <v>Bloemfontein</v>
      </c>
      <c r="C159" s="15" t="str">
        <f t="shared" ref="C159:L159" si="43">C148</f>
        <v xml:space="preserve">East London </v>
      </c>
      <c r="D159" s="15" t="str">
        <f t="shared" si="43"/>
        <v xml:space="preserve">George </v>
      </c>
      <c r="E159" s="15" t="str">
        <f t="shared" si="43"/>
        <v>Kimberley</v>
      </c>
      <c r="F159" s="15" t="str">
        <f t="shared" si="43"/>
        <v xml:space="preserve">Port Elizabeth </v>
      </c>
      <c r="G159" s="15" t="str">
        <f t="shared" si="43"/>
        <v xml:space="preserve">Upington </v>
      </c>
      <c r="H159" s="15" t="str">
        <f t="shared" si="43"/>
        <v>King Shaka International</v>
      </c>
      <c r="I159" s="15" t="str">
        <f t="shared" si="43"/>
        <v xml:space="preserve">OR Tambo International </v>
      </c>
      <c r="J159" s="15" t="str">
        <f t="shared" si="43"/>
        <v xml:space="preserve">Cape Town International </v>
      </c>
      <c r="K159" s="15" t="str">
        <f t="shared" si="43"/>
        <v>Pietermaritzburg</v>
      </c>
      <c r="L159" s="16" t="str">
        <f t="shared" si="43"/>
        <v>TOTAL</v>
      </c>
    </row>
    <row r="160" spans="1:12">
      <c r="A160" s="5">
        <v>2005</v>
      </c>
      <c r="B160" s="4">
        <f>B149/$L149*100</f>
        <v>0.46600367954609517</v>
      </c>
      <c r="C160" s="4">
        <f>C149/$L149*100</f>
        <v>1.0637487273599773</v>
      </c>
      <c r="D160" s="4">
        <f t="shared" ref="D160:I160" si="44">D149/$L149*100</f>
        <v>1.0531680296805019</v>
      </c>
      <c r="E160" s="4">
        <f>E149/$L149*100</f>
        <v>0.2073511578592411</v>
      </c>
      <c r="F160" s="4">
        <f t="shared" si="44"/>
        <v>2.314745763810981</v>
      </c>
      <c r="G160" s="4">
        <f>G149/$L149*100</f>
        <v>5.886854148301042E-2</v>
      </c>
      <c r="H160" s="4">
        <f>H149/$L149*100</f>
        <v>13.196938492530474</v>
      </c>
      <c r="I160" s="4">
        <f t="shared" si="44"/>
        <v>57.618483787453002</v>
      </c>
      <c r="J160" s="4">
        <f>J149/$L149*100</f>
        <v>23.849035616373556</v>
      </c>
      <c r="K160" s="4">
        <f>K149/$L149*100</f>
        <v>0.17165620390315689</v>
      </c>
      <c r="L160" s="4">
        <f>L149/$L149*100</f>
        <v>100</v>
      </c>
    </row>
    <row r="161" spans="1:12">
      <c r="A161" s="5">
        <v>2006</v>
      </c>
      <c r="B161" s="4">
        <f>B150/$L150*100</f>
        <v>0.52011550074344648</v>
      </c>
      <c r="C161" s="4">
        <f t="shared" ref="C161:K161" si="45">C150/$L150*100</f>
        <v>1.1091113506679098</v>
      </c>
      <c r="D161" s="4">
        <f t="shared" si="45"/>
        <v>0.98982330258515894</v>
      </c>
      <c r="E161" s="4">
        <f t="shared" si="45"/>
        <v>0.2130153193388894</v>
      </c>
      <c r="F161" s="4">
        <f t="shared" si="45"/>
        <v>2.3565532893182346</v>
      </c>
      <c r="G161" s="4">
        <f t="shared" si="45"/>
        <v>5.8972098305028059E-2</v>
      </c>
      <c r="H161" s="4">
        <f t="shared" si="45"/>
        <v>13.375465297294046</v>
      </c>
      <c r="I161" s="4">
        <f t="shared" si="45"/>
        <v>57.153805430443292</v>
      </c>
      <c r="J161" s="4">
        <f t="shared" si="45"/>
        <v>23.964956519956282</v>
      </c>
      <c r="K161" s="4">
        <f t="shared" si="45"/>
        <v>0.25818189134770836</v>
      </c>
      <c r="L161" s="4">
        <f t="shared" ref="L161" si="46">L150/$L150*100</f>
        <v>100</v>
      </c>
    </row>
    <row r="162" spans="1:12">
      <c r="A162" s="5">
        <v>2007</v>
      </c>
      <c r="B162" s="4">
        <f t="shared" ref="B162:K163" si="47">B151/$L151*100</f>
        <v>0.62418966273051424</v>
      </c>
      <c r="C162" s="4">
        <f t="shared" si="47"/>
        <v>1.0802506577343747</v>
      </c>
      <c r="D162" s="4">
        <f t="shared" si="47"/>
        <v>0.95736804199877268</v>
      </c>
      <c r="E162" s="4">
        <f t="shared" si="47"/>
        <v>0.21907060202836348</v>
      </c>
      <c r="F162" s="4">
        <f t="shared" si="47"/>
        <v>2.186544716983831</v>
      </c>
      <c r="G162" s="4">
        <f t="shared" si="47"/>
        <v>6.5711965669176614E-2</v>
      </c>
      <c r="H162" s="4">
        <f t="shared" si="47"/>
        <v>13.996507197390184</v>
      </c>
      <c r="I162" s="4">
        <f t="shared" si="47"/>
        <v>56.386971966362879</v>
      </c>
      <c r="J162" s="4">
        <f t="shared" si="47"/>
        <v>24.254364785490534</v>
      </c>
      <c r="K162" s="4">
        <f t="shared" si="47"/>
        <v>0.22902040361135662</v>
      </c>
      <c r="L162" s="4">
        <f t="shared" ref="L162" si="48">L151/$L151*100</f>
        <v>100</v>
      </c>
    </row>
    <row r="163" spans="1:12">
      <c r="A163" s="5">
        <v>2008</v>
      </c>
      <c r="B163" s="4">
        <f t="shared" si="47"/>
        <v>0.63191350962679693</v>
      </c>
      <c r="C163" s="4">
        <f t="shared" si="47"/>
        <v>1.0784259203352626</v>
      </c>
      <c r="D163" s="4">
        <f t="shared" si="47"/>
        <v>0.96596122860313527</v>
      </c>
      <c r="E163" s="4">
        <f t="shared" si="47"/>
        <v>0.23800629633055104</v>
      </c>
      <c r="F163" s="4">
        <f>F152/$L152*100</f>
        <v>2.2380402131568475</v>
      </c>
      <c r="G163" s="4">
        <f t="shared" si="47"/>
        <v>7.3069827666139439E-2</v>
      </c>
      <c r="H163" s="4">
        <f t="shared" si="47"/>
        <v>13.581824091221142</v>
      </c>
      <c r="I163" s="4">
        <f t="shared" si="47"/>
        <v>56.358358158620071</v>
      </c>
      <c r="J163" s="4">
        <f t="shared" si="47"/>
        <v>24.604914482821364</v>
      </c>
      <c r="K163" s="4">
        <f t="shared" si="47"/>
        <v>0.22948627161868995</v>
      </c>
      <c r="L163" s="4">
        <f t="shared" ref="L163" si="49">L152/$L152*100</f>
        <v>100</v>
      </c>
    </row>
    <row r="164" spans="1:12">
      <c r="A164" s="5">
        <v>2009</v>
      </c>
      <c r="B164" s="4">
        <f>B153/$L153*100</f>
        <v>0.64227783182632181</v>
      </c>
      <c r="C164" s="4">
        <f t="shared" ref="C164:K164" si="50">C153/$L153*100</f>
        <v>0.92661085785467612</v>
      </c>
      <c r="D164" s="4">
        <f t="shared" si="50"/>
        <v>0.84568692472880624</v>
      </c>
      <c r="E164" s="4">
        <f t="shared" si="50"/>
        <v>0.21116467986889245</v>
      </c>
      <c r="F164" s="4">
        <f t="shared" si="50"/>
        <v>1.9979011906557673</v>
      </c>
      <c r="G164" s="4">
        <f t="shared" si="50"/>
        <v>6.6952945073324249E-2</v>
      </c>
      <c r="H164" s="4">
        <f t="shared" si="50"/>
        <v>13.840353256910037</v>
      </c>
      <c r="I164" s="4">
        <f t="shared" si="50"/>
        <v>56.441076770801835</v>
      </c>
      <c r="J164" s="4">
        <f t="shared" si="50"/>
        <v>24.833745062126258</v>
      </c>
      <c r="K164" s="4">
        <f t="shared" si="50"/>
        <v>0.19423048015407993</v>
      </c>
      <c r="L164" s="4">
        <f t="shared" ref="L164:L166" si="51">L153/$L153*100</f>
        <v>100</v>
      </c>
    </row>
    <row r="165" spans="1:12">
      <c r="A165" s="5">
        <v>2010</v>
      </c>
      <c r="B165" s="4">
        <f t="shared" ref="B165:K165" si="52">B154/$L154*100</f>
        <v>0.620954641259437</v>
      </c>
      <c r="C165" s="4">
        <f t="shared" si="52"/>
        <v>0.98357926017469888</v>
      </c>
      <c r="D165" s="4">
        <f t="shared" si="52"/>
        <v>0.81197559001794795</v>
      </c>
      <c r="E165" s="4">
        <f t="shared" si="52"/>
        <v>0.20419517017768862</v>
      </c>
      <c r="F165" s="4">
        <f t="shared" si="52"/>
        <v>2.1603181798250501</v>
      </c>
      <c r="G165" s="4">
        <f t="shared" si="52"/>
        <v>6.8564493342133187E-2</v>
      </c>
      <c r="H165" s="4">
        <f t="shared" si="52"/>
        <v>14.432657365105438</v>
      </c>
      <c r="I165" s="4">
        <f t="shared" si="52"/>
        <v>56.001735841544608</v>
      </c>
      <c r="J165" s="4">
        <f t="shared" si="52"/>
        <v>24.528715560899119</v>
      </c>
      <c r="K165" s="4">
        <f t="shared" si="52"/>
        <v>0.18730389765386593</v>
      </c>
      <c r="L165" s="4">
        <f t="shared" si="51"/>
        <v>100</v>
      </c>
    </row>
    <row r="166" spans="1:12" ht="15.75" thickBot="1">
      <c r="A166" s="5">
        <v>2011</v>
      </c>
      <c r="B166" s="4">
        <f t="shared" ref="B166:K166" si="53">B155/$L155*100</f>
        <v>0.48107693042497457</v>
      </c>
      <c r="C166" s="4">
        <f t="shared" si="53"/>
        <v>1.0328788563492677</v>
      </c>
      <c r="D166" s="4">
        <f t="shared" si="53"/>
        <v>0.74472501754347287</v>
      </c>
      <c r="E166" s="4">
        <f t="shared" si="53"/>
        <v>0.1486143411920744</v>
      </c>
      <c r="F166" s="4">
        <f t="shared" si="53"/>
        <v>2.0667129593909936</v>
      </c>
      <c r="G166" s="4">
        <f t="shared" si="53"/>
        <v>7.590537179303479E-2</v>
      </c>
      <c r="H166" s="4">
        <f t="shared" si="53"/>
        <v>14.614576329721766</v>
      </c>
      <c r="I166" s="4">
        <f t="shared" si="53"/>
        <v>55.391596033521807</v>
      </c>
      <c r="J166" s="4">
        <f t="shared" si="53"/>
        <v>25.315323259154752</v>
      </c>
      <c r="K166" s="4">
        <f t="shared" si="53"/>
        <v>0.12859090090785177</v>
      </c>
      <c r="L166" s="4">
        <f t="shared" si="51"/>
        <v>100</v>
      </c>
    </row>
    <row r="167" spans="1:12">
      <c r="A167" s="24" t="s">
        <v>17</v>
      </c>
      <c r="B167" s="25">
        <f>AVERAGE(B160:B166)</f>
        <v>0.56950453659394085</v>
      </c>
      <c r="C167" s="26">
        <f t="shared" ref="C167:K167" si="54">AVERAGE(C160:C166)</f>
        <v>1.0392293757823095</v>
      </c>
      <c r="D167" s="26">
        <f t="shared" si="54"/>
        <v>0.90981544787968516</v>
      </c>
      <c r="E167" s="26">
        <f t="shared" si="54"/>
        <v>0.20591679525652865</v>
      </c>
      <c r="F167" s="26">
        <f t="shared" si="54"/>
        <v>2.1886880447345294</v>
      </c>
      <c r="G167" s="26">
        <f t="shared" si="54"/>
        <v>6.6863606190263838E-2</v>
      </c>
      <c r="H167" s="26">
        <f t="shared" si="54"/>
        <v>13.862617432881873</v>
      </c>
      <c r="I167" s="26">
        <f t="shared" si="54"/>
        <v>56.478861141249638</v>
      </c>
      <c r="J167" s="26">
        <f t="shared" si="54"/>
        <v>24.478722183831696</v>
      </c>
      <c r="K167" s="27">
        <f t="shared" si="54"/>
        <v>0.19978143559952993</v>
      </c>
      <c r="L167" s="4"/>
    </row>
    <row r="168" spans="1:12">
      <c r="A168" s="24" t="s">
        <v>24</v>
      </c>
      <c r="B168" s="28">
        <f t="shared" ref="B168:K168" si="55">MAX(B160:B167)-MIN(B160:B167)</f>
        <v>0.17627415228022664</v>
      </c>
      <c r="C168" s="29">
        <f t="shared" si="55"/>
        <v>0.18250049281323366</v>
      </c>
      <c r="D168" s="29">
        <f t="shared" si="55"/>
        <v>0.30844301213702907</v>
      </c>
      <c r="E168" s="29">
        <f t="shared" si="55"/>
        <v>8.9391955138476642E-2</v>
      </c>
      <c r="F168" s="29">
        <f t="shared" si="55"/>
        <v>0.35865209866246728</v>
      </c>
      <c r="G168" s="29">
        <f t="shared" si="55"/>
        <v>1.703683031002437E-2</v>
      </c>
      <c r="H168" s="29">
        <f t="shared" si="55"/>
        <v>1.4176378371912914</v>
      </c>
      <c r="I168" s="29">
        <f t="shared" si="55"/>
        <v>2.2268877539311944</v>
      </c>
      <c r="J168" s="29">
        <f t="shared" si="55"/>
        <v>1.4662876427811966</v>
      </c>
      <c r="K168" s="30">
        <f t="shared" si="55"/>
        <v>0.12959099043985658</v>
      </c>
      <c r="L168" s="4"/>
    </row>
    <row r="169" spans="1:12" ht="15.75" thickBot="1">
      <c r="A169" s="24" t="s">
        <v>23</v>
      </c>
      <c r="B169" s="31">
        <f>B166-B160</f>
        <v>1.5073250878879396E-2</v>
      </c>
      <c r="C169" s="32">
        <f t="shared" ref="C169:K169" si="56">C166-C160</f>
        <v>-3.0869871010709593E-2</v>
      </c>
      <c r="D169" s="32">
        <f t="shared" si="56"/>
        <v>-0.30844301213702907</v>
      </c>
      <c r="E169" s="32">
        <f t="shared" si="56"/>
        <v>-5.8736816667166708E-2</v>
      </c>
      <c r="F169" s="32">
        <f t="shared" si="56"/>
        <v>-0.24803280441998732</v>
      </c>
      <c r="G169" s="32">
        <f t="shared" si="56"/>
        <v>1.703683031002437E-2</v>
      </c>
      <c r="H169" s="32">
        <f t="shared" si="56"/>
        <v>1.4176378371912914</v>
      </c>
      <c r="I169" s="32">
        <f t="shared" si="56"/>
        <v>-2.2268877539311944</v>
      </c>
      <c r="J169" s="32">
        <f t="shared" si="56"/>
        <v>1.4662876427811966</v>
      </c>
      <c r="K169" s="33">
        <f t="shared" si="56"/>
        <v>-4.3065302995305116E-2</v>
      </c>
      <c r="L169" s="4"/>
    </row>
  </sheetData>
  <mergeCells count="5">
    <mergeCell ref="A1:L1"/>
    <mergeCell ref="A77:L77"/>
    <mergeCell ref="A88:L88"/>
    <mergeCell ref="A147:L147"/>
    <mergeCell ref="A158:L15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dcterms:created xsi:type="dcterms:W3CDTF">2010-12-15T11:29:21Z</dcterms:created>
  <dcterms:modified xsi:type="dcterms:W3CDTF">2011-03-03T10:05:24Z</dcterms:modified>
</cp:coreProperties>
</file>