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135" windowHeight="532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L88" i="1"/>
  <c r="L87"/>
  <c r="C172" l="1"/>
  <c r="D172"/>
  <c r="E172"/>
  <c r="F172"/>
  <c r="G172"/>
  <c r="H172"/>
  <c r="I172"/>
  <c r="J172"/>
  <c r="K172"/>
  <c r="L172"/>
  <c r="B172"/>
  <c r="B100"/>
  <c r="M88"/>
  <c r="E89"/>
  <c r="F89"/>
  <c r="K89"/>
  <c r="C100"/>
  <c r="D100"/>
  <c r="E100"/>
  <c r="F100"/>
  <c r="G100"/>
  <c r="H100"/>
  <c r="I100"/>
  <c r="J100"/>
  <c r="K100"/>
  <c r="L100"/>
  <c r="B89"/>
  <c r="M172" l="1"/>
  <c r="B184" s="1"/>
  <c r="M87"/>
  <c r="M86" l="1"/>
  <c r="M85" l="1"/>
  <c r="B171"/>
  <c r="K171"/>
  <c r="G171"/>
  <c r="F171"/>
  <c r="E171"/>
  <c r="D171"/>
  <c r="C171"/>
  <c r="B99"/>
  <c r="B111" s="1"/>
  <c r="K99"/>
  <c r="G99"/>
  <c r="F99"/>
  <c r="E99"/>
  <c r="D99"/>
  <c r="C99"/>
  <c r="M84"/>
  <c r="M83"/>
  <c r="B170"/>
  <c r="B98"/>
  <c r="B97"/>
  <c r="B96"/>
  <c r="M82"/>
  <c r="M81"/>
  <c r="M80"/>
  <c r="M79"/>
  <c r="M78"/>
  <c r="M100" l="1"/>
  <c r="B108"/>
  <c r="B110"/>
  <c r="B109"/>
  <c r="K111"/>
  <c r="G111"/>
  <c r="E111"/>
  <c r="C111"/>
  <c r="F111"/>
  <c r="D111"/>
  <c r="F170"/>
  <c r="M77"/>
  <c r="B93" l="1"/>
  <c r="M75"/>
  <c r="M76"/>
  <c r="L165"/>
  <c r="L166"/>
  <c r="L167"/>
  <c r="L168"/>
  <c r="L92"/>
  <c r="L104" s="1"/>
  <c r="L164" s="1"/>
  <c r="L176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93"/>
  <c r="L94"/>
  <c r="L95"/>
  <c r="L96"/>
  <c r="L105" l="1"/>
  <c r="L54"/>
  <c r="L55" s="1"/>
  <c r="L56" s="1"/>
  <c r="M56" s="1"/>
  <c r="L107"/>
  <c r="L106"/>
  <c r="M53"/>
  <c r="M54" l="1"/>
  <c r="M55"/>
  <c r="L57"/>
  <c r="M57" s="1"/>
  <c r="L58" l="1"/>
  <c r="M58" s="1"/>
  <c r="L59" l="1"/>
  <c r="L169" s="1"/>
  <c r="L60" l="1"/>
  <c r="L61" s="1"/>
  <c r="L62" s="1"/>
  <c r="L63" l="1"/>
  <c r="M63" s="1"/>
  <c r="L64" l="1"/>
  <c r="L65" s="1"/>
  <c r="M65" s="1"/>
  <c r="M64" l="1"/>
  <c r="L66"/>
  <c r="L67" s="1"/>
  <c r="M67" s="1"/>
  <c r="M66" l="1"/>
  <c r="L68"/>
  <c r="L184"/>
  <c r="K165"/>
  <c r="K166"/>
  <c r="K167"/>
  <c r="K168"/>
  <c r="K169"/>
  <c r="C165"/>
  <c r="D165"/>
  <c r="E165"/>
  <c r="F165"/>
  <c r="G165"/>
  <c r="H165"/>
  <c r="I165"/>
  <c r="J165"/>
  <c r="B165"/>
  <c r="A106"/>
  <c r="A107" s="1"/>
  <c r="A108" s="1"/>
  <c r="A109" s="1"/>
  <c r="A110" s="1"/>
  <c r="A111" s="1"/>
  <c r="C92"/>
  <c r="C104" s="1"/>
  <c r="C164" s="1"/>
  <c r="C176" s="1"/>
  <c r="D92"/>
  <c r="D104" s="1"/>
  <c r="D164" s="1"/>
  <c r="D176" s="1"/>
  <c r="E92"/>
  <c r="E104" s="1"/>
  <c r="E164" s="1"/>
  <c r="E176" s="1"/>
  <c r="F92"/>
  <c r="F104" s="1"/>
  <c r="F164" s="1"/>
  <c r="F176" s="1"/>
  <c r="G92"/>
  <c r="G104" s="1"/>
  <c r="G164" s="1"/>
  <c r="G176" s="1"/>
  <c r="H92"/>
  <c r="H104" s="1"/>
  <c r="H164" s="1"/>
  <c r="H176" s="1"/>
  <c r="I92"/>
  <c r="I104" s="1"/>
  <c r="I164" s="1"/>
  <c r="I176" s="1"/>
  <c r="J92"/>
  <c r="J104" s="1"/>
  <c r="J164" s="1"/>
  <c r="J176" s="1"/>
  <c r="K92"/>
  <c r="K104" s="1"/>
  <c r="K164" s="1"/>
  <c r="K176" s="1"/>
  <c r="M92"/>
  <c r="M104" s="1"/>
  <c r="M164" s="1"/>
  <c r="M176" s="1"/>
  <c r="B92"/>
  <c r="B104" s="1"/>
  <c r="B164" s="1"/>
  <c r="B176" s="1"/>
  <c r="D166"/>
  <c r="E166"/>
  <c r="F166"/>
  <c r="H166"/>
  <c r="I166"/>
  <c r="J166"/>
  <c r="D167"/>
  <c r="E167"/>
  <c r="F167"/>
  <c r="H167"/>
  <c r="I167"/>
  <c r="J167"/>
  <c r="D168"/>
  <c r="E168"/>
  <c r="F168"/>
  <c r="H168"/>
  <c r="I168"/>
  <c r="J168"/>
  <c r="E169"/>
  <c r="F169"/>
  <c r="H169"/>
  <c r="I169"/>
  <c r="J169"/>
  <c r="B169"/>
  <c r="B168"/>
  <c r="B167"/>
  <c r="B166"/>
  <c r="I95"/>
  <c r="E97"/>
  <c r="F97"/>
  <c r="H97"/>
  <c r="I97"/>
  <c r="J97"/>
  <c r="K97"/>
  <c r="D96"/>
  <c r="E96"/>
  <c r="F96"/>
  <c r="H96"/>
  <c r="I96"/>
  <c r="J96"/>
  <c r="K96"/>
  <c r="D95"/>
  <c r="E95"/>
  <c r="F95"/>
  <c r="H95"/>
  <c r="J95"/>
  <c r="K95"/>
  <c r="D94"/>
  <c r="E94"/>
  <c r="F94"/>
  <c r="H94"/>
  <c r="I94"/>
  <c r="I106" s="1"/>
  <c r="J94"/>
  <c r="K94"/>
  <c r="C93"/>
  <c r="D93"/>
  <c r="E93"/>
  <c r="F93"/>
  <c r="G93"/>
  <c r="H93"/>
  <c r="I93"/>
  <c r="J93"/>
  <c r="K93"/>
  <c r="B95"/>
  <c r="B94"/>
  <c r="J71"/>
  <c r="J89" s="1"/>
  <c r="I71"/>
  <c r="I89" s="1"/>
  <c r="H71"/>
  <c r="H89" s="1"/>
  <c r="G13"/>
  <c r="E170"/>
  <c r="C98"/>
  <c r="C110" s="1"/>
  <c r="C13"/>
  <c r="B101" l="1"/>
  <c r="J99"/>
  <c r="J171"/>
  <c r="H171"/>
  <c r="H99"/>
  <c r="I171"/>
  <c r="I99"/>
  <c r="K107"/>
  <c r="M59"/>
  <c r="B105"/>
  <c r="M165"/>
  <c r="L177" s="1"/>
  <c r="L187" s="1"/>
  <c r="M13"/>
  <c r="M37"/>
  <c r="K105"/>
  <c r="M184"/>
  <c r="L69"/>
  <c r="M68"/>
  <c r="M25"/>
  <c r="M49"/>
  <c r="K184"/>
  <c r="I184"/>
  <c r="G184"/>
  <c r="E184"/>
  <c r="C184"/>
  <c r="J184"/>
  <c r="H184"/>
  <c r="F184"/>
  <c r="D184"/>
  <c r="E173"/>
  <c r="M93"/>
  <c r="B106"/>
  <c r="E108"/>
  <c r="K108"/>
  <c r="I108"/>
  <c r="F105"/>
  <c r="D105"/>
  <c r="F108"/>
  <c r="B107"/>
  <c r="J105"/>
  <c r="H105"/>
  <c r="E105"/>
  <c r="J108"/>
  <c r="H108"/>
  <c r="C14"/>
  <c r="C166" s="1"/>
  <c r="M60"/>
  <c r="G14"/>
  <c r="G166" s="1"/>
  <c r="G167"/>
  <c r="G96"/>
  <c r="G169"/>
  <c r="G170"/>
  <c r="J106"/>
  <c r="E107"/>
  <c r="I98"/>
  <c r="I109" s="1"/>
  <c r="E98"/>
  <c r="I107"/>
  <c r="I105"/>
  <c r="I170"/>
  <c r="C170"/>
  <c r="D169"/>
  <c r="H106"/>
  <c r="F106"/>
  <c r="D106"/>
  <c r="J98"/>
  <c r="J109" s="1"/>
  <c r="H98"/>
  <c r="H109" s="1"/>
  <c r="F98"/>
  <c r="D97"/>
  <c r="D108" s="1"/>
  <c r="B173"/>
  <c r="J170"/>
  <c r="J173" s="1"/>
  <c r="H170"/>
  <c r="F173"/>
  <c r="J107"/>
  <c r="H107"/>
  <c r="F107"/>
  <c r="D107"/>
  <c r="K106"/>
  <c r="E106"/>
  <c r="H173" l="1"/>
  <c r="G89"/>
  <c r="C89"/>
  <c r="B112"/>
  <c r="I173"/>
  <c r="F109"/>
  <c r="F110"/>
  <c r="E109"/>
  <c r="E110"/>
  <c r="E112" s="1"/>
  <c r="J110"/>
  <c r="J111"/>
  <c r="M61"/>
  <c r="H110"/>
  <c r="H111"/>
  <c r="I110"/>
  <c r="I111"/>
  <c r="J101"/>
  <c r="M166"/>
  <c r="L178" s="1"/>
  <c r="G97"/>
  <c r="G108" s="1"/>
  <c r="M14"/>
  <c r="M94" s="1"/>
  <c r="C97"/>
  <c r="C109" s="1"/>
  <c r="M50"/>
  <c r="M97" s="1"/>
  <c r="C95"/>
  <c r="M26"/>
  <c r="M95" s="1"/>
  <c r="L70"/>
  <c r="M69"/>
  <c r="C168"/>
  <c r="M38"/>
  <c r="M96" s="1"/>
  <c r="C96"/>
  <c r="E101"/>
  <c r="I101"/>
  <c r="F101"/>
  <c r="H101"/>
  <c r="K170"/>
  <c r="K173" s="1"/>
  <c r="F177"/>
  <c r="M177"/>
  <c r="E177"/>
  <c r="K98"/>
  <c r="I177"/>
  <c r="K177"/>
  <c r="G168"/>
  <c r="G98"/>
  <c r="G110" s="1"/>
  <c r="G94"/>
  <c r="G95"/>
  <c r="C94"/>
  <c r="J177"/>
  <c r="J187" s="1"/>
  <c r="C177"/>
  <c r="G177"/>
  <c r="B177"/>
  <c r="C169"/>
  <c r="M169" s="1"/>
  <c r="D177"/>
  <c r="H177"/>
  <c r="C167"/>
  <c r="M167" s="1"/>
  <c r="L179" s="1"/>
  <c r="M168" l="1"/>
  <c r="L180" s="1"/>
  <c r="D170"/>
  <c r="C108"/>
  <c r="D89"/>
  <c r="B187"/>
  <c r="I112"/>
  <c r="F112"/>
  <c r="J112"/>
  <c r="C101"/>
  <c r="H112"/>
  <c r="K101"/>
  <c r="K110"/>
  <c r="L181"/>
  <c r="B181"/>
  <c r="C178"/>
  <c r="D178"/>
  <c r="C107"/>
  <c r="G109"/>
  <c r="L71"/>
  <c r="L89" s="1"/>
  <c r="M70"/>
  <c r="C173"/>
  <c r="M62"/>
  <c r="M108"/>
  <c r="G101"/>
  <c r="G173"/>
  <c r="E178"/>
  <c r="D98"/>
  <c r="D110" s="1"/>
  <c r="F178"/>
  <c r="M105"/>
  <c r="G105"/>
  <c r="K109"/>
  <c r="B178"/>
  <c r="G178"/>
  <c r="M178"/>
  <c r="M106"/>
  <c r="M107"/>
  <c r="K178"/>
  <c r="H178"/>
  <c r="I178"/>
  <c r="J178"/>
  <c r="M179"/>
  <c r="G107"/>
  <c r="G106"/>
  <c r="C105"/>
  <c r="C106"/>
  <c r="D180" l="1"/>
  <c r="L171"/>
  <c r="M171" s="1"/>
  <c r="L99"/>
  <c r="J180"/>
  <c r="G180"/>
  <c r="B180"/>
  <c r="C180"/>
  <c r="E180"/>
  <c r="K180"/>
  <c r="F180"/>
  <c r="I180"/>
  <c r="H180"/>
  <c r="D173"/>
  <c r="M71"/>
  <c r="M89" s="1"/>
  <c r="L170"/>
  <c r="M180"/>
  <c r="L97"/>
  <c r="L108" s="1"/>
  <c r="C112"/>
  <c r="K112"/>
  <c r="I187"/>
  <c r="D109"/>
  <c r="D101"/>
  <c r="G112"/>
  <c r="D187"/>
  <c r="K187"/>
  <c r="F187"/>
  <c r="G187"/>
  <c r="C187"/>
  <c r="H187"/>
  <c r="E187"/>
  <c r="C181"/>
  <c r="M181"/>
  <c r="J181"/>
  <c r="E181"/>
  <c r="I181"/>
  <c r="H181"/>
  <c r="K181"/>
  <c r="F181"/>
  <c r="G181"/>
  <c r="D181"/>
  <c r="B179"/>
  <c r="K179"/>
  <c r="F179"/>
  <c r="J179"/>
  <c r="E179"/>
  <c r="I179"/>
  <c r="D179"/>
  <c r="H179"/>
  <c r="G179"/>
  <c r="C179"/>
  <c r="L111" l="1"/>
  <c r="M99"/>
  <c r="L183"/>
  <c r="M98"/>
  <c r="L173"/>
  <c r="M170"/>
  <c r="B182" s="1"/>
  <c r="D112"/>
  <c r="B185" l="1"/>
  <c r="M183"/>
  <c r="F183"/>
  <c r="G183"/>
  <c r="E183"/>
  <c r="D183"/>
  <c r="C183"/>
  <c r="B183"/>
  <c r="B186" s="1"/>
  <c r="K183"/>
  <c r="H183"/>
  <c r="I183"/>
  <c r="J183"/>
  <c r="M110"/>
  <c r="M111"/>
  <c r="M109"/>
  <c r="M101"/>
  <c r="D182"/>
  <c r="H182"/>
  <c r="H186" s="1"/>
  <c r="M182"/>
  <c r="E182"/>
  <c r="I182"/>
  <c r="M173"/>
  <c r="F182"/>
  <c r="J182"/>
  <c r="J186" s="1"/>
  <c r="C182"/>
  <c r="G182"/>
  <c r="K182"/>
  <c r="L182"/>
  <c r="L98"/>
  <c r="L110" s="1"/>
  <c r="M112" l="1"/>
  <c r="L185"/>
  <c r="L186"/>
  <c r="K185"/>
  <c r="K186"/>
  <c r="C185"/>
  <c r="C186"/>
  <c r="F185"/>
  <c r="F186"/>
  <c r="E185"/>
  <c r="E186"/>
  <c r="G185"/>
  <c r="G186"/>
  <c r="I185"/>
  <c r="I186"/>
  <c r="D185"/>
  <c r="D186"/>
  <c r="J185"/>
  <c r="L101"/>
  <c r="L109"/>
  <c r="H185"/>
  <c r="L112" l="1"/>
</calcChain>
</file>

<file path=xl/comments1.xml><?xml version="1.0" encoding="utf-8"?>
<comments xmlns="http://schemas.openxmlformats.org/spreadsheetml/2006/main">
  <authors>
    <author>ESSARAML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http://www.acsa.co.za/index.asp</t>
        </r>
      </text>
    </comment>
  </commentList>
</comments>
</file>

<file path=xl/sharedStrings.xml><?xml version="1.0" encoding="utf-8"?>
<sst xmlns="http://schemas.openxmlformats.org/spreadsheetml/2006/main" count="32" uniqueCount="30">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</sst>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507"/>
          <c:h val="0.90393984253379089"/>
        </c:manualLayout>
      </c:layout>
      <c:lineChart>
        <c:grouping val="standard"/>
        <c:ser>
          <c:idx val="5"/>
          <c:order val="0"/>
          <c:tx>
            <c:strRef>
              <c:f>'Air Stats'!$A$105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cat>
            <c:strRef>
              <c:f>'Air Stats'!$B$104:$L$104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Stats'!$B$105:$L$105</c:f>
              <c:numCache>
                <c:formatCode>0.00</c:formatCode>
                <c:ptCount val="11"/>
                <c:pt idx="0">
                  <c:v>111.58409307179913</c:v>
                </c:pt>
                <c:pt idx="1">
                  <c:v>99.695236473008777</c:v>
                </c:pt>
                <c:pt idx="2">
                  <c:v>77.673720525915471</c:v>
                </c:pt>
                <c:pt idx="3">
                  <c:v>97.956813687163717</c:v>
                </c:pt>
                <c:pt idx="4">
                  <c:v>93.085928165915476</c:v>
                </c:pt>
                <c:pt idx="5">
                  <c:v>97.510367730439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Stats'!$A$106</c:f>
              <c:strCache>
                <c:ptCount val="1"/>
                <c:pt idx="0">
                  <c:v>2007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Stats'!$B$104:$L$104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Stats'!$B$106:$L$106</c:f>
              <c:numCache>
                <c:formatCode>0.00</c:formatCode>
                <c:ptCount val="11"/>
                <c:pt idx="0">
                  <c:v>54.119349608829538</c:v>
                </c:pt>
                <c:pt idx="1">
                  <c:v>25.411698396034492</c:v>
                </c:pt>
                <c:pt idx="2">
                  <c:v>24.613658689478285</c:v>
                </c:pt>
                <c:pt idx="3">
                  <c:v>28.321629580581636</c:v>
                </c:pt>
                <c:pt idx="4">
                  <c:v>19.344511780416816</c:v>
                </c:pt>
                <c:pt idx="5">
                  <c:v>46.326805040716238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Stats'!$A$107</c:f>
              <c:strCache>
                <c:ptCount val="1"/>
                <c:pt idx="0">
                  <c:v>2008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Stats'!$B$104:$L$104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Stats'!$B$107:$L$107</c:f>
              <c:numCache>
                <c:formatCode>0.00</c:formatCode>
                <c:ptCount val="11"/>
                <c:pt idx="0">
                  <c:v>-3.1160866413758832</c:v>
                </c:pt>
                <c:pt idx="1">
                  <c:v>-3.9926223137422867</c:v>
                </c:pt>
                <c:pt idx="2">
                  <c:v>-3.3197808079677107</c:v>
                </c:pt>
                <c:pt idx="3">
                  <c:v>5.6557015310452474</c:v>
                </c:pt>
                <c:pt idx="4">
                  <c:v>-1.7513313322843214</c:v>
                </c:pt>
                <c:pt idx="5">
                  <c:v>5.5596426694692553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Stats'!$A$108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Stats'!$B$104:$L$104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Stats'!$B$108:$L$108</c:f>
              <c:numCache>
                <c:formatCode>0.00</c:formatCode>
                <c:ptCount val="11"/>
                <c:pt idx="0">
                  <c:v>-2.6401381645586532</c:v>
                </c:pt>
                <c:pt idx="1">
                  <c:v>-5.4845736752767777</c:v>
                </c:pt>
                <c:pt idx="2">
                  <c:v>-12.989998175718023</c:v>
                </c:pt>
                <c:pt idx="3">
                  <c:v>-16.046653600231338</c:v>
                </c:pt>
                <c:pt idx="4">
                  <c:v>-8.3639671386331251</c:v>
                </c:pt>
                <c:pt idx="5">
                  <c:v>-15.328554360812424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Stats'!$A$109</c:f>
              <c:strCache>
                <c:ptCount val="1"/>
                <c:pt idx="0">
                  <c:v>2010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Stats'!$B$104:$L$104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Stats'!$B$109:$L$109</c:f>
              <c:numCache>
                <c:formatCode>0.00</c:formatCode>
                <c:ptCount val="11"/>
                <c:pt idx="0">
                  <c:v>0.74498395764619729</c:v>
                </c:pt>
                <c:pt idx="1">
                  <c:v>-0.60430781975797676</c:v>
                </c:pt>
                <c:pt idx="2">
                  <c:v>-3.8040248095708646</c:v>
                </c:pt>
                <c:pt idx="3">
                  <c:v>1.6166069624322585</c:v>
                </c:pt>
                <c:pt idx="4">
                  <c:v>4.9069114375948155</c:v>
                </c:pt>
                <c:pt idx="5">
                  <c:v>6.7447438972767033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Stats'!$A$110</c:f>
              <c:strCache>
                <c:ptCount val="1"/>
                <c:pt idx="0">
                  <c:v>2011</c:v>
                </c:pt>
              </c:strCache>
            </c:strRef>
          </c:tx>
          <c:marker>
            <c:symbol val="none"/>
          </c:marker>
          <c:cat>
            <c:strRef>
              <c:f>'Air Stats'!$B$104:$L$104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Stats'!$B$110:$L$110</c:f>
              <c:numCache>
                <c:formatCode>0.00</c:formatCode>
                <c:ptCount val="11"/>
                <c:pt idx="0">
                  <c:v>6.5175448622699665</c:v>
                </c:pt>
                <c:pt idx="1">
                  <c:v>1.7637027763610102</c:v>
                </c:pt>
                <c:pt idx="2">
                  <c:v>8.9248368876443713</c:v>
                </c:pt>
                <c:pt idx="3">
                  <c:v>-0.16757173947808893</c:v>
                </c:pt>
                <c:pt idx="4">
                  <c:v>-2.2739680160351186</c:v>
                </c:pt>
                <c:pt idx="5">
                  <c:v>12.841527276424838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4.8674378853256011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Stats'!$A$111</c:f>
              <c:strCache>
                <c:ptCount val="1"/>
                <c:pt idx="0">
                  <c:v>2012</c:v>
                </c:pt>
              </c:strCache>
            </c:strRef>
          </c:tx>
          <c:marker>
            <c:symbol val="none"/>
          </c:marker>
          <c:cat>
            <c:strRef>
              <c:f>'Air Stats'!$B$104:$L$104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Stats'!$B$111:$L$111</c:f>
              <c:numCache>
                <c:formatCode>0.00</c:formatCode>
                <c:ptCount val="11"/>
                <c:pt idx="0">
                  <c:v>-1.7993780595371736</c:v>
                </c:pt>
                <c:pt idx="1">
                  <c:v>-2.8592566191996025</c:v>
                </c:pt>
                <c:pt idx="2">
                  <c:v>2.6276185841373426E-2</c:v>
                </c:pt>
                <c:pt idx="3">
                  <c:v>10.938862499825875</c:v>
                </c:pt>
                <c:pt idx="4">
                  <c:v>-3.5805252084218959</c:v>
                </c:pt>
                <c:pt idx="5">
                  <c:v>2.487429487988162</c:v>
                </c:pt>
                <c:pt idx="6">
                  <c:v>-4.8841624041728107</c:v>
                </c:pt>
                <c:pt idx="7">
                  <c:v>-4.0949892549613649</c:v>
                </c:pt>
                <c:pt idx="8">
                  <c:v>4.6522133979509297</c:v>
                </c:pt>
                <c:pt idx="9">
                  <c:v>5.1411148777405584</c:v>
                </c:pt>
                <c:pt idx="10">
                  <c:v>-8.8147220117899181</c:v>
                </c:pt>
              </c:numCache>
            </c:numRef>
          </c:val>
        </c:ser>
        <c:marker val="1"/>
        <c:axId val="84146432"/>
        <c:axId val="90595328"/>
      </c:lineChart>
      <c:catAx>
        <c:axId val="841464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595328"/>
        <c:crosses val="autoZero"/>
        <c:auto val="1"/>
        <c:lblAlgn val="ctr"/>
        <c:lblOffset val="100"/>
      </c:catAx>
      <c:valAx>
        <c:axId val="905953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146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757E-2"/>
          <c:y val="5.2954618261478674E-2"/>
          <c:w val="8.9305395860124939E-2"/>
          <c:h val="0.4271570521285497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0182129407737135"/>
          <c:y val="6.6969153608274101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611E-2"/>
          <c:w val="0.90344548367918776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Stats'!$A$177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Stats'!$B$176:$L$176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Stats'!$B$177:$L$177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Stats'!$A$178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Stats'!$B$176:$L$176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Stats'!$B$178:$L$178</c:f>
              <c:numCache>
                <c:formatCode>0.00</c:formatCode>
                <c:ptCount val="11"/>
                <c:pt idx="0">
                  <c:v>0.8771047826630225</c:v>
                </c:pt>
                <c:pt idx="1">
                  <c:v>1.8896696062007932</c:v>
                </c:pt>
                <c:pt idx="2">
                  <c:v>1.6645620257812175</c:v>
                </c:pt>
                <c:pt idx="3">
                  <c:v>0.36513716443847505</c:v>
                </c:pt>
                <c:pt idx="4">
                  <c:v>3.9758779225540088</c:v>
                </c:pt>
                <c:pt idx="5">
                  <c:v>0.10343137365559454</c:v>
                </c:pt>
                <c:pt idx="6">
                  <c:v>12.82740175372169</c:v>
                </c:pt>
                <c:pt idx="7">
                  <c:v>54.811911788867263</c:v>
                </c:pt>
                <c:pt idx="8">
                  <c:v>22.982985523063796</c:v>
                </c:pt>
                <c:pt idx="9">
                  <c:v>0.24760281397633163</c:v>
                </c:pt>
                <c:pt idx="10">
                  <c:v>0.25431524507780734</c:v>
                </c:pt>
              </c:numCache>
            </c:numRef>
          </c:val>
        </c:ser>
        <c:ser>
          <c:idx val="2"/>
          <c:order val="2"/>
          <c:tx>
            <c:strRef>
              <c:f>'Air Stats'!$A$179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Stats'!$B$176:$L$176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Stats'!$B$179:$L$179</c:f>
              <c:numCache>
                <c:formatCode>0.00</c:formatCode>
                <c:ptCount val="11"/>
                <c:pt idx="0">
                  <c:v>1.1760810851728547</c:v>
                </c:pt>
                <c:pt idx="1">
                  <c:v>2.0618285347931229</c:v>
                </c:pt>
                <c:pt idx="2">
                  <c:v>1.8046552466943304</c:v>
                </c:pt>
                <c:pt idx="3">
                  <c:v>0.40764725604974983</c:v>
                </c:pt>
                <c:pt idx="4">
                  <c:v>4.1282321513274294</c:v>
                </c:pt>
                <c:pt idx="5">
                  <c:v>0.131675446967219</c:v>
                </c:pt>
                <c:pt idx="6">
                  <c:v>13.284349052221858</c:v>
                </c:pt>
                <c:pt idx="7">
                  <c:v>53.517938942558843</c:v>
                </c:pt>
                <c:pt idx="8">
                  <c:v>23.020275223410959</c:v>
                </c:pt>
                <c:pt idx="9">
                  <c:v>0.21736758598039962</c:v>
                </c:pt>
                <c:pt idx="10">
                  <c:v>0.24994947482323937</c:v>
                </c:pt>
              </c:numCache>
            </c:numRef>
          </c:val>
        </c:ser>
        <c:ser>
          <c:idx val="3"/>
          <c:order val="3"/>
          <c:tx>
            <c:strRef>
              <c:f>'Air Stats'!$A$180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Stats'!$B$176:$L$176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Stats'!$B$180:$L$180</c:f>
              <c:numCache>
                <c:formatCode>0.00</c:formatCode>
                <c:ptCount val="11"/>
                <c:pt idx="0">
                  <c:v>1.1880900209793743</c:v>
                </c:pt>
                <c:pt idx="1">
                  <c:v>2.0640374063164484</c:v>
                </c:pt>
                <c:pt idx="2">
                  <c:v>1.8192495873647512</c:v>
                </c:pt>
                <c:pt idx="3">
                  <c:v>0.44909463984353332</c:v>
                </c:pt>
                <c:pt idx="4">
                  <c:v>4.229131568108917</c:v>
                </c:pt>
                <c:pt idx="5">
                  <c:v>0.14493161207430033</c:v>
                </c:pt>
                <c:pt idx="6">
                  <c:v>12.867557800276064</c:v>
                </c:pt>
                <c:pt idx="7">
                  <c:v>53.394479729968388</c:v>
                </c:pt>
                <c:pt idx="8">
                  <c:v>23.310945359923853</c:v>
                </c:pt>
                <c:pt idx="9">
                  <c:v>0.21741761965036965</c:v>
                </c:pt>
                <c:pt idx="10">
                  <c:v>0.31506465549398649</c:v>
                </c:pt>
              </c:numCache>
            </c:numRef>
          </c:val>
        </c:ser>
        <c:ser>
          <c:idx val="4"/>
          <c:order val="4"/>
          <c:tx>
            <c:strRef>
              <c:f>'Air Stats'!$A$181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Stats'!$B$176:$L$176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Stats'!$B$181:$L$181</c:f>
              <c:numCache>
                <c:formatCode>0.00</c:formatCode>
                <c:ptCount val="11"/>
                <c:pt idx="0">
                  <c:v>1.2187150406168721</c:v>
                </c:pt>
                <c:pt idx="1">
                  <c:v>2.0553847748736152</c:v>
                </c:pt>
                <c:pt idx="2">
                  <c:v>1.6677630081490993</c:v>
                </c:pt>
                <c:pt idx="3">
                  <c:v>0.39723614386311512</c:v>
                </c:pt>
                <c:pt idx="4">
                  <c:v>4.0831031305239174</c:v>
                </c:pt>
                <c:pt idx="5">
                  <c:v>0.12929239237429491</c:v>
                </c:pt>
                <c:pt idx="6">
                  <c:v>13.088958913809465</c:v>
                </c:pt>
                <c:pt idx="7">
                  <c:v>53.3768843317171</c:v>
                </c:pt>
                <c:pt idx="8">
                  <c:v>23.485518235013508</c:v>
                </c:pt>
                <c:pt idx="9">
                  <c:v>0.18368568542692085</c:v>
                </c:pt>
                <c:pt idx="10">
                  <c:v>0.31345834363209812</c:v>
                </c:pt>
              </c:numCache>
            </c:numRef>
          </c:val>
        </c:ser>
        <c:ser>
          <c:idx val="5"/>
          <c:order val="5"/>
          <c:tx>
            <c:strRef>
              <c:f>'Air Stats'!$A$182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'Air Stats'!$B$176:$L$176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Stats'!$B$182:$L$182</c:f>
              <c:numCache>
                <c:formatCode>0.00</c:formatCode>
                <c:ptCount val="11"/>
                <c:pt idx="0">
                  <c:v>1.1736921970365723</c:v>
                </c:pt>
                <c:pt idx="1">
                  <c:v>1.9529418492518273</c:v>
                </c:pt>
                <c:pt idx="2">
                  <c:v>1.5336273774120799</c:v>
                </c:pt>
                <c:pt idx="3">
                  <c:v>0.38587092944474294</c:v>
                </c:pt>
                <c:pt idx="4">
                  <c:v>4.09470920590406</c:v>
                </c:pt>
                <c:pt idx="5">
                  <c:v>0.13193137400567118</c:v>
                </c:pt>
                <c:pt idx="6">
                  <c:v>13.719195660720018</c:v>
                </c:pt>
                <c:pt idx="7">
                  <c:v>53.233354878060226</c:v>
                </c:pt>
                <c:pt idx="8">
                  <c:v>23.31616691044923</c:v>
                </c:pt>
                <c:pt idx="9">
                  <c:v>0.17206885679140183</c:v>
                </c:pt>
                <c:pt idx="10">
                  <c:v>0.28644076092418602</c:v>
                </c:pt>
              </c:numCache>
            </c:numRef>
          </c:val>
        </c:ser>
        <c:ser>
          <c:idx val="6"/>
          <c:order val="6"/>
          <c:tx>
            <c:strRef>
              <c:f>'Air Stats'!$A$183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'Air Stats'!$B$176:$L$176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Stats'!$B$183:$L$183</c:f>
              <c:numCache>
                <c:formatCode>0.00</c:formatCode>
                <c:ptCount val="11"/>
                <c:pt idx="0">
                  <c:v>1.198823015880476</c:v>
                </c:pt>
                <c:pt idx="1">
                  <c:v>1.9057324102554716</c:v>
                </c:pt>
                <c:pt idx="2">
                  <c:v>1.6018670868988056</c:v>
                </c:pt>
                <c:pt idx="3">
                  <c:v>0.36939703317249079</c:v>
                </c:pt>
                <c:pt idx="4">
                  <c:v>3.8371876439076926</c:v>
                </c:pt>
                <c:pt idx="5">
                  <c:v>0.14275678153785396</c:v>
                </c:pt>
                <c:pt idx="6">
                  <c:v>14.018569297594016</c:v>
                </c:pt>
                <c:pt idx="7">
                  <c:v>52.987453480468396</c:v>
                </c:pt>
                <c:pt idx="8">
                  <c:v>23.446472903913691</c:v>
                </c:pt>
                <c:pt idx="9">
                  <c:v>0.25652328761715837</c:v>
                </c:pt>
                <c:pt idx="10">
                  <c:v>0.2352170587539574</c:v>
                </c:pt>
              </c:numCache>
            </c:numRef>
          </c:val>
        </c:ser>
        <c:ser>
          <c:idx val="7"/>
          <c:order val="7"/>
          <c:tx>
            <c:strRef>
              <c:f>'Air Stats'!$A$184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Stats'!$B$176:$L$176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Stats'!$B$184:$L$184</c:f>
              <c:numCache>
                <c:formatCode>0.00</c:formatCode>
                <c:ptCount val="11"/>
                <c:pt idx="0">
                  <c:v>1.2005465676793698</c:v>
                </c:pt>
                <c:pt idx="1">
                  <c:v>1.887874161247622</c:v>
                </c:pt>
                <c:pt idx="2">
                  <c:v>1.6339933286520738</c:v>
                </c:pt>
                <c:pt idx="3">
                  <c:v>0.41791389545909302</c:v>
                </c:pt>
                <c:pt idx="4">
                  <c:v>3.7730060247629336</c:v>
                </c:pt>
                <c:pt idx="5">
                  <c:v>0.14920282587338657</c:v>
                </c:pt>
                <c:pt idx="6">
                  <c:v>13.597724235479907</c:v>
                </c:pt>
                <c:pt idx="7">
                  <c:v>51.823178521960344</c:v>
                </c:pt>
                <c:pt idx="8">
                  <c:v>25.022784643720875</c:v>
                </c:pt>
                <c:pt idx="9">
                  <c:v>0.27504836956908135</c:v>
                </c:pt>
                <c:pt idx="10">
                  <c:v>0.21872742559531549</c:v>
                </c:pt>
              </c:numCache>
            </c:numRef>
          </c:val>
        </c:ser>
        <c:axId val="92091904"/>
        <c:axId val="92093440"/>
      </c:barChart>
      <c:catAx>
        <c:axId val="9209190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2093440"/>
        <c:crossesAt val="0"/>
        <c:auto val="1"/>
        <c:lblAlgn val="ctr"/>
        <c:lblOffset val="100"/>
      </c:catAx>
      <c:valAx>
        <c:axId val="92093440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091904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7.4177390230313348E-2"/>
          <c:h val="0.4330781424599153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551"/>
          <c:h val="0.90393984253379134"/>
        </c:manualLayout>
      </c:layout>
      <c:lineChart>
        <c:grouping val="standard"/>
        <c:ser>
          <c:idx val="0"/>
          <c:order val="0"/>
          <c:tx>
            <c:strRef>
              <c:f>'Air Stats'!$B$104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Stats'!$B$105:$B$111</c:f>
              <c:numCache>
                <c:formatCode>0.00</c:formatCode>
                <c:ptCount val="7"/>
                <c:pt idx="0">
                  <c:v>111.58409307179913</c:v>
                </c:pt>
                <c:pt idx="1">
                  <c:v>54.119349608829538</c:v>
                </c:pt>
                <c:pt idx="2">
                  <c:v>-3.1160866413758832</c:v>
                </c:pt>
                <c:pt idx="3">
                  <c:v>-2.6401381645586532</c:v>
                </c:pt>
                <c:pt idx="4">
                  <c:v>0.74498395764619729</c:v>
                </c:pt>
                <c:pt idx="5">
                  <c:v>6.5175448622699665</c:v>
                </c:pt>
                <c:pt idx="6">
                  <c:v>-1.7993780595371736</c:v>
                </c:pt>
              </c:numCache>
            </c:numRef>
          </c:val>
        </c:ser>
        <c:ser>
          <c:idx val="1"/>
          <c:order val="1"/>
          <c:tx>
            <c:strRef>
              <c:f>'Air Stats'!$C$104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Stats'!$C$105:$C$111</c:f>
              <c:numCache>
                <c:formatCode>0.00</c:formatCode>
                <c:ptCount val="7"/>
                <c:pt idx="0">
                  <c:v>99.695236473008777</c:v>
                </c:pt>
                <c:pt idx="1">
                  <c:v>25.411698396034492</c:v>
                </c:pt>
                <c:pt idx="2">
                  <c:v>-3.9926223137422867</c:v>
                </c:pt>
                <c:pt idx="3">
                  <c:v>-5.4845736752767777</c:v>
                </c:pt>
                <c:pt idx="4">
                  <c:v>-0.60430781975797676</c:v>
                </c:pt>
                <c:pt idx="5">
                  <c:v>1.7637027763610102</c:v>
                </c:pt>
                <c:pt idx="6">
                  <c:v>-2.8592566191996025</c:v>
                </c:pt>
              </c:numCache>
            </c:numRef>
          </c:val>
        </c:ser>
        <c:ser>
          <c:idx val="2"/>
          <c:order val="2"/>
          <c:tx>
            <c:strRef>
              <c:f>'Air Stats'!$D$104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Stats'!$D$105:$D$111</c:f>
              <c:numCache>
                <c:formatCode>0.00</c:formatCode>
                <c:ptCount val="7"/>
                <c:pt idx="0">
                  <c:v>77.673720525915471</c:v>
                </c:pt>
                <c:pt idx="1">
                  <c:v>24.613658689478285</c:v>
                </c:pt>
                <c:pt idx="2">
                  <c:v>-3.3197808079677107</c:v>
                </c:pt>
                <c:pt idx="3">
                  <c:v>-12.989998175718023</c:v>
                </c:pt>
                <c:pt idx="4">
                  <c:v>-3.8040248095708646</c:v>
                </c:pt>
                <c:pt idx="5">
                  <c:v>8.9248368876443713</c:v>
                </c:pt>
                <c:pt idx="6">
                  <c:v>2.6276185841373426E-2</c:v>
                </c:pt>
              </c:numCache>
            </c:numRef>
          </c:val>
        </c:ser>
        <c:ser>
          <c:idx val="3"/>
          <c:order val="3"/>
          <c:tx>
            <c:strRef>
              <c:f>'Air Stats'!$E$104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Stats'!$E$105:$E$111</c:f>
              <c:numCache>
                <c:formatCode>0.00</c:formatCode>
                <c:ptCount val="7"/>
                <c:pt idx="0">
                  <c:v>97.956813687163717</c:v>
                </c:pt>
                <c:pt idx="1">
                  <c:v>28.321629580581636</c:v>
                </c:pt>
                <c:pt idx="2">
                  <c:v>5.6557015310452474</c:v>
                </c:pt>
                <c:pt idx="3">
                  <c:v>-16.046653600231338</c:v>
                </c:pt>
                <c:pt idx="4">
                  <c:v>1.6166069624322585</c:v>
                </c:pt>
                <c:pt idx="5">
                  <c:v>-0.16757173947808893</c:v>
                </c:pt>
                <c:pt idx="6">
                  <c:v>10.938862499825875</c:v>
                </c:pt>
              </c:numCache>
            </c:numRef>
          </c:val>
        </c:ser>
        <c:ser>
          <c:idx val="4"/>
          <c:order val="4"/>
          <c:tx>
            <c:strRef>
              <c:f>'Air Stats'!$F$104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Stats'!$F$105:$F$111</c:f>
              <c:numCache>
                <c:formatCode>0.00</c:formatCode>
                <c:ptCount val="7"/>
                <c:pt idx="0">
                  <c:v>93.085928165915476</c:v>
                </c:pt>
                <c:pt idx="1">
                  <c:v>19.344511780416816</c:v>
                </c:pt>
                <c:pt idx="2">
                  <c:v>-1.7513313322843214</c:v>
                </c:pt>
                <c:pt idx="3">
                  <c:v>-8.3639671386331251</c:v>
                </c:pt>
                <c:pt idx="4">
                  <c:v>4.9069114375948155</c:v>
                </c:pt>
                <c:pt idx="5">
                  <c:v>-2.2739680160351186</c:v>
                </c:pt>
                <c:pt idx="6">
                  <c:v>-3.5805252084218959</c:v>
                </c:pt>
              </c:numCache>
            </c:numRef>
          </c:val>
        </c:ser>
        <c:ser>
          <c:idx val="5"/>
          <c:order val="5"/>
          <c:tx>
            <c:strRef>
              <c:f>'Air Stats'!$G$104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Stats'!$G$105:$G$111</c:f>
              <c:numCache>
                <c:formatCode>0.00</c:formatCode>
                <c:ptCount val="7"/>
                <c:pt idx="0">
                  <c:v>97.510367730439</c:v>
                </c:pt>
                <c:pt idx="1">
                  <c:v>46.326805040716238</c:v>
                </c:pt>
                <c:pt idx="2">
                  <c:v>5.5596426694692553</c:v>
                </c:pt>
                <c:pt idx="3">
                  <c:v>-15.328554360812424</c:v>
                </c:pt>
                <c:pt idx="4">
                  <c:v>6.7447438972767033</c:v>
                </c:pt>
                <c:pt idx="5">
                  <c:v>12.841527276424838</c:v>
                </c:pt>
                <c:pt idx="6">
                  <c:v>2.487429487988162</c:v>
                </c:pt>
              </c:numCache>
            </c:numRef>
          </c:val>
        </c:ser>
        <c:ser>
          <c:idx val="6"/>
          <c:order val="6"/>
          <c:tx>
            <c:strRef>
              <c:f>'Air Stats'!$H$104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Stats'!$H$105:$H$111</c:f>
              <c:numCache>
                <c:formatCode>0.00</c:formatCode>
                <c:ptCount val="7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-4.8841624041728107</c:v>
                </c:pt>
              </c:numCache>
            </c:numRef>
          </c:val>
        </c:ser>
        <c:ser>
          <c:idx val="7"/>
          <c:order val="7"/>
          <c:tx>
            <c:strRef>
              <c:f>'Air Stats'!$I$104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Stats'!$I$105:$I$111</c:f>
              <c:numCache>
                <c:formatCode>0.00</c:formatCode>
                <c:ptCount val="7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-4.0949892549613649</c:v>
                </c:pt>
              </c:numCache>
            </c:numRef>
          </c:val>
        </c:ser>
        <c:ser>
          <c:idx val="8"/>
          <c:order val="8"/>
          <c:tx>
            <c:strRef>
              <c:f>'Air Stats'!$J$104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Stats'!$J$105:$J$111</c:f>
              <c:numCache>
                <c:formatCode>0.00</c:formatCode>
                <c:ptCount val="7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4.8674378853256011</c:v>
                </c:pt>
                <c:pt idx="6">
                  <c:v>4.6522133979509297</c:v>
                </c:pt>
              </c:numCache>
            </c:numRef>
          </c:val>
        </c:ser>
        <c:ser>
          <c:idx val="9"/>
          <c:order val="9"/>
          <c:tx>
            <c:strRef>
              <c:f>'Air Stats'!$K$104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Stats'!$K$105:$K$111</c:f>
              <c:numCache>
                <c:formatCode>0.00</c:formatCode>
                <c:ptCount val="7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5.1411148777405584</c:v>
                </c:pt>
              </c:numCache>
            </c:numRef>
          </c:val>
        </c:ser>
        <c:ser>
          <c:idx val="10"/>
          <c:order val="10"/>
          <c:tx>
            <c:strRef>
              <c:f>'Air Stats'!$L$104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Stats'!$A$105:$A$111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Stats'!$L$105:$L$111</c:f>
              <c:numCache>
                <c:formatCode>0.00</c:formatCode>
                <c:ptCount val="7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-8.8147220117899181</c:v>
                </c:pt>
              </c:numCache>
            </c:numRef>
          </c:val>
        </c:ser>
        <c:marker val="1"/>
        <c:axId val="92166784"/>
        <c:axId val="92180864"/>
      </c:lineChart>
      <c:catAx>
        <c:axId val="921667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180864"/>
        <c:crosses val="autoZero"/>
        <c:auto val="1"/>
        <c:lblAlgn val="ctr"/>
        <c:lblOffset val="100"/>
      </c:catAx>
      <c:valAx>
        <c:axId val="921808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166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970968208625704"/>
          <c:h val="0.320056402311493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112</xdr:row>
      <xdr:rowOff>123824</xdr:rowOff>
    </xdr:from>
    <xdr:to>
      <xdr:col>9</xdr:col>
      <xdr:colOff>257174</xdr:colOff>
      <xdr:row>135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188</xdr:row>
      <xdr:rowOff>104774</xdr:rowOff>
    </xdr:from>
    <xdr:to>
      <xdr:col>9</xdr:col>
      <xdr:colOff>76201</xdr:colOff>
      <xdr:row>213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136</xdr:row>
      <xdr:rowOff>38100</xdr:rowOff>
    </xdr:from>
    <xdr:to>
      <xdr:col>9</xdr:col>
      <xdr:colOff>276224</xdr:colOff>
      <xdr:row>161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187"/>
  <sheetViews>
    <sheetView tabSelected="1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3" customWidth="1"/>
  </cols>
  <sheetData>
    <row r="1" spans="1:115" ht="34.5" customHeight="1" thickBot="1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  <c r="M1" s="47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20432</v>
      </c>
      <c r="C15" s="5">
        <v>53907</v>
      </c>
      <c r="D15" s="5">
        <v>54965</v>
      </c>
      <c r="E15" s="5">
        <v>9599</v>
      </c>
      <c r="F15" s="5">
        <v>119957</v>
      </c>
      <c r="G15" s="5">
        <v>2569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2625530</v>
      </c>
    </row>
    <row r="16" spans="1:115" hidden="1">
      <c r="A16" s="6">
        <v>38838</v>
      </c>
      <c r="B16" s="5">
        <v>25474</v>
      </c>
      <c r="C16" s="5">
        <v>51448</v>
      </c>
      <c r="D16" s="5">
        <v>41377</v>
      </c>
      <c r="E16" s="5">
        <v>11774</v>
      </c>
      <c r="F16" s="5">
        <v>103722</v>
      </c>
      <c r="G16" s="5">
        <v>3252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2426920</v>
      </c>
    </row>
    <row r="17" spans="1:13" hidden="1">
      <c r="A17" s="6">
        <v>38869</v>
      </c>
      <c r="B17" s="5">
        <v>25219</v>
      </c>
      <c r="C17" s="5">
        <v>54084</v>
      </c>
      <c r="D17" s="5">
        <v>42223</v>
      </c>
      <c r="E17" s="5">
        <v>11019</v>
      </c>
      <c r="F17" s="5">
        <v>112056</v>
      </c>
      <c r="G17" s="5">
        <v>3120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2455345</v>
      </c>
    </row>
    <row r="18" spans="1:13" hidden="1">
      <c r="A18" s="6">
        <v>38899</v>
      </c>
      <c r="B18" s="5">
        <v>26096</v>
      </c>
      <c r="C18" s="5">
        <v>58574</v>
      </c>
      <c r="D18" s="5">
        <v>49363</v>
      </c>
      <c r="E18" s="5">
        <v>11502</v>
      </c>
      <c r="F18" s="5">
        <v>118866</v>
      </c>
      <c r="G18" s="5">
        <v>3357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2663011</v>
      </c>
    </row>
    <row r="19" spans="1:13" hidden="1">
      <c r="A19" s="6">
        <v>38930</v>
      </c>
      <c r="B19" s="5">
        <v>27778</v>
      </c>
      <c r="C19" s="5">
        <v>54840</v>
      </c>
      <c r="D19" s="5">
        <v>44630</v>
      </c>
      <c r="E19" s="5">
        <v>12093</v>
      </c>
      <c r="F19" s="5">
        <v>114314</v>
      </c>
      <c r="G19" s="5">
        <v>3546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2635679</v>
      </c>
    </row>
    <row r="20" spans="1:13" hidden="1">
      <c r="A20" s="6">
        <v>38961</v>
      </c>
      <c r="B20" s="5">
        <v>29016</v>
      </c>
      <c r="C20" s="5">
        <v>60381</v>
      </c>
      <c r="D20" s="5">
        <v>45715</v>
      </c>
      <c r="E20" s="5">
        <v>11674</v>
      </c>
      <c r="F20" s="5">
        <v>124918</v>
      </c>
      <c r="G20" s="5">
        <v>3250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2740729</v>
      </c>
    </row>
    <row r="21" spans="1:13" hidden="1">
      <c r="A21" s="6">
        <v>38991</v>
      </c>
      <c r="B21" s="5">
        <v>31627</v>
      </c>
      <c r="C21" s="5">
        <v>59778</v>
      </c>
      <c r="D21" s="5">
        <v>51623</v>
      </c>
      <c r="E21" s="5">
        <v>12570</v>
      </c>
      <c r="F21" s="5">
        <v>123240</v>
      </c>
      <c r="G21" s="5">
        <v>3365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2794065</v>
      </c>
    </row>
    <row r="22" spans="1:13" hidden="1">
      <c r="A22" s="6">
        <v>39022</v>
      </c>
      <c r="B22" s="5">
        <v>30621</v>
      </c>
      <c r="C22" s="5">
        <v>60373</v>
      </c>
      <c r="D22" s="5">
        <v>50954</v>
      </c>
      <c r="E22" s="5">
        <v>12193</v>
      </c>
      <c r="F22" s="5">
        <v>130669</v>
      </c>
      <c r="G22" s="5">
        <v>3469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2854303</v>
      </c>
    </row>
    <row r="23" spans="1:13" hidden="1">
      <c r="A23" s="6">
        <v>39052</v>
      </c>
      <c r="B23" s="5">
        <v>29362</v>
      </c>
      <c r="C23" s="5">
        <v>63557</v>
      </c>
      <c r="D23" s="5">
        <v>64724</v>
      </c>
      <c r="E23" s="5">
        <v>7970</v>
      </c>
      <c r="F23" s="5">
        <v>131385</v>
      </c>
      <c r="G23" s="5">
        <v>3022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3073826</v>
      </c>
    </row>
    <row r="24" spans="1:13" hidden="1">
      <c r="A24" s="6">
        <v>39083</v>
      </c>
      <c r="B24" s="5">
        <v>28385</v>
      </c>
      <c r="C24" s="5">
        <v>54042</v>
      </c>
      <c r="D24" s="5">
        <v>49998</v>
      </c>
      <c r="E24" s="5">
        <v>7970</v>
      </c>
      <c r="F24" s="5">
        <v>112641</v>
      </c>
      <c r="G24" s="5">
        <v>3185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2800129</v>
      </c>
    </row>
    <row r="25" spans="1:13" hidden="1">
      <c r="A25" s="6">
        <v>39114</v>
      </c>
      <c r="B25" s="5">
        <v>35784</v>
      </c>
      <c r="C25" s="5">
        <v>56954</v>
      </c>
      <c r="D25" s="5">
        <v>46225</v>
      </c>
      <c r="E25" s="5">
        <v>11184</v>
      </c>
      <c r="F25" s="5">
        <v>115453</v>
      </c>
      <c r="G25" s="5">
        <v>4267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2749501</v>
      </c>
    </row>
    <row r="26" spans="1:13" hidden="1">
      <c r="A26" s="6">
        <v>39142</v>
      </c>
      <c r="B26" s="5">
        <v>43929</v>
      </c>
      <c r="C26" s="5">
        <v>68577</v>
      </c>
      <c r="D26" s="5">
        <v>56113</v>
      </c>
      <c r="E26" s="5">
        <v>12810</v>
      </c>
      <c r="F26" s="5">
        <v>131624</v>
      </c>
      <c r="G26" s="5">
        <v>4229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3173874</v>
      </c>
    </row>
    <row r="27" spans="1:13" hidden="1">
      <c r="A27" s="6">
        <v>39173</v>
      </c>
      <c r="B27" s="5">
        <v>36415</v>
      </c>
      <c r="C27" s="5">
        <v>67614</v>
      </c>
      <c r="D27" s="5">
        <v>61369</v>
      </c>
      <c r="E27" s="5">
        <v>11157</v>
      </c>
      <c r="F27" s="5">
        <v>129508</v>
      </c>
      <c r="G27" s="5">
        <v>3769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3037334</v>
      </c>
    </row>
    <row r="28" spans="1:13" hidden="1">
      <c r="A28" s="6">
        <v>39203</v>
      </c>
      <c r="B28" s="5">
        <v>36011</v>
      </c>
      <c r="C28" s="5">
        <v>61371</v>
      </c>
      <c r="D28" s="5">
        <v>49319</v>
      </c>
      <c r="E28" s="5">
        <v>13397</v>
      </c>
      <c r="F28" s="5">
        <v>114208</v>
      </c>
      <c r="G28" s="5">
        <v>3896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2812311</v>
      </c>
    </row>
    <row r="29" spans="1:13" hidden="1">
      <c r="A29" s="6">
        <v>39234</v>
      </c>
      <c r="B29" s="5">
        <v>34207</v>
      </c>
      <c r="C29" s="5">
        <v>58922</v>
      </c>
      <c r="D29" s="5">
        <v>45792</v>
      </c>
      <c r="E29" s="5">
        <v>12963</v>
      </c>
      <c r="F29" s="5">
        <v>110340</v>
      </c>
      <c r="G29" s="5">
        <v>4004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2807079</v>
      </c>
    </row>
    <row r="30" spans="1:13" hidden="1">
      <c r="A30" s="6">
        <v>39264</v>
      </c>
      <c r="B30" s="5">
        <v>35375</v>
      </c>
      <c r="C30" s="5">
        <v>65620</v>
      </c>
      <c r="D30" s="5">
        <v>53687</v>
      </c>
      <c r="E30" s="5">
        <v>13428</v>
      </c>
      <c r="F30" s="5">
        <v>130693</v>
      </c>
      <c r="G30" s="5">
        <v>4138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3123623</v>
      </c>
    </row>
    <row r="31" spans="1:13" hidden="1">
      <c r="A31" s="6">
        <v>39295</v>
      </c>
      <c r="B31" s="5">
        <v>37369</v>
      </c>
      <c r="C31" s="5">
        <v>61683</v>
      </c>
      <c r="D31" s="5">
        <v>53273</v>
      </c>
      <c r="E31" s="5">
        <v>14299</v>
      </c>
      <c r="F31" s="5">
        <v>122300</v>
      </c>
      <c r="G31" s="5">
        <v>4273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3092754</v>
      </c>
    </row>
    <row r="32" spans="1:13" hidden="1">
      <c r="A32" s="6">
        <v>39326</v>
      </c>
      <c r="B32" s="5">
        <v>36343</v>
      </c>
      <c r="C32" s="5">
        <v>63738</v>
      </c>
      <c r="D32" s="5">
        <v>57164</v>
      </c>
      <c r="E32" s="5">
        <v>13111</v>
      </c>
      <c r="F32" s="5">
        <v>126491</v>
      </c>
      <c r="G32" s="5">
        <v>3934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3083080</v>
      </c>
    </row>
    <row r="33" spans="1:13" hidden="1">
      <c r="A33" s="6">
        <v>39356</v>
      </c>
      <c r="B33" s="5">
        <v>37479</v>
      </c>
      <c r="C33" s="5">
        <v>63328</v>
      </c>
      <c r="D33" s="5">
        <v>56506</v>
      </c>
      <c r="E33" s="5">
        <v>14802</v>
      </c>
      <c r="F33" s="5">
        <v>130790</v>
      </c>
      <c r="G33" s="5">
        <v>4193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3181113</v>
      </c>
    </row>
    <row r="34" spans="1:13" hidden="1">
      <c r="A34" s="6">
        <v>39387</v>
      </c>
      <c r="B34" s="5">
        <v>36599</v>
      </c>
      <c r="C34" s="5">
        <v>63535</v>
      </c>
      <c r="D34" s="5">
        <v>55908</v>
      </c>
      <c r="E34" s="5">
        <v>13658</v>
      </c>
      <c r="F34" s="5">
        <v>138267</v>
      </c>
      <c r="G34" s="5">
        <v>4219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3165980</v>
      </c>
    </row>
    <row r="35" spans="1:13" hidden="1">
      <c r="A35" s="6">
        <v>39417</v>
      </c>
      <c r="B35" s="5">
        <v>27028</v>
      </c>
      <c r="C35" s="5">
        <v>59565</v>
      </c>
      <c r="D35" s="5">
        <v>66677</v>
      </c>
      <c r="E35" s="5">
        <v>8506</v>
      </c>
      <c r="F35" s="5">
        <v>129236</v>
      </c>
      <c r="G35" s="5">
        <v>3468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3103724</v>
      </c>
    </row>
    <row r="36" spans="1:13" hidden="1">
      <c r="A36" s="6">
        <v>39448</v>
      </c>
      <c r="B36" s="5">
        <v>26209</v>
      </c>
      <c r="C36" s="5">
        <v>52592</v>
      </c>
      <c r="D36" s="5">
        <v>51072</v>
      </c>
      <c r="E36" s="5">
        <v>9114</v>
      </c>
      <c r="F36" s="5">
        <v>117905</v>
      </c>
      <c r="G36" s="5">
        <v>3383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2831162</v>
      </c>
    </row>
    <row r="37" spans="1:13" hidden="1">
      <c r="A37" s="6">
        <v>39479</v>
      </c>
      <c r="B37" s="5">
        <v>34476</v>
      </c>
      <c r="C37" s="5">
        <v>58791</v>
      </c>
      <c r="D37" s="5">
        <v>52690</v>
      </c>
      <c r="E37" s="5">
        <v>13195</v>
      </c>
      <c r="F37" s="5">
        <v>125868</v>
      </c>
      <c r="G37" s="5">
        <v>4886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2924098</v>
      </c>
    </row>
    <row r="38" spans="1:13" hidden="1">
      <c r="A38" s="6">
        <v>39508</v>
      </c>
      <c r="B38" s="5">
        <v>35362</v>
      </c>
      <c r="C38" s="5">
        <v>64531</v>
      </c>
      <c r="D38" s="5">
        <v>63324</v>
      </c>
      <c r="E38" s="5">
        <v>12960</v>
      </c>
      <c r="F38" s="5">
        <v>137318</v>
      </c>
      <c r="G38" s="5">
        <v>4602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3218647</v>
      </c>
    </row>
    <row r="39" spans="1:13" hidden="1">
      <c r="A39" s="6">
        <v>39539</v>
      </c>
      <c r="B39" s="5">
        <v>32954</v>
      </c>
      <c r="C39" s="5">
        <v>60568</v>
      </c>
      <c r="D39" s="5">
        <v>57992</v>
      </c>
      <c r="E39" s="5">
        <v>13251</v>
      </c>
      <c r="F39" s="5">
        <v>130468</v>
      </c>
      <c r="G39" s="5">
        <v>4237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2989303</v>
      </c>
    </row>
    <row r="40" spans="1:13" hidden="1">
      <c r="A40" s="6">
        <v>39569</v>
      </c>
      <c r="B40" s="5">
        <v>34620</v>
      </c>
      <c r="C40" s="5">
        <v>58814</v>
      </c>
      <c r="D40" s="5">
        <v>47951</v>
      </c>
      <c r="E40" s="5">
        <v>13844</v>
      </c>
      <c r="F40" s="5">
        <v>115084</v>
      </c>
      <c r="G40" s="5">
        <v>4428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2734048</v>
      </c>
    </row>
    <row r="41" spans="1:13" hidden="1">
      <c r="A41" s="6">
        <v>39600</v>
      </c>
      <c r="B41" s="5">
        <v>34272</v>
      </c>
      <c r="C41" s="5">
        <v>58515</v>
      </c>
      <c r="D41" s="5">
        <v>47515</v>
      </c>
      <c r="E41" s="5">
        <v>13734</v>
      </c>
      <c r="F41" s="5">
        <v>111266</v>
      </c>
      <c r="G41" s="5">
        <v>4297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2680030</v>
      </c>
    </row>
    <row r="42" spans="1:13" hidden="1">
      <c r="A42" s="6">
        <v>39630</v>
      </c>
      <c r="B42" s="5">
        <v>36661</v>
      </c>
      <c r="C42" s="5">
        <v>62781</v>
      </c>
      <c r="D42" s="5">
        <v>51051</v>
      </c>
      <c r="E42" s="5">
        <v>15120</v>
      </c>
      <c r="F42" s="5">
        <v>125189</v>
      </c>
      <c r="G42" s="5">
        <v>4312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2919648</v>
      </c>
    </row>
    <row r="43" spans="1:13" hidden="1">
      <c r="A43" s="6">
        <v>39661</v>
      </c>
      <c r="B43" s="5">
        <v>36692</v>
      </c>
      <c r="C43" s="5">
        <v>59363</v>
      </c>
      <c r="D43" s="5">
        <v>50482</v>
      </c>
      <c r="E43" s="5">
        <v>14588</v>
      </c>
      <c r="F43" s="5">
        <v>116937</v>
      </c>
      <c r="G43" s="5">
        <v>4605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2906098</v>
      </c>
    </row>
    <row r="44" spans="1:13" hidden="1">
      <c r="A44" s="6">
        <v>39692</v>
      </c>
      <c r="B44" s="5">
        <v>37286</v>
      </c>
      <c r="C44" s="5">
        <v>58966</v>
      </c>
      <c r="D44" s="5">
        <v>48344</v>
      </c>
      <c r="E44" s="5">
        <v>13994</v>
      </c>
      <c r="F44" s="5">
        <v>118913</v>
      </c>
      <c r="G44" s="5">
        <v>4318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2776855</v>
      </c>
    </row>
    <row r="45" spans="1:13" hidden="1">
      <c r="A45" s="6">
        <v>39722</v>
      </c>
      <c r="B45" s="5">
        <v>39645</v>
      </c>
      <c r="C45" s="5">
        <v>62216</v>
      </c>
      <c r="D45" s="5">
        <v>53245</v>
      </c>
      <c r="E45" s="5">
        <v>14866</v>
      </c>
      <c r="F45" s="5">
        <v>128749</v>
      </c>
      <c r="G45" s="5">
        <v>4068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2987890.6</v>
      </c>
    </row>
    <row r="46" spans="1:13" hidden="1">
      <c r="A46" s="6">
        <v>39753</v>
      </c>
      <c r="B46" s="5">
        <v>35549</v>
      </c>
      <c r="C46" s="5">
        <v>58708</v>
      </c>
      <c r="D46" s="5">
        <v>48324</v>
      </c>
      <c r="E46" s="5">
        <v>13017</v>
      </c>
      <c r="F46" s="5">
        <v>119668</v>
      </c>
      <c r="G46" s="5">
        <v>3972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2809433.32</v>
      </c>
    </row>
    <row r="47" spans="1:13" hidden="1">
      <c r="A47" s="6">
        <v>39783</v>
      </c>
      <c r="B47" s="5">
        <v>27957</v>
      </c>
      <c r="C47" s="5">
        <v>59361</v>
      </c>
      <c r="D47" s="5">
        <v>58395</v>
      </c>
      <c r="E47" s="5">
        <v>7932</v>
      </c>
      <c r="F47" s="5">
        <v>118064</v>
      </c>
      <c r="G47" s="5">
        <v>3112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2873612.5839999998</v>
      </c>
    </row>
    <row r="48" spans="1:13" hidden="1">
      <c r="A48" s="6">
        <v>39814</v>
      </c>
      <c r="B48" s="5">
        <v>27208</v>
      </c>
      <c r="C48" s="5">
        <v>52214</v>
      </c>
      <c r="D48" s="5">
        <v>46133</v>
      </c>
      <c r="E48" s="5">
        <v>7349</v>
      </c>
      <c r="F48" s="5">
        <v>106936</v>
      </c>
      <c r="G48" s="5">
        <v>2783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2592822</v>
      </c>
    </row>
    <row r="49" spans="1:13" hidden="1">
      <c r="A49" s="6">
        <v>39845</v>
      </c>
      <c r="B49" s="5">
        <v>31481</v>
      </c>
      <c r="C49" s="5">
        <v>50667</v>
      </c>
      <c r="D49" s="5">
        <v>44176</v>
      </c>
      <c r="E49" s="5">
        <v>10797</v>
      </c>
      <c r="F49" s="5">
        <v>103848</v>
      </c>
      <c r="G49" s="5">
        <v>3878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2462986</v>
      </c>
    </row>
    <row r="50" spans="1:13" hidden="1">
      <c r="A50" s="6">
        <v>39873</v>
      </c>
      <c r="B50" s="5">
        <v>34221</v>
      </c>
      <c r="C50" s="5">
        <v>56897</v>
      </c>
      <c r="D50" s="5">
        <v>49515</v>
      </c>
      <c r="E50" s="5">
        <v>12630</v>
      </c>
      <c r="F50" s="5">
        <v>113253</v>
      </c>
      <c r="G50" s="5">
        <v>3747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2877874</v>
      </c>
    </row>
    <row r="51" spans="1:13" hidden="1">
      <c r="A51" s="6">
        <v>39904</v>
      </c>
      <c r="B51" s="5">
        <v>30485</v>
      </c>
      <c r="C51" s="5">
        <v>56936</v>
      </c>
      <c r="D51" s="5">
        <v>48567</v>
      </c>
      <c r="E51" s="5">
        <v>9400</v>
      </c>
      <c r="F51" s="5">
        <v>120875</v>
      </c>
      <c r="G51" s="5">
        <v>2821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2756164</v>
      </c>
    </row>
    <row r="52" spans="1:13" hidden="1">
      <c r="A52" s="6">
        <v>39934</v>
      </c>
      <c r="B52" s="5">
        <v>33260</v>
      </c>
      <c r="C52" s="5">
        <v>54748</v>
      </c>
      <c r="D52" s="5">
        <v>43260</v>
      </c>
      <c r="E52" s="5">
        <v>11533</v>
      </c>
      <c r="F52" s="5">
        <v>103721</v>
      </c>
      <c r="G52" s="5">
        <v>3300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2533225</v>
      </c>
    </row>
    <row r="53" spans="1:13" hidden="1">
      <c r="A53" s="6">
        <v>39965</v>
      </c>
      <c r="B53" s="5">
        <v>36813</v>
      </c>
      <c r="C53" s="5">
        <v>56287</v>
      </c>
      <c r="D53" s="5">
        <v>38751</v>
      </c>
      <c r="E53" s="5">
        <v>10504</v>
      </c>
      <c r="F53" s="5">
        <v>101963</v>
      </c>
      <c r="G53" s="5">
        <v>3367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2590326.351148936</v>
      </c>
    </row>
    <row r="54" spans="1:13" hidden="1">
      <c r="A54" s="6">
        <v>39995</v>
      </c>
      <c r="B54" s="5">
        <v>34810</v>
      </c>
      <c r="C54" s="5">
        <v>62083</v>
      </c>
      <c r="D54" s="5">
        <v>44618</v>
      </c>
      <c r="E54" s="5">
        <v>12019</v>
      </c>
      <c r="F54" s="5">
        <v>116940</v>
      </c>
      <c r="G54" s="5">
        <v>3489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2862058.1245776368</v>
      </c>
    </row>
    <row r="55" spans="1:13" hidden="1">
      <c r="A55" s="6">
        <v>40026</v>
      </c>
      <c r="B55" s="5">
        <v>35073</v>
      </c>
      <c r="C55" s="5">
        <v>56507</v>
      </c>
      <c r="D55" s="5">
        <v>43764</v>
      </c>
      <c r="E55" s="5">
        <v>11942</v>
      </c>
      <c r="F55" s="5">
        <v>108077</v>
      </c>
      <c r="G55" s="5">
        <v>3890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2783597.8931856719</v>
      </c>
    </row>
    <row r="56" spans="1:13" hidden="1">
      <c r="A56" s="6">
        <v>40057</v>
      </c>
      <c r="B56" s="5">
        <v>34479</v>
      </c>
      <c r="C56" s="5">
        <v>57702</v>
      </c>
      <c r="D56" s="5">
        <v>43326</v>
      </c>
      <c r="E56" s="5">
        <v>12025</v>
      </c>
      <c r="F56" s="5">
        <v>111821</v>
      </c>
      <c r="G56" s="5">
        <v>3608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2712330.1887853667</v>
      </c>
    </row>
    <row r="57" spans="1:13" hidden="1">
      <c r="A57" s="6">
        <v>40087</v>
      </c>
      <c r="B57" s="5">
        <v>39134</v>
      </c>
      <c r="C57" s="5">
        <v>59151</v>
      </c>
      <c r="D57" s="5">
        <v>47838</v>
      </c>
      <c r="E57" s="5">
        <v>12436</v>
      </c>
      <c r="F57" s="5">
        <v>119989</v>
      </c>
      <c r="G57" s="5">
        <v>4281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2934563.9374829279</v>
      </c>
    </row>
    <row r="58" spans="1:13" hidden="1">
      <c r="A58" s="6">
        <v>40118</v>
      </c>
      <c r="B58" s="5">
        <v>35878</v>
      </c>
      <c r="C58" s="5">
        <v>55717</v>
      </c>
      <c r="D58" s="5">
        <v>44471</v>
      </c>
      <c r="E58" s="5">
        <v>12153</v>
      </c>
      <c r="F58" s="5">
        <v>119541</v>
      </c>
      <c r="G58" s="5">
        <v>4126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2792922.4255144796</v>
      </c>
    </row>
    <row r="59" spans="1:13" hidden="1">
      <c r="A59" s="6">
        <v>40148</v>
      </c>
      <c r="B59" s="5">
        <v>27972</v>
      </c>
      <c r="C59" s="5">
        <v>57071</v>
      </c>
      <c r="D59" s="5">
        <v>54079</v>
      </c>
      <c r="E59" s="5">
        <v>7856</v>
      </c>
      <c r="F59" s="5">
        <v>115897</v>
      </c>
      <c r="G59" s="5">
        <v>3232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2989376.0303126602</v>
      </c>
    </row>
    <row r="60" spans="1:13" hidden="1">
      <c r="A60" s="6">
        <v>40179</v>
      </c>
      <c r="B60" s="5">
        <v>23075</v>
      </c>
      <c r="C60" s="5">
        <v>49169</v>
      </c>
      <c r="D60" s="5">
        <v>43179</v>
      </c>
      <c r="E60" s="5">
        <v>8444</v>
      </c>
      <c r="F60" s="5">
        <v>100995</v>
      </c>
      <c r="G60" s="5">
        <v>2787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2609784.9245746313</v>
      </c>
    </row>
    <row r="61" spans="1:13" hidden="1">
      <c r="A61" s="6">
        <v>40210</v>
      </c>
      <c r="B61" s="5">
        <v>29727</v>
      </c>
      <c r="C61" s="5">
        <v>48651</v>
      </c>
      <c r="D61" s="5">
        <v>38516</v>
      </c>
      <c r="E61" s="5">
        <v>10721</v>
      </c>
      <c r="F61" s="5">
        <v>105310</v>
      </c>
      <c r="G61" s="5">
        <v>3754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2516706.4548847298</v>
      </c>
    </row>
    <row r="62" spans="1:13" hidden="1">
      <c r="A62" s="6">
        <v>40238</v>
      </c>
      <c r="B62" s="5">
        <v>36522</v>
      </c>
      <c r="C62" s="5">
        <v>62960</v>
      </c>
      <c r="D62" s="5">
        <v>47231</v>
      </c>
      <c r="E62" s="5">
        <v>12852</v>
      </c>
      <c r="F62" s="5">
        <v>124544</v>
      </c>
      <c r="G62" s="5">
        <v>3574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3013300.8688184475</v>
      </c>
    </row>
    <row r="63" spans="1:13" hidden="1">
      <c r="A63" s="6">
        <v>40269</v>
      </c>
      <c r="B63" s="5">
        <v>31280</v>
      </c>
      <c r="C63" s="5">
        <v>56868</v>
      </c>
      <c r="D63" s="5">
        <v>44611</v>
      </c>
      <c r="E63" s="5">
        <v>10666</v>
      </c>
      <c r="F63" s="5">
        <v>118503</v>
      </c>
      <c r="G63" s="5">
        <v>3018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2818530.2490060744</v>
      </c>
    </row>
    <row r="64" spans="1:13" ht="14.25" customHeight="1">
      <c r="A64" s="6">
        <v>40299</v>
      </c>
      <c r="B64" s="5">
        <v>35700</v>
      </c>
      <c r="C64" s="5">
        <v>53984</v>
      </c>
      <c r="D64" s="5">
        <v>39173</v>
      </c>
      <c r="E64" s="5">
        <v>12154</v>
      </c>
      <c r="F64" s="5">
        <v>103113</v>
      </c>
      <c r="G64" s="5">
        <v>3693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2658891.3819636502</v>
      </c>
    </row>
    <row r="65" spans="1:13">
      <c r="A65" s="6">
        <v>40330</v>
      </c>
      <c r="B65" s="5">
        <v>36557</v>
      </c>
      <c r="C65" s="5">
        <v>50431</v>
      </c>
      <c r="D65" s="5">
        <v>39830</v>
      </c>
      <c r="E65" s="5">
        <v>9745</v>
      </c>
      <c r="F65" s="5">
        <v>127068</v>
      </c>
      <c r="G65" s="5">
        <v>3323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2912140.5603033025</v>
      </c>
    </row>
    <row r="66" spans="1:13">
      <c r="A66" s="6">
        <v>40360</v>
      </c>
      <c r="B66" s="5">
        <v>29729</v>
      </c>
      <c r="C66" s="5">
        <v>56718</v>
      </c>
      <c r="D66" s="5">
        <v>37608</v>
      </c>
      <c r="E66" s="5">
        <v>11008</v>
      </c>
      <c r="F66" s="5">
        <v>121861</v>
      </c>
      <c r="G66" s="5">
        <v>3528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2883353.3169055004</v>
      </c>
    </row>
    <row r="67" spans="1:13">
      <c r="A67" s="6">
        <v>40391</v>
      </c>
      <c r="B67" s="5">
        <v>36307</v>
      </c>
      <c r="C67" s="5">
        <v>57011</v>
      </c>
      <c r="D67" s="5">
        <v>43293</v>
      </c>
      <c r="E67" s="5">
        <v>12176</v>
      </c>
      <c r="F67" s="5">
        <v>117443</v>
      </c>
      <c r="G67" s="5">
        <v>4182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2934060.5576907238</v>
      </c>
    </row>
    <row r="68" spans="1:13">
      <c r="A68" s="6">
        <v>40422</v>
      </c>
      <c r="B68" s="5">
        <v>37489</v>
      </c>
      <c r="C68" s="5">
        <v>57874</v>
      </c>
      <c r="D68" s="5">
        <v>44237</v>
      </c>
      <c r="E68" s="5">
        <v>11679</v>
      </c>
      <c r="F68" s="5">
        <v>121689</v>
      </c>
      <c r="G68" s="5">
        <v>4292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2991487.569556484</v>
      </c>
    </row>
    <row r="69" spans="1:13">
      <c r="A69" s="6">
        <v>40452</v>
      </c>
      <c r="B69" s="5">
        <v>40499</v>
      </c>
      <c r="C69" s="5">
        <v>62027</v>
      </c>
      <c r="D69" s="5">
        <v>48380</v>
      </c>
      <c r="E69" s="5">
        <v>12820</v>
      </c>
      <c r="F69" s="5">
        <v>124617</v>
      </c>
      <c r="G69" s="5">
        <v>4940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3131419.6029513027</v>
      </c>
    </row>
    <row r="70" spans="1:13">
      <c r="A70" s="6">
        <v>40483</v>
      </c>
      <c r="B70" s="5">
        <v>38950</v>
      </c>
      <c r="C70" s="5">
        <v>57219</v>
      </c>
      <c r="D70" s="5">
        <v>44249</v>
      </c>
      <c r="E70" s="5">
        <v>12852</v>
      </c>
      <c r="F70" s="5">
        <v>120499</v>
      </c>
      <c r="G70" s="5">
        <v>4794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2955599.6583332452</v>
      </c>
    </row>
    <row r="71" spans="1:13">
      <c r="A71" s="6">
        <v>40513</v>
      </c>
      <c r="B71" s="5">
        <v>27965</v>
      </c>
      <c r="C71" s="5">
        <v>58983</v>
      </c>
      <c r="D71" s="5">
        <v>57326</v>
      </c>
      <c r="E71" s="5">
        <v>7639</v>
      </c>
      <c r="F71" s="5">
        <v>123112</v>
      </c>
      <c r="G71" s="5">
        <v>3505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2978975.0510637397</v>
      </c>
    </row>
    <row r="72" spans="1:13">
      <c r="A72" s="6">
        <v>40544</v>
      </c>
      <c r="B72" s="5">
        <v>26028</v>
      </c>
      <c r="C72" s="5">
        <v>52911</v>
      </c>
      <c r="D72" s="5">
        <v>46877</v>
      </c>
      <c r="E72" s="5">
        <v>8229</v>
      </c>
      <c r="F72" s="5">
        <v>105536</v>
      </c>
      <c r="G72" s="5">
        <v>4212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2847436</v>
      </c>
    </row>
    <row r="73" spans="1:13">
      <c r="A73" s="6">
        <v>40575</v>
      </c>
      <c r="B73" s="5">
        <v>33828</v>
      </c>
      <c r="C73" s="5">
        <v>52256</v>
      </c>
      <c r="D73" s="5">
        <v>43457</v>
      </c>
      <c r="E73" s="5">
        <v>10575</v>
      </c>
      <c r="F73" s="5">
        <v>108478</v>
      </c>
      <c r="G73" s="5">
        <v>4699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2702255</v>
      </c>
    </row>
    <row r="74" spans="1:13">
      <c r="A74" s="6">
        <v>40603</v>
      </c>
      <c r="B74" s="5">
        <v>39814</v>
      </c>
      <c r="C74" s="5">
        <v>61088</v>
      </c>
      <c r="D74" s="5">
        <v>47819</v>
      </c>
      <c r="E74" s="5">
        <v>12657</v>
      </c>
      <c r="F74" s="5">
        <v>121264</v>
      </c>
      <c r="G74" s="5">
        <v>4530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3166521</v>
      </c>
    </row>
    <row r="75" spans="1:13">
      <c r="A75" s="6">
        <v>40634</v>
      </c>
      <c r="B75" s="5">
        <v>34408</v>
      </c>
      <c r="C75" s="5">
        <v>55992</v>
      </c>
      <c r="D75" s="5">
        <v>49511</v>
      </c>
      <c r="E75" s="5">
        <v>9976</v>
      </c>
      <c r="F75" s="5">
        <v>120959</v>
      </c>
      <c r="G75" s="5">
        <v>3668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3010092</v>
      </c>
    </row>
    <row r="76" spans="1:13">
      <c r="A76" s="6">
        <v>40664</v>
      </c>
      <c r="B76" s="5">
        <v>36325</v>
      </c>
      <c r="C76" s="5">
        <v>54056</v>
      </c>
      <c r="D76" s="5">
        <v>43788</v>
      </c>
      <c r="E76" s="5">
        <v>10844</v>
      </c>
      <c r="F76" s="5">
        <v>106455</v>
      </c>
      <c r="G76" s="5">
        <v>4155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2810446</v>
      </c>
    </row>
    <row r="77" spans="1:13">
      <c r="A77" s="6">
        <v>40695</v>
      </c>
      <c r="B77" s="5">
        <v>38695</v>
      </c>
      <c r="C77" s="5">
        <v>54160</v>
      </c>
      <c r="D77" s="5">
        <v>39716</v>
      </c>
      <c r="E77" s="5">
        <v>10931</v>
      </c>
      <c r="F77" s="5">
        <v>103216</v>
      </c>
      <c r="G77" s="5">
        <v>4236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2739698</v>
      </c>
    </row>
    <row r="78" spans="1:13">
      <c r="A78" s="6">
        <v>40725</v>
      </c>
      <c r="B78" s="5">
        <v>37432</v>
      </c>
      <c r="C78" s="5">
        <v>59560</v>
      </c>
      <c r="D78" s="5">
        <v>45561</v>
      </c>
      <c r="E78" s="5">
        <v>11756</v>
      </c>
      <c r="F78" s="5">
        <v>116254</v>
      </c>
      <c r="G78" s="5">
        <v>3997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3066885</v>
      </c>
    </row>
    <row r="79" spans="1:13">
      <c r="A79" s="6">
        <v>40756</v>
      </c>
      <c r="B79" s="5">
        <v>38386</v>
      </c>
      <c r="C79" s="5">
        <v>55340</v>
      </c>
      <c r="D79" s="5">
        <v>44737</v>
      </c>
      <c r="E79" s="5">
        <v>12253</v>
      </c>
      <c r="F79" s="5">
        <v>110844</v>
      </c>
      <c r="G79" s="5">
        <v>4646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2964582</v>
      </c>
    </row>
    <row r="80" spans="1:13">
      <c r="A80" s="6">
        <v>40787</v>
      </c>
      <c r="B80" s="5">
        <v>42001</v>
      </c>
      <c r="C80" s="5">
        <v>59457</v>
      </c>
      <c r="D80" s="5">
        <v>44222</v>
      </c>
      <c r="E80" s="5">
        <v>13117</v>
      </c>
      <c r="F80" s="5">
        <v>112043</v>
      </c>
      <c r="G80" s="5">
        <v>4658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3037158</v>
      </c>
    </row>
    <row r="81" spans="1:13">
      <c r="A81" s="6">
        <v>40817</v>
      </c>
      <c r="B81" s="5">
        <v>40457</v>
      </c>
      <c r="C81" s="5">
        <v>60688</v>
      </c>
      <c r="D81" s="5">
        <v>49753</v>
      </c>
      <c r="E81" s="5">
        <v>13320</v>
      </c>
      <c r="F81" s="5">
        <v>121154</v>
      </c>
      <c r="G81" s="5">
        <v>4510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3216048</v>
      </c>
    </row>
    <row r="82" spans="1:13">
      <c r="A82" s="6">
        <v>40848</v>
      </c>
      <c r="B82" s="5">
        <v>40549</v>
      </c>
      <c r="C82" s="5">
        <v>57239</v>
      </c>
      <c r="D82" s="5">
        <v>46532</v>
      </c>
      <c r="E82" s="5">
        <v>13790</v>
      </c>
      <c r="F82" s="5">
        <v>118815</v>
      </c>
      <c r="G82" s="5">
        <v>4763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3045892</v>
      </c>
    </row>
    <row r="83" spans="1:13">
      <c r="A83" s="6">
        <v>40878</v>
      </c>
      <c r="B83" s="5">
        <v>30073</v>
      </c>
      <c r="C83" s="5">
        <v>58994</v>
      </c>
      <c r="D83" s="5">
        <v>63318</v>
      </c>
      <c r="E83" s="5">
        <v>8491</v>
      </c>
      <c r="F83" s="5">
        <v>123316</v>
      </c>
      <c r="G83" s="5">
        <v>3908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3282218</v>
      </c>
    </row>
    <row r="84" spans="1:13">
      <c r="A84" s="6">
        <v>40909</v>
      </c>
      <c r="B84" s="5">
        <v>29084</v>
      </c>
      <c r="C84" s="5">
        <v>50034</v>
      </c>
      <c r="D84" s="5">
        <v>52307</v>
      </c>
      <c r="E84" s="5">
        <v>8707</v>
      </c>
      <c r="F84" s="5">
        <v>102319</v>
      </c>
      <c r="G84" s="5">
        <v>3728</v>
      </c>
      <c r="H84" s="5">
        <v>389108</v>
      </c>
      <c r="I84" s="5">
        <v>1514082</v>
      </c>
      <c r="J84" s="5">
        <v>743912</v>
      </c>
      <c r="K84" s="5">
        <v>5625</v>
      </c>
      <c r="L84" s="5">
        <v>5478</v>
      </c>
      <c r="M84" s="5">
        <f>SUM(B84:L84)</f>
        <v>2904384</v>
      </c>
    </row>
    <row r="85" spans="1:13">
      <c r="A85" s="6">
        <v>40940</v>
      </c>
      <c r="B85" s="5">
        <v>35272</v>
      </c>
      <c r="C85" s="5">
        <v>53520</v>
      </c>
      <c r="D85" s="5">
        <v>46958</v>
      </c>
      <c r="E85" s="5">
        <v>12629</v>
      </c>
      <c r="F85" s="5">
        <v>110459</v>
      </c>
      <c r="G85" s="5">
        <v>5279</v>
      </c>
      <c r="H85" s="5">
        <v>388380</v>
      </c>
      <c r="I85" s="5">
        <v>1436322</v>
      </c>
      <c r="J85" s="5">
        <v>738675</v>
      </c>
      <c r="K85" s="5">
        <v>8635</v>
      </c>
      <c r="L85" s="5">
        <v>6780</v>
      </c>
      <c r="M85" s="5">
        <f>SUM(B85:L85)</f>
        <v>2842909</v>
      </c>
    </row>
    <row r="86" spans="1:13">
      <c r="A86" s="6">
        <v>40969</v>
      </c>
      <c r="B86" s="5">
        <v>39272</v>
      </c>
      <c r="C86" s="5">
        <v>62489</v>
      </c>
      <c r="D86" s="5">
        <v>49396</v>
      </c>
      <c r="E86" s="5">
        <v>14434</v>
      </c>
      <c r="F86" s="5">
        <v>119142</v>
      </c>
      <c r="G86" s="5">
        <v>4676</v>
      </c>
      <c r="H86" s="5">
        <v>422002</v>
      </c>
      <c r="I86" s="5">
        <v>1605986</v>
      </c>
      <c r="J86" s="5">
        <v>808104</v>
      </c>
      <c r="K86" s="5">
        <v>8566</v>
      </c>
      <c r="L86" s="5">
        <v>6805</v>
      </c>
      <c r="M86" s="5">
        <f>SUM(B86:L86)</f>
        <v>3140872</v>
      </c>
    </row>
    <row r="87" spans="1:13">
      <c r="A87" s="6">
        <v>41000</v>
      </c>
      <c r="B87" s="5">
        <v>35231</v>
      </c>
      <c r="C87" s="5">
        <v>56292</v>
      </c>
      <c r="D87" s="5">
        <v>49518</v>
      </c>
      <c r="E87" s="5">
        <v>11600</v>
      </c>
      <c r="F87" s="5">
        <v>118434</v>
      </c>
      <c r="G87" s="5">
        <v>3865</v>
      </c>
      <c r="H87" s="5">
        <v>407655</v>
      </c>
      <c r="I87" s="5">
        <v>1579612</v>
      </c>
      <c r="J87" s="5">
        <v>742647</v>
      </c>
      <c r="K87" s="5">
        <v>8300</v>
      </c>
      <c r="L87" s="5">
        <f>AVERAGE(L84:L86)</f>
        <v>6354.333333333333</v>
      </c>
      <c r="M87" s="5">
        <f>SUM(B87:L87)</f>
        <v>3019508.3333333335</v>
      </c>
    </row>
    <row r="88" spans="1:13" ht="15.75" thickBot="1">
      <c r="A88" s="6">
        <v>41030</v>
      </c>
      <c r="B88" s="5">
        <v>37132</v>
      </c>
      <c r="C88" s="5">
        <v>54413</v>
      </c>
      <c r="D88" s="5">
        <v>41352</v>
      </c>
      <c r="E88" s="5">
        <v>13893</v>
      </c>
      <c r="F88" s="5">
        <v>102740</v>
      </c>
      <c r="G88" s="5">
        <v>4324</v>
      </c>
      <c r="H88" s="5">
        <v>386178</v>
      </c>
      <c r="I88" s="5">
        <v>1460882</v>
      </c>
      <c r="J88" s="5">
        <v>634812</v>
      </c>
      <c r="K88" s="5">
        <v>9194</v>
      </c>
      <c r="L88" s="5">
        <f>AVERAGE(L85:L87)</f>
        <v>6646.4444444444443</v>
      </c>
      <c r="M88" s="5">
        <f>SUM(B88:L88)</f>
        <v>2751566.4444444445</v>
      </c>
    </row>
    <row r="89" spans="1:13" ht="15.75" thickBot="1">
      <c r="A89" s="7" t="s">
        <v>18</v>
      </c>
      <c r="B89" s="8">
        <f>SUM(B3:B88)</f>
        <v>2628650</v>
      </c>
      <c r="C89" s="8">
        <f t="shared" ref="C89:M89" si="8">SUM(C3:C88)</f>
        <v>4583612.8</v>
      </c>
      <c r="D89" s="8">
        <f t="shared" si="8"/>
        <v>3907483</v>
      </c>
      <c r="E89" s="8">
        <f t="shared" si="8"/>
        <v>921766</v>
      </c>
      <c r="F89" s="8">
        <f t="shared" si="8"/>
        <v>9365261</v>
      </c>
      <c r="G89" s="8">
        <f t="shared" si="8"/>
        <v>304419.83999999997</v>
      </c>
      <c r="H89" s="8">
        <f t="shared" si="8"/>
        <v>32114561.399999999</v>
      </c>
      <c r="I89" s="8">
        <f t="shared" si="8"/>
        <v>129611933.59999999</v>
      </c>
      <c r="J89" s="8">
        <f t="shared" si="8"/>
        <v>56471270.399999999</v>
      </c>
      <c r="K89" s="8">
        <f t="shared" si="8"/>
        <v>523510</v>
      </c>
      <c r="L89" s="8">
        <f t="shared" si="8"/>
        <v>654651.02883728861</v>
      </c>
      <c r="M89" s="8">
        <f t="shared" si="8"/>
        <v>241087119.06883729</v>
      </c>
    </row>
    <row r="90" spans="1:13" ht="15.75" thickBot="1">
      <c r="M90" s="2"/>
    </row>
    <row r="91" spans="1:13" ht="24.75" customHeight="1" thickBot="1">
      <c r="A91" s="48" t="s">
        <v>19</v>
      </c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50"/>
    </row>
    <row r="92" spans="1:13" ht="32.25" customHeight="1" thickBot="1">
      <c r="A92" s="12"/>
      <c r="B92" s="13" t="str">
        <f>B2</f>
        <v>Bloemfontein</v>
      </c>
      <c r="C92" s="13" t="str">
        <f t="shared" ref="C92:M92" si="9">C2</f>
        <v xml:space="preserve">East London </v>
      </c>
      <c r="D92" s="13" t="str">
        <f t="shared" si="9"/>
        <v xml:space="preserve">George </v>
      </c>
      <c r="E92" s="13" t="str">
        <f t="shared" si="9"/>
        <v>Kimberley</v>
      </c>
      <c r="F92" s="13" t="str">
        <f t="shared" si="9"/>
        <v xml:space="preserve">Port Elizabeth </v>
      </c>
      <c r="G92" s="13" t="str">
        <f t="shared" si="9"/>
        <v xml:space="preserve">Upington </v>
      </c>
      <c r="H92" s="13" t="str">
        <f t="shared" si="9"/>
        <v>King Shaka International</v>
      </c>
      <c r="I92" s="13" t="str">
        <f t="shared" si="9"/>
        <v xml:space="preserve">OR Tambo International </v>
      </c>
      <c r="J92" s="13" t="str">
        <f t="shared" si="9"/>
        <v xml:space="preserve">Cape Town International </v>
      </c>
      <c r="K92" s="13" t="str">
        <f t="shared" si="9"/>
        <v>Pietermaritzburg</v>
      </c>
      <c r="L92" s="13" t="str">
        <f t="shared" si="9"/>
        <v>Richards Bay</v>
      </c>
      <c r="M92" s="14" t="str">
        <f t="shared" si="9"/>
        <v>TOTAL</v>
      </c>
    </row>
    <row r="93" spans="1:13">
      <c r="A93" s="15" t="s">
        <v>8</v>
      </c>
      <c r="B93" s="16">
        <f>AVERAGE(B3:B11)</f>
        <v>10859</v>
      </c>
      <c r="C93" s="16">
        <f t="shared" ref="C93:K93" si="10">AVERAGE(C3:C11)</f>
        <v>24787.888888888891</v>
      </c>
      <c r="D93" s="16">
        <f t="shared" si="10"/>
        <v>24541.333333333332</v>
      </c>
      <c r="E93" s="16">
        <f t="shared" si="10"/>
        <v>4831.7777777777774</v>
      </c>
      <c r="F93" s="16">
        <f t="shared" si="10"/>
        <v>53939.111111111109</v>
      </c>
      <c r="G93" s="16">
        <f t="shared" si="10"/>
        <v>1371.7777777777778</v>
      </c>
      <c r="H93" s="16">
        <f t="shared" si="10"/>
        <v>307520.22222222225</v>
      </c>
      <c r="I93" s="16">
        <f t="shared" si="10"/>
        <v>1342648.4444444445</v>
      </c>
      <c r="J93" s="16">
        <f t="shared" si="10"/>
        <v>555739.5555555555</v>
      </c>
      <c r="K93" s="16">
        <f t="shared" si="10"/>
        <v>4000</v>
      </c>
      <c r="L93" s="16">
        <f t="shared" ref="L93" si="11">AVERAGE(L3:L11)</f>
        <v>6495.333333333333</v>
      </c>
      <c r="M93" s="16">
        <f t="shared" ref="M93" si="12">AVERAGE(M3:M11)</f>
        <v>2336734.4444444445</v>
      </c>
    </row>
    <row r="94" spans="1:13">
      <c r="A94" s="15" t="s">
        <v>9</v>
      </c>
      <c r="B94" s="16">
        <f>AVERAGE(B12:B23)</f>
        <v>22975.916666666668</v>
      </c>
      <c r="C94" s="16">
        <f t="shared" ref="C94:K94" si="13">AVERAGE(C12:C23)</f>
        <v>49500.233333333337</v>
      </c>
      <c r="D94" s="16">
        <f t="shared" si="13"/>
        <v>43603.5</v>
      </c>
      <c r="E94" s="16">
        <f t="shared" si="13"/>
        <v>9564.8333333333339</v>
      </c>
      <c r="F94" s="16">
        <f t="shared" si="13"/>
        <v>104148.83333333333</v>
      </c>
      <c r="G94" s="16">
        <f t="shared" si="13"/>
        <v>2709.4033333333332</v>
      </c>
      <c r="H94" s="16">
        <f t="shared" si="13"/>
        <v>336016.08333333331</v>
      </c>
      <c r="I94" s="16">
        <f t="shared" si="13"/>
        <v>1435807.8333333333</v>
      </c>
      <c r="J94" s="16">
        <f t="shared" si="13"/>
        <v>602043.41666666663</v>
      </c>
      <c r="K94" s="16">
        <f t="shared" si="13"/>
        <v>6486</v>
      </c>
      <c r="L94" s="16">
        <f t="shared" ref="L94" si="14">AVERAGE(L12:L23)</f>
        <v>6661.833333333333</v>
      </c>
      <c r="M94" s="16">
        <f t="shared" ref="M94" si="15">AVERAGE(M12:M23)</f>
        <v>2619517.8866666667</v>
      </c>
    </row>
    <row r="95" spans="1:13">
      <c r="A95" s="15" t="s">
        <v>10</v>
      </c>
      <c r="B95" s="16">
        <f>AVERAGE(B24:B35)</f>
        <v>35410.333333333336</v>
      </c>
      <c r="C95" s="16">
        <f t="shared" ref="C95:K95" si="16">AVERAGE(C24:C35)</f>
        <v>62079.083333333336</v>
      </c>
      <c r="D95" s="16">
        <f t="shared" si="16"/>
        <v>54335.916666666664</v>
      </c>
      <c r="E95" s="16">
        <f t="shared" si="16"/>
        <v>12273.75</v>
      </c>
      <c r="F95" s="16">
        <f t="shared" si="16"/>
        <v>124295.91666666667</v>
      </c>
      <c r="G95" s="16">
        <f t="shared" si="16"/>
        <v>3964.5833333333335</v>
      </c>
      <c r="H95" s="16">
        <f t="shared" si="16"/>
        <v>399975.16666666669</v>
      </c>
      <c r="I95" s="16">
        <f>AVERAGE(I24:I35)</f>
        <v>1611358.3333333333</v>
      </c>
      <c r="J95" s="16">
        <f t="shared" si="16"/>
        <v>693111.75</v>
      </c>
      <c r="K95" s="16">
        <f t="shared" si="16"/>
        <v>6544.666666666667</v>
      </c>
      <c r="L95" s="16">
        <f t="shared" ref="L95" si="17">AVERAGE(L24:L35)</f>
        <v>7525.666666666667</v>
      </c>
      <c r="M95" s="16">
        <f t="shared" ref="M95" si="18">AVERAGE(M24:M35)</f>
        <v>3010875.1666666665</v>
      </c>
    </row>
    <row r="96" spans="1:13">
      <c r="A96" s="15" t="s">
        <v>11</v>
      </c>
      <c r="B96" s="16">
        <f>AVERAGE(B36:B47)</f>
        <v>34306.916666666664</v>
      </c>
      <c r="C96" s="16">
        <f t="shared" ref="C96:K96" si="19">AVERAGE(C36:C47)</f>
        <v>59600.5</v>
      </c>
      <c r="D96" s="16">
        <f t="shared" si="19"/>
        <v>52532.083333333336</v>
      </c>
      <c r="E96" s="16">
        <f t="shared" si="19"/>
        <v>12967.916666666666</v>
      </c>
      <c r="F96" s="16">
        <f t="shared" si="19"/>
        <v>122119.08333333333</v>
      </c>
      <c r="G96" s="16">
        <f t="shared" si="19"/>
        <v>4185</v>
      </c>
      <c r="H96" s="16">
        <f t="shared" si="19"/>
        <v>371559.58333333331</v>
      </c>
      <c r="I96" s="16">
        <f t="shared" si="19"/>
        <v>1541802.3333333333</v>
      </c>
      <c r="J96" s="16">
        <f t="shared" si="19"/>
        <v>673119.58333333337</v>
      </c>
      <c r="K96" s="16">
        <f t="shared" si="19"/>
        <v>6278.083333333333</v>
      </c>
      <c r="L96" s="16">
        <f t="shared" ref="L96" si="20">AVERAGE(L36:L47)</f>
        <v>9097.7086666666673</v>
      </c>
      <c r="M96" s="16">
        <f t="shared" ref="M96" si="21">AVERAGE(M36:M47)</f>
        <v>2887568.7919999999</v>
      </c>
    </row>
    <row r="97" spans="1:13">
      <c r="A97" s="15" t="s">
        <v>12</v>
      </c>
      <c r="B97" s="16">
        <f>AVERAGE(B48:B59)</f>
        <v>33401.166666666664</v>
      </c>
      <c r="C97" s="16">
        <f t="shared" ref="C97:K97" si="22">AVERAGE(C48:C59)</f>
        <v>56331.666666666664</v>
      </c>
      <c r="D97" s="16">
        <f t="shared" si="22"/>
        <v>45708.166666666664</v>
      </c>
      <c r="E97" s="16">
        <f t="shared" si="22"/>
        <v>10887</v>
      </c>
      <c r="F97" s="16">
        <f t="shared" si="22"/>
        <v>111905.08333333333</v>
      </c>
      <c r="G97" s="16">
        <f t="shared" si="22"/>
        <v>3543.5</v>
      </c>
      <c r="H97" s="16">
        <f t="shared" si="22"/>
        <v>358727.41666666669</v>
      </c>
      <c r="I97" s="16">
        <f t="shared" si="22"/>
        <v>1462893.4166666667</v>
      </c>
      <c r="J97" s="16">
        <f t="shared" si="22"/>
        <v>643664.58333333337</v>
      </c>
      <c r="K97" s="16">
        <f t="shared" si="22"/>
        <v>5034.25</v>
      </c>
      <c r="L97" s="16">
        <f t="shared" ref="L97" si="23">AVERAGE(L48:L59)</f>
        <v>8590.9125839732715</v>
      </c>
      <c r="M97" s="16">
        <f t="shared" ref="M97" si="24">AVERAGE(M48:M59)</f>
        <v>2740687.1625839733</v>
      </c>
    </row>
    <row r="98" spans="1:13">
      <c r="A98" s="15" t="s">
        <v>13</v>
      </c>
      <c r="B98" s="16">
        <f>AVERAGE(B60:B71)</f>
        <v>33650</v>
      </c>
      <c r="C98" s="16">
        <f>AVERAGE(C60:C71)</f>
        <v>55991.25</v>
      </c>
      <c r="D98" s="16">
        <f t="shared" ref="D98:K98" si="25">AVERAGE(D60:D71)</f>
        <v>43969.416666666664</v>
      </c>
      <c r="E98" s="16">
        <f t="shared" si="25"/>
        <v>11063</v>
      </c>
      <c r="F98" s="16">
        <f t="shared" si="25"/>
        <v>117396.16666666667</v>
      </c>
      <c r="G98" s="16">
        <f t="shared" si="25"/>
        <v>3782.5</v>
      </c>
      <c r="H98" s="16">
        <f t="shared" si="25"/>
        <v>393332.2</v>
      </c>
      <c r="I98" s="16">
        <f t="shared" si="25"/>
        <v>1526211.3833333335</v>
      </c>
      <c r="J98" s="16">
        <f t="shared" si="25"/>
        <v>668479.3666666667</v>
      </c>
      <c r="K98" s="16">
        <f t="shared" si="25"/>
        <v>4933.25</v>
      </c>
      <c r="L98" s="16">
        <f t="shared" ref="L98" si="26">AVERAGE(L60:L71)</f>
        <v>8212.3163376526354</v>
      </c>
      <c r="M98" s="16">
        <f t="shared" ref="M98" si="27">AVERAGE(M60:M71)</f>
        <v>2867020.8496709862</v>
      </c>
    </row>
    <row r="99" spans="1:13">
      <c r="A99" s="15" t="s">
        <v>26</v>
      </c>
      <c r="B99" s="16">
        <f>AVERAGE(B71:B83)</f>
        <v>35843.153846153844</v>
      </c>
      <c r="C99" s="16">
        <f t="shared" ref="C99:M99" si="28">AVERAGE(C71:C83)</f>
        <v>56978.769230769234</v>
      </c>
      <c r="D99" s="16">
        <f t="shared" si="28"/>
        <v>47893.615384615383</v>
      </c>
      <c r="E99" s="16">
        <f t="shared" si="28"/>
        <v>11044.461538461539</v>
      </c>
      <c r="F99" s="16">
        <f t="shared" si="28"/>
        <v>114726.61538461539</v>
      </c>
      <c r="G99" s="16">
        <f t="shared" si="28"/>
        <v>4268.2307692307695</v>
      </c>
      <c r="H99" s="16">
        <f t="shared" si="28"/>
        <v>419135.87692307692</v>
      </c>
      <c r="I99" s="16">
        <f t="shared" si="28"/>
        <v>1584251.7384615387</v>
      </c>
      <c r="J99" s="16">
        <f t="shared" si="28"/>
        <v>701017.18461538467</v>
      </c>
      <c r="K99" s="16">
        <f t="shared" si="28"/>
        <v>7669.6923076923076</v>
      </c>
      <c r="L99" s="16">
        <f t="shared" si="28"/>
        <v>7032.6654664415246</v>
      </c>
      <c r="M99" s="16">
        <f t="shared" si="28"/>
        <v>2989862.0039279801</v>
      </c>
    </row>
    <row r="100" spans="1:13" ht="15.75" thickBot="1">
      <c r="A100" s="15" t="s">
        <v>29</v>
      </c>
      <c r="B100" s="16">
        <f>AVERAGE(B84:B88)</f>
        <v>35198.199999999997</v>
      </c>
      <c r="C100" s="16">
        <f t="shared" ref="C100:M100" si="29">AVERAGE(C84:C88)</f>
        <v>55349.599999999999</v>
      </c>
      <c r="D100" s="16">
        <f t="shared" si="29"/>
        <v>47906.2</v>
      </c>
      <c r="E100" s="16">
        <f t="shared" si="29"/>
        <v>12252.6</v>
      </c>
      <c r="F100" s="16">
        <f t="shared" si="29"/>
        <v>110618.8</v>
      </c>
      <c r="G100" s="16">
        <f t="shared" si="29"/>
        <v>4374.3999999999996</v>
      </c>
      <c r="H100" s="16">
        <f t="shared" si="29"/>
        <v>398664.6</v>
      </c>
      <c r="I100" s="16">
        <f t="shared" si="29"/>
        <v>1519376.8</v>
      </c>
      <c r="J100" s="16">
        <f t="shared" si="29"/>
        <v>733630</v>
      </c>
      <c r="K100" s="16">
        <f t="shared" si="29"/>
        <v>8064</v>
      </c>
      <c r="L100" s="16">
        <f t="shared" si="29"/>
        <v>6412.7555555555555</v>
      </c>
      <c r="M100" s="16">
        <f t="shared" si="29"/>
        <v>2931847.9555555554</v>
      </c>
    </row>
    <row r="101" spans="1:13" ht="15.75" thickBot="1">
      <c r="A101" s="19" t="s">
        <v>17</v>
      </c>
      <c r="B101" s="22">
        <f>AVERAGE(B93:B100)</f>
        <v>30205.585897435893</v>
      </c>
      <c r="C101" s="23">
        <f>AVERAGE(C93:C100)</f>
        <v>52577.37393162393</v>
      </c>
      <c r="D101" s="23">
        <f t="shared" ref="D101:M101" si="30">AVERAGE(D93:D100)</f>
        <v>45061.279006410259</v>
      </c>
      <c r="E101" s="23">
        <f t="shared" si="30"/>
        <v>10610.667414529915</v>
      </c>
      <c r="F101" s="23">
        <f t="shared" si="30"/>
        <v>107393.70122863248</v>
      </c>
      <c r="G101" s="23">
        <f t="shared" si="30"/>
        <v>3524.9244017094015</v>
      </c>
      <c r="H101" s="23">
        <f t="shared" si="30"/>
        <v>373116.39364316239</v>
      </c>
      <c r="I101" s="23">
        <f t="shared" si="30"/>
        <v>1503043.7853632481</v>
      </c>
      <c r="J101" s="23">
        <f>AVERAGE(J93:J100)</f>
        <v>658850.6800213675</v>
      </c>
      <c r="K101" s="23">
        <f>AVERAGE(K93:K100)</f>
        <v>6126.2427884615381</v>
      </c>
      <c r="L101" s="23">
        <f t="shared" ref="L101" si="31">AVERAGE(L93:L100)</f>
        <v>7503.6489929528743</v>
      </c>
      <c r="M101" s="24">
        <f t="shared" si="30"/>
        <v>2798014.2826895337</v>
      </c>
    </row>
    <row r="102" spans="1:13" ht="15.75" thickBot="1">
      <c r="A102" s="15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36"/>
    </row>
    <row r="103" spans="1:13" ht="24" thickBot="1">
      <c r="A103" s="51" t="s">
        <v>20</v>
      </c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0"/>
    </row>
    <row r="104" spans="1:13" ht="30.75" customHeight="1" thickBot="1">
      <c r="A104" s="12"/>
      <c r="B104" s="13" t="str">
        <f>B92</f>
        <v>Bloemfontein</v>
      </c>
      <c r="C104" s="13" t="str">
        <f t="shared" ref="C104:M104" si="32">C92</f>
        <v xml:space="preserve">East London </v>
      </c>
      <c r="D104" s="13" t="str">
        <f t="shared" si="32"/>
        <v xml:space="preserve">George </v>
      </c>
      <c r="E104" s="13" t="str">
        <f t="shared" si="32"/>
        <v>Kimberley</v>
      </c>
      <c r="F104" s="13" t="str">
        <f t="shared" si="32"/>
        <v xml:space="preserve">Port Elizabeth </v>
      </c>
      <c r="G104" s="13" t="str">
        <f t="shared" si="32"/>
        <v xml:space="preserve">Upington </v>
      </c>
      <c r="H104" s="13" t="str">
        <f t="shared" si="32"/>
        <v>King Shaka International</v>
      </c>
      <c r="I104" s="13" t="str">
        <f t="shared" si="32"/>
        <v xml:space="preserve">OR Tambo International </v>
      </c>
      <c r="J104" s="13" t="str">
        <f t="shared" si="32"/>
        <v xml:space="preserve">Cape Town International </v>
      </c>
      <c r="K104" s="13" t="str">
        <f t="shared" si="32"/>
        <v>Pietermaritzburg</v>
      </c>
      <c r="L104" s="13" t="str">
        <f t="shared" ref="L104" si="33">L92</f>
        <v>Richards Bay</v>
      </c>
      <c r="M104" s="14" t="str">
        <f t="shared" si="32"/>
        <v>TOTAL</v>
      </c>
    </row>
    <row r="105" spans="1:13">
      <c r="A105" s="17">
        <v>2006</v>
      </c>
      <c r="B105" s="18">
        <f t="shared" ref="B105:B107" si="34">(B94-B93)/B93*100</f>
        <v>111.58409307179913</v>
      </c>
      <c r="C105" s="18">
        <f t="shared" ref="C105:J105" si="35">(C94-C93)/C93*100</f>
        <v>99.695236473008777</v>
      </c>
      <c r="D105" s="18">
        <f t="shared" si="35"/>
        <v>77.673720525915471</v>
      </c>
      <c r="E105" s="18">
        <f t="shared" si="35"/>
        <v>97.956813687163717</v>
      </c>
      <c r="F105" s="18">
        <f t="shared" si="35"/>
        <v>93.085928165915476</v>
      </c>
      <c r="G105" s="18">
        <f t="shared" si="35"/>
        <v>97.510367730439</v>
      </c>
      <c r="H105" s="18">
        <f t="shared" si="35"/>
        <v>9.2663373176542532</v>
      </c>
      <c r="I105" s="18">
        <f t="shared" si="35"/>
        <v>6.938479635109239</v>
      </c>
      <c r="J105" s="18">
        <f t="shared" si="35"/>
        <v>8.3319354629746663</v>
      </c>
      <c r="K105" s="18">
        <f>(K94-K93)/K93*100</f>
        <v>62.150000000000006</v>
      </c>
      <c r="L105" s="18">
        <f t="shared" ref="L105" si="36">(L94-L93)/L93*100</f>
        <v>2.5633788360874474</v>
      </c>
      <c r="M105" s="18">
        <f t="shared" ref="M105" si="37">(M94-M93)/M93*100</f>
        <v>12.101650784261606</v>
      </c>
    </row>
    <row r="106" spans="1:13">
      <c r="A106" s="17">
        <f>A105+1</f>
        <v>2007</v>
      </c>
      <c r="B106" s="18">
        <f t="shared" si="34"/>
        <v>54.119349608829538</v>
      </c>
      <c r="C106" s="18">
        <f t="shared" ref="C106:K106" si="38">(C95-C94)/C94*100</f>
        <v>25.411698396034492</v>
      </c>
      <c r="D106" s="18">
        <f t="shared" si="38"/>
        <v>24.613658689478285</v>
      </c>
      <c r="E106" s="18">
        <f t="shared" si="38"/>
        <v>28.321629580581636</v>
      </c>
      <c r="F106" s="18">
        <f t="shared" si="38"/>
        <v>19.344511780416816</v>
      </c>
      <c r="G106" s="18">
        <f t="shared" si="38"/>
        <v>46.326805040716238</v>
      </c>
      <c r="H106" s="18">
        <f t="shared" si="38"/>
        <v>19.0345303411816</v>
      </c>
      <c r="I106" s="18">
        <f t="shared" si="38"/>
        <v>12.226601354614889</v>
      </c>
      <c r="J106" s="18">
        <f t="shared" si="38"/>
        <v>15.126539185089232</v>
      </c>
      <c r="K106" s="18">
        <f t="shared" si="38"/>
        <v>0.9045122828656641</v>
      </c>
      <c r="L106" s="18">
        <f t="shared" ref="L106" si="39">(L95-L94)/L94*100</f>
        <v>12.966901003227349</v>
      </c>
      <c r="M106" s="18">
        <f t="shared" ref="M106" si="40">(M95-M94)/M94*100</f>
        <v>14.940049922621505</v>
      </c>
    </row>
    <row r="107" spans="1:13">
      <c r="A107" s="17">
        <f t="shared" ref="A107:A111" si="41">A106+1</f>
        <v>2008</v>
      </c>
      <c r="B107" s="18">
        <f t="shared" si="34"/>
        <v>-3.1160866413758832</v>
      </c>
      <c r="C107" s="18">
        <f t="shared" ref="C107:K107" si="42">(C96-C95)/C95*100</f>
        <v>-3.9926223137422867</v>
      </c>
      <c r="D107" s="18">
        <f t="shared" si="42"/>
        <v>-3.3197808079677107</v>
      </c>
      <c r="E107" s="18">
        <f t="shared" si="42"/>
        <v>5.6557015310452474</v>
      </c>
      <c r="F107" s="18">
        <f t="shared" si="42"/>
        <v>-1.7513313322843214</v>
      </c>
      <c r="G107" s="18">
        <f t="shared" si="42"/>
        <v>5.5596426694692553</v>
      </c>
      <c r="H107" s="18">
        <f t="shared" si="42"/>
        <v>-7.1043368942488607</v>
      </c>
      <c r="I107" s="18">
        <f t="shared" si="42"/>
        <v>-4.3166065896784804</v>
      </c>
      <c r="J107" s="18">
        <f t="shared" si="42"/>
        <v>-2.8844074085696323</v>
      </c>
      <c r="K107" s="18">
        <f t="shared" si="42"/>
        <v>-4.0732912294998567</v>
      </c>
      <c r="L107" s="18">
        <f t="shared" ref="L107" si="43">(L96-L95)/L95*100</f>
        <v>20.889072950347703</v>
      </c>
      <c r="M107" s="18">
        <f t="shared" ref="M107" si="44">(M96-M95)/M95*100</f>
        <v>-4.0953665575972336</v>
      </c>
    </row>
    <row r="108" spans="1:13">
      <c r="A108" s="17">
        <f t="shared" si="41"/>
        <v>2009</v>
      </c>
      <c r="B108" s="18">
        <f>(B97-B96)/B96*100</f>
        <v>-2.6401381645586532</v>
      </c>
      <c r="C108" s="18">
        <f t="shared" ref="C108:K108" si="45">(C97-C96)/C96*100</f>
        <v>-5.4845736752767777</v>
      </c>
      <c r="D108" s="18">
        <f t="shared" si="45"/>
        <v>-12.989998175718023</v>
      </c>
      <c r="E108" s="18">
        <f t="shared" si="45"/>
        <v>-16.046653600231338</v>
      </c>
      <c r="F108" s="18">
        <f t="shared" si="45"/>
        <v>-8.3639671386331251</v>
      </c>
      <c r="G108" s="18">
        <f t="shared" si="45"/>
        <v>-15.328554360812424</v>
      </c>
      <c r="H108" s="18">
        <f t="shared" si="45"/>
        <v>-3.4535959351517089</v>
      </c>
      <c r="I108" s="18">
        <f t="shared" si="45"/>
        <v>-5.1179658352227069</v>
      </c>
      <c r="J108" s="18">
        <f t="shared" si="45"/>
        <v>-4.3758940802371047</v>
      </c>
      <c r="K108" s="18">
        <f t="shared" si="45"/>
        <v>-19.812310020308743</v>
      </c>
      <c r="L108" s="18">
        <f t="shared" ref="L108" si="46">(L97-L96)/L96*100</f>
        <v>-5.5705903679929794</v>
      </c>
      <c r="M108" s="18">
        <f t="shared" ref="M108" si="47">(M97-M96)/M96*100</f>
        <v>-5.0866884911265746</v>
      </c>
    </row>
    <row r="109" spans="1:13">
      <c r="A109" s="17">
        <f t="shared" si="41"/>
        <v>2010</v>
      </c>
      <c r="B109" s="18">
        <f>(B98-B97)/B97*100</f>
        <v>0.74498395764619729</v>
      </c>
      <c r="C109" s="18">
        <f t="shared" ref="C109:K109" si="48">(C98-C97)/C97*100</f>
        <v>-0.60430781975797676</v>
      </c>
      <c r="D109" s="18">
        <f t="shared" si="48"/>
        <v>-3.8040248095708646</v>
      </c>
      <c r="E109" s="18">
        <f t="shared" si="48"/>
        <v>1.6166069624322585</v>
      </c>
      <c r="F109" s="18">
        <f t="shared" si="48"/>
        <v>4.9069114375948155</v>
      </c>
      <c r="G109" s="18">
        <f t="shared" si="48"/>
        <v>6.7447438972767033</v>
      </c>
      <c r="H109" s="18">
        <f t="shared" si="48"/>
        <v>9.6465398867152814</v>
      </c>
      <c r="I109" s="18">
        <f t="shared" si="48"/>
        <v>4.3282693014602822</v>
      </c>
      <c r="J109" s="18">
        <f t="shared" si="48"/>
        <v>3.8552351606523829</v>
      </c>
      <c r="K109" s="18">
        <f t="shared" si="48"/>
        <v>-2.0062571386005859</v>
      </c>
      <c r="L109" s="18">
        <f t="shared" ref="L109:M110" si="49">(L98-L97)/L97*100</f>
        <v>-4.4069386415003704</v>
      </c>
      <c r="M109" s="18">
        <f>(M98-M97)/M97*100</f>
        <v>4.6095624780430269</v>
      </c>
    </row>
    <row r="110" spans="1:13">
      <c r="A110" s="17">
        <f t="shared" si="41"/>
        <v>2011</v>
      </c>
      <c r="B110" s="18">
        <f>(B99-B98)/B98*100</f>
        <v>6.5175448622699665</v>
      </c>
      <c r="C110" s="18">
        <f t="shared" ref="C110:K110" si="50">(C99-C98)/C98*100</f>
        <v>1.7637027763610102</v>
      </c>
      <c r="D110" s="18">
        <f t="shared" si="50"/>
        <v>8.9248368876443713</v>
      </c>
      <c r="E110" s="18">
        <f t="shared" si="50"/>
        <v>-0.16757173947808893</v>
      </c>
      <c r="F110" s="18">
        <f t="shared" si="50"/>
        <v>-2.2739680160351186</v>
      </c>
      <c r="G110" s="18">
        <f t="shared" si="50"/>
        <v>12.841527276424838</v>
      </c>
      <c r="H110" s="18">
        <f t="shared" si="50"/>
        <v>6.5602757473395039</v>
      </c>
      <c r="I110" s="18">
        <f t="shared" si="50"/>
        <v>3.8029040906143465</v>
      </c>
      <c r="J110" s="18">
        <f t="shared" si="50"/>
        <v>4.8674378853256011</v>
      </c>
      <c r="K110" s="18">
        <f t="shared" si="50"/>
        <v>55.469362138393706</v>
      </c>
      <c r="L110" s="18">
        <f t="shared" si="49"/>
        <v>-14.364410998180032</v>
      </c>
      <c r="M110" s="18">
        <f t="shared" si="49"/>
        <v>4.2846271686894397</v>
      </c>
    </row>
    <row r="111" spans="1:13" ht="15.75" thickBot="1">
      <c r="A111" s="17">
        <f t="shared" si="41"/>
        <v>2012</v>
      </c>
      <c r="B111" s="18">
        <f>(B100-B99)/B99*100</f>
        <v>-1.7993780595371736</v>
      </c>
      <c r="C111" s="18">
        <f t="shared" ref="C111:M111" si="51">(C100-C99)/C99*100</f>
        <v>-2.8592566191996025</v>
      </c>
      <c r="D111" s="18">
        <f t="shared" si="51"/>
        <v>2.6276185841373426E-2</v>
      </c>
      <c r="E111" s="18">
        <f t="shared" si="51"/>
        <v>10.938862499825875</v>
      </c>
      <c r="F111" s="18">
        <f t="shared" si="51"/>
        <v>-3.5805252084218959</v>
      </c>
      <c r="G111" s="18">
        <f t="shared" si="51"/>
        <v>2.487429487988162</v>
      </c>
      <c r="H111" s="18">
        <f t="shared" si="51"/>
        <v>-4.8841624041728107</v>
      </c>
      <c r="I111" s="18">
        <f t="shared" si="51"/>
        <v>-4.0949892549613649</v>
      </c>
      <c r="J111" s="18">
        <f t="shared" si="51"/>
        <v>4.6522133979509297</v>
      </c>
      <c r="K111" s="18">
        <f t="shared" si="51"/>
        <v>5.1411148777405584</v>
      </c>
      <c r="L111" s="18">
        <f t="shared" si="51"/>
        <v>-8.8147220117899181</v>
      </c>
      <c r="M111" s="18">
        <f t="shared" si="51"/>
        <v>-1.9403587288044655</v>
      </c>
    </row>
    <row r="112" spans="1:13" ht="15.75" thickBot="1">
      <c r="A112" s="19" t="s">
        <v>17</v>
      </c>
      <c r="B112" s="29">
        <f>AVERAGE(B105:B111)</f>
        <v>23.6300526621533</v>
      </c>
      <c r="C112" s="20">
        <f t="shared" ref="C112:M112" si="52">AVERAGE(C105:C111)</f>
        <v>16.275696745346806</v>
      </c>
      <c r="D112" s="20">
        <f t="shared" si="52"/>
        <v>13.017812642231842</v>
      </c>
      <c r="E112" s="20">
        <f t="shared" si="52"/>
        <v>18.325055560191334</v>
      </c>
      <c r="F112" s="20">
        <f t="shared" si="52"/>
        <v>14.481079955507521</v>
      </c>
      <c r="G112" s="20">
        <f t="shared" si="52"/>
        <v>22.30599453450025</v>
      </c>
      <c r="H112" s="20">
        <f t="shared" si="52"/>
        <v>4.1522268656167514</v>
      </c>
      <c r="I112" s="20">
        <f t="shared" si="52"/>
        <v>1.9666703859908863</v>
      </c>
      <c r="J112" s="20">
        <f t="shared" si="52"/>
        <v>4.2247228004551536</v>
      </c>
      <c r="K112" s="20">
        <f t="shared" si="52"/>
        <v>13.967590130084393</v>
      </c>
      <c r="L112" s="20">
        <f t="shared" ref="L112" si="53">AVERAGE(L105:L111)</f>
        <v>0.46609868145702826</v>
      </c>
      <c r="M112" s="21">
        <f t="shared" si="52"/>
        <v>3.5447823680124722</v>
      </c>
    </row>
    <row r="113" spans="1: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36"/>
    </row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spans="1:13" ht="13.5" customHeight="1"/>
    <row r="162" spans="1:13" ht="13.5" customHeight="1" thickBot="1"/>
    <row r="163" spans="1:13" ht="30.75" customHeight="1" thickBot="1">
      <c r="A163" s="53" t="s">
        <v>21</v>
      </c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5"/>
    </row>
    <row r="164" spans="1:13" ht="28.5" customHeight="1" thickBot="1">
      <c r="A164" s="12"/>
      <c r="B164" s="13" t="str">
        <f>B104</f>
        <v>Bloemfontein</v>
      </c>
      <c r="C164" s="13" t="str">
        <f t="shared" ref="C164:M164" si="54">C104</f>
        <v xml:space="preserve">East London </v>
      </c>
      <c r="D164" s="13" t="str">
        <f t="shared" si="54"/>
        <v xml:space="preserve">George </v>
      </c>
      <c r="E164" s="13" t="str">
        <f t="shared" si="54"/>
        <v>Kimberley</v>
      </c>
      <c r="F164" s="13" t="str">
        <f t="shared" si="54"/>
        <v xml:space="preserve">Port Elizabeth </v>
      </c>
      <c r="G164" s="13" t="str">
        <f t="shared" si="54"/>
        <v xml:space="preserve">Upington </v>
      </c>
      <c r="H164" s="13" t="str">
        <f t="shared" si="54"/>
        <v>King Shaka International</v>
      </c>
      <c r="I164" s="13" t="str">
        <f t="shared" si="54"/>
        <v xml:space="preserve">OR Tambo International </v>
      </c>
      <c r="J164" s="13" t="str">
        <f t="shared" si="54"/>
        <v xml:space="preserve">Cape Town International </v>
      </c>
      <c r="K164" s="13" t="str">
        <f t="shared" si="54"/>
        <v>Pietermaritzburg</v>
      </c>
      <c r="L164" s="13" t="str">
        <f t="shared" ref="L164" si="55">L104</f>
        <v>Richards Bay</v>
      </c>
      <c r="M164" s="14" t="str">
        <f t="shared" si="54"/>
        <v>TOTAL</v>
      </c>
    </row>
    <row r="165" spans="1:13">
      <c r="A165" s="4">
        <v>2005</v>
      </c>
      <c r="B165" s="2">
        <f>SUM(B3:B11)/9*12</f>
        <v>130308</v>
      </c>
      <c r="C165" s="2">
        <f t="shared" ref="C165:K165" si="56">SUM(C3:C11)/9*12</f>
        <v>297454.66666666669</v>
      </c>
      <c r="D165" s="2">
        <f t="shared" si="56"/>
        <v>294496</v>
      </c>
      <c r="E165" s="2">
        <f t="shared" si="56"/>
        <v>57981.333333333328</v>
      </c>
      <c r="F165" s="2">
        <f t="shared" si="56"/>
        <v>647269.33333333326</v>
      </c>
      <c r="G165" s="2">
        <f t="shared" si="56"/>
        <v>16461.333333333336</v>
      </c>
      <c r="H165" s="2">
        <f t="shared" si="56"/>
        <v>3690242.666666667</v>
      </c>
      <c r="I165" s="2">
        <f t="shared" si="56"/>
        <v>16111781.333333334</v>
      </c>
      <c r="J165" s="2">
        <f t="shared" si="56"/>
        <v>6668874.666666666</v>
      </c>
      <c r="K165" s="2">
        <f t="shared" si="56"/>
        <v>48000</v>
      </c>
      <c r="L165" s="2">
        <f t="shared" ref="L165" si="57">SUM(L3:L11)/9*12</f>
        <v>77944</v>
      </c>
      <c r="M165" s="2">
        <f>SUM(B165:L165)</f>
        <v>28040813.333333336</v>
      </c>
    </row>
    <row r="166" spans="1:13">
      <c r="A166" s="4">
        <v>2006</v>
      </c>
      <c r="B166" s="2">
        <f>SUM(B12:B23)</f>
        <v>275711</v>
      </c>
      <c r="C166" s="2">
        <f t="shared" ref="C166:K166" si="58">SUM(C12:C23)</f>
        <v>594002.80000000005</v>
      </c>
      <c r="D166" s="2">
        <f t="shared" si="58"/>
        <v>523242</v>
      </c>
      <c r="E166" s="2">
        <f t="shared" si="58"/>
        <v>114778</v>
      </c>
      <c r="F166" s="2">
        <f t="shared" si="58"/>
        <v>1249786</v>
      </c>
      <c r="G166" s="2">
        <f t="shared" si="58"/>
        <v>32512.84</v>
      </c>
      <c r="H166" s="2">
        <f t="shared" si="58"/>
        <v>4032193</v>
      </c>
      <c r="I166" s="2">
        <f t="shared" si="58"/>
        <v>17229694</v>
      </c>
      <c r="J166" s="2">
        <f t="shared" si="58"/>
        <v>7224521</v>
      </c>
      <c r="K166" s="2">
        <f t="shared" si="58"/>
        <v>77832</v>
      </c>
      <c r="L166" s="2">
        <f t="shared" ref="L166" si="59">SUM(L12:L23)</f>
        <v>79942</v>
      </c>
      <c r="M166" s="2">
        <f t="shared" ref="M166:M172" si="60">SUM(B166:L166)</f>
        <v>31434214.640000001</v>
      </c>
    </row>
    <row r="167" spans="1:13">
      <c r="A167" s="4">
        <v>2007</v>
      </c>
      <c r="B167" s="2">
        <f>SUM(B24:B35)</f>
        <v>424924</v>
      </c>
      <c r="C167" s="2">
        <f t="shared" ref="C167:K167" si="61">SUM(C24:C35)</f>
        <v>744949</v>
      </c>
      <c r="D167" s="2">
        <f t="shared" si="61"/>
        <v>652031</v>
      </c>
      <c r="E167" s="2">
        <f t="shared" si="61"/>
        <v>147285</v>
      </c>
      <c r="F167" s="2">
        <f t="shared" si="61"/>
        <v>1491551</v>
      </c>
      <c r="G167" s="2">
        <f t="shared" si="61"/>
        <v>47575</v>
      </c>
      <c r="H167" s="2">
        <f t="shared" si="61"/>
        <v>4799702</v>
      </c>
      <c r="I167" s="2">
        <f t="shared" si="61"/>
        <v>19336300</v>
      </c>
      <c r="J167" s="2">
        <f t="shared" si="61"/>
        <v>8317341</v>
      </c>
      <c r="K167" s="2">
        <f t="shared" si="61"/>
        <v>78536</v>
      </c>
      <c r="L167" s="2">
        <f t="shared" ref="L167" si="62">SUM(L24:L35)</f>
        <v>90308</v>
      </c>
      <c r="M167" s="2">
        <f t="shared" si="60"/>
        <v>36130502</v>
      </c>
    </row>
    <row r="168" spans="1:13">
      <c r="A168" s="4">
        <v>2008</v>
      </c>
      <c r="B168" s="2">
        <f>SUM(B36:B47)</f>
        <v>411683</v>
      </c>
      <c r="C168" s="2">
        <f t="shared" ref="C168:K168" si="63">SUM(C36:C47)</f>
        <v>715206</v>
      </c>
      <c r="D168" s="2">
        <f t="shared" si="63"/>
        <v>630385</v>
      </c>
      <c r="E168" s="2">
        <f t="shared" si="63"/>
        <v>155615</v>
      </c>
      <c r="F168" s="2">
        <f t="shared" si="63"/>
        <v>1465429</v>
      </c>
      <c r="G168" s="2">
        <f t="shared" si="63"/>
        <v>50220</v>
      </c>
      <c r="H168" s="2">
        <f t="shared" si="63"/>
        <v>4458715</v>
      </c>
      <c r="I168" s="2">
        <f t="shared" si="63"/>
        <v>18501628</v>
      </c>
      <c r="J168" s="2">
        <f t="shared" si="63"/>
        <v>8077435</v>
      </c>
      <c r="K168" s="2">
        <f t="shared" si="63"/>
        <v>75337</v>
      </c>
      <c r="L168" s="2">
        <f t="shared" ref="L168" si="64">SUM(L36:L47)</f>
        <v>109172.50400000002</v>
      </c>
      <c r="M168" s="2">
        <f>SUM(B168:L168)</f>
        <v>34650825.504000001</v>
      </c>
    </row>
    <row r="169" spans="1:13">
      <c r="A169" s="4">
        <v>2009</v>
      </c>
      <c r="B169" s="2">
        <f>SUM(B48:B59)</f>
        <v>400814</v>
      </c>
      <c r="C169" s="2">
        <f t="shared" ref="C169:K169" si="65">SUM(C48:C59)</f>
        <v>675980</v>
      </c>
      <c r="D169" s="2">
        <f t="shared" si="65"/>
        <v>548498</v>
      </c>
      <c r="E169" s="2">
        <f t="shared" si="65"/>
        <v>130644</v>
      </c>
      <c r="F169" s="2">
        <f t="shared" si="65"/>
        <v>1342861</v>
      </c>
      <c r="G169" s="2">
        <f t="shared" si="65"/>
        <v>42522</v>
      </c>
      <c r="H169" s="2">
        <f t="shared" si="65"/>
        <v>4304729</v>
      </c>
      <c r="I169" s="2">
        <f t="shared" si="65"/>
        <v>17554721</v>
      </c>
      <c r="J169" s="2">
        <f t="shared" si="65"/>
        <v>7723975</v>
      </c>
      <c r="K169" s="2">
        <f t="shared" si="65"/>
        <v>60411</v>
      </c>
      <c r="L169" s="2">
        <f t="shared" ref="L169" si="66">SUM(L48:L59)</f>
        <v>103090.95100767925</v>
      </c>
      <c r="M169" s="2">
        <f t="shared" si="60"/>
        <v>32888245.951007679</v>
      </c>
    </row>
    <row r="170" spans="1:13">
      <c r="A170" s="4">
        <v>2010</v>
      </c>
      <c r="B170" s="2">
        <f>SUM(B60:B71)</f>
        <v>403800</v>
      </c>
      <c r="C170" s="2">
        <f t="shared" ref="C170:K170" si="67">SUM(C60:C71)</f>
        <v>671895</v>
      </c>
      <c r="D170" s="2">
        <f t="shared" si="67"/>
        <v>527633</v>
      </c>
      <c r="E170" s="2">
        <f t="shared" si="67"/>
        <v>132756</v>
      </c>
      <c r="F170" s="2">
        <f>SUM(F60:F71)</f>
        <v>1408754</v>
      </c>
      <c r="G170" s="2">
        <f t="shared" si="67"/>
        <v>45390</v>
      </c>
      <c r="H170" s="2">
        <f t="shared" si="67"/>
        <v>4719986.4000000004</v>
      </c>
      <c r="I170" s="2">
        <f t="shared" si="67"/>
        <v>18314536.600000001</v>
      </c>
      <c r="J170" s="2">
        <f t="shared" si="67"/>
        <v>8021752.4000000004</v>
      </c>
      <c r="K170" s="2">
        <f t="shared" si="67"/>
        <v>59199</v>
      </c>
      <c r="L170" s="2">
        <f t="shared" ref="L170" si="68">SUM(L60:L71)</f>
        <v>98547.796051831625</v>
      </c>
      <c r="M170" s="2">
        <f t="shared" si="60"/>
        <v>34404250.196051829</v>
      </c>
    </row>
    <row r="171" spans="1:13">
      <c r="A171" s="4">
        <v>2011</v>
      </c>
      <c r="B171" s="2">
        <f>SUM(B71:B83)</f>
        <v>465961</v>
      </c>
      <c r="C171" s="2">
        <f t="shared" ref="C171:L171" si="69">SUM(C71:C83)</f>
        <v>740724</v>
      </c>
      <c r="D171" s="2">
        <f t="shared" si="69"/>
        <v>622617</v>
      </c>
      <c r="E171" s="2">
        <f t="shared" si="69"/>
        <v>143578</v>
      </c>
      <c r="F171" s="2">
        <f t="shared" si="69"/>
        <v>1491446</v>
      </c>
      <c r="G171" s="2">
        <f t="shared" si="69"/>
        <v>55487</v>
      </c>
      <c r="H171" s="2">
        <f t="shared" si="69"/>
        <v>5448766.4000000004</v>
      </c>
      <c r="I171" s="2">
        <f t="shared" si="69"/>
        <v>20595272.600000001</v>
      </c>
      <c r="J171" s="2">
        <f t="shared" si="69"/>
        <v>9113223.4000000004</v>
      </c>
      <c r="K171" s="2">
        <f t="shared" si="69"/>
        <v>99706</v>
      </c>
      <c r="L171" s="2">
        <f t="shared" si="69"/>
        <v>91424.651063739817</v>
      </c>
      <c r="M171" s="2">
        <f t="shared" si="60"/>
        <v>38868206.051063739</v>
      </c>
    </row>
    <row r="172" spans="1:13" ht="15.75" thickBot="1">
      <c r="A172" s="4">
        <v>2012</v>
      </c>
      <c r="B172" s="2">
        <f>SUM(B84:B88)</f>
        <v>175991</v>
      </c>
      <c r="C172" s="2">
        <f t="shared" ref="C172:L172" si="70">SUM(C84:C88)</f>
        <v>276748</v>
      </c>
      <c r="D172" s="2">
        <f t="shared" si="70"/>
        <v>239531</v>
      </c>
      <c r="E172" s="2">
        <f t="shared" si="70"/>
        <v>61263</v>
      </c>
      <c r="F172" s="2">
        <f t="shared" si="70"/>
        <v>553094</v>
      </c>
      <c r="G172" s="2">
        <f t="shared" si="70"/>
        <v>21872</v>
      </c>
      <c r="H172" s="2">
        <f t="shared" si="70"/>
        <v>1993323</v>
      </c>
      <c r="I172" s="2">
        <f t="shared" si="70"/>
        <v>7596884</v>
      </c>
      <c r="J172" s="2">
        <f t="shared" si="70"/>
        <v>3668150</v>
      </c>
      <c r="K172" s="2">
        <f t="shared" si="70"/>
        <v>40320</v>
      </c>
      <c r="L172" s="2">
        <f t="shared" si="70"/>
        <v>32063.777777777777</v>
      </c>
      <c r="M172" s="2">
        <f t="shared" si="60"/>
        <v>14659239.777777778</v>
      </c>
    </row>
    <row r="173" spans="1:13" ht="15.75" thickBot="1">
      <c r="A173" s="19" t="s">
        <v>25</v>
      </c>
      <c r="B173" s="8">
        <f>SUM(B165:B172)</f>
        <v>2689192</v>
      </c>
      <c r="C173" s="9">
        <f t="shared" ref="C173:M173" si="71">SUM(C165:C172)</f>
        <v>4716959.4666666668</v>
      </c>
      <c r="D173" s="9">
        <f t="shared" si="71"/>
        <v>4038433</v>
      </c>
      <c r="E173" s="9">
        <f t="shared" si="71"/>
        <v>943900.33333333326</v>
      </c>
      <c r="F173" s="9">
        <f t="shared" si="71"/>
        <v>9650190.3333333321</v>
      </c>
      <c r="G173" s="9">
        <f t="shared" si="71"/>
        <v>312040.17333333334</v>
      </c>
      <c r="H173" s="9">
        <f t="shared" si="71"/>
        <v>33447657.466666669</v>
      </c>
      <c r="I173" s="9">
        <f t="shared" si="71"/>
        <v>135240817.53333333</v>
      </c>
      <c r="J173" s="9">
        <f t="shared" si="71"/>
        <v>58815272.466666661</v>
      </c>
      <c r="K173" s="9">
        <f t="shared" si="71"/>
        <v>539341</v>
      </c>
      <c r="L173" s="9">
        <f t="shared" ref="L173" si="72">SUM(L165:L172)</f>
        <v>682493.67990102852</v>
      </c>
      <c r="M173" s="10">
        <f t="shared" si="71"/>
        <v>251076297.4532344</v>
      </c>
    </row>
    <row r="174" spans="1:13" ht="15.75" thickBot="1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24" thickBot="1">
      <c r="A175" s="51" t="s">
        <v>22</v>
      </c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0"/>
    </row>
    <row r="176" spans="1:13" ht="29.25" customHeight="1" thickBot="1">
      <c r="A176" s="12"/>
      <c r="B176" s="13" t="str">
        <f>B164</f>
        <v>Bloemfontein</v>
      </c>
      <c r="C176" s="13" t="str">
        <f t="shared" ref="C176:M176" si="73">C164</f>
        <v xml:space="preserve">East London </v>
      </c>
      <c r="D176" s="13" t="str">
        <f t="shared" si="73"/>
        <v xml:space="preserve">George </v>
      </c>
      <c r="E176" s="13" t="str">
        <f t="shared" si="73"/>
        <v>Kimberley</v>
      </c>
      <c r="F176" s="13" t="str">
        <f t="shared" si="73"/>
        <v xml:space="preserve">Port Elizabeth </v>
      </c>
      <c r="G176" s="13" t="str">
        <f t="shared" si="73"/>
        <v xml:space="preserve">Upington </v>
      </c>
      <c r="H176" s="13" t="str">
        <f t="shared" si="73"/>
        <v>King Shaka International</v>
      </c>
      <c r="I176" s="13" t="str">
        <f t="shared" si="73"/>
        <v xml:space="preserve">OR Tambo International </v>
      </c>
      <c r="J176" s="13" t="str">
        <f t="shared" si="73"/>
        <v xml:space="preserve">Cape Town International </v>
      </c>
      <c r="K176" s="13" t="str">
        <f t="shared" si="73"/>
        <v>Pietermaritzburg</v>
      </c>
      <c r="L176" s="13" t="str">
        <f t="shared" ref="L176" si="74">L164</f>
        <v>Richards Bay</v>
      </c>
      <c r="M176" s="14" t="str">
        <f t="shared" si="73"/>
        <v>TOTAL</v>
      </c>
    </row>
    <row r="177" spans="1:13">
      <c r="A177" s="4">
        <v>2005</v>
      </c>
      <c r="B177" s="3">
        <f>B165/$M165*100</f>
        <v>0.46470834654819798</v>
      </c>
      <c r="C177" s="3">
        <f>C165/$M165*100</f>
        <v>1.0607918648103882</v>
      </c>
      <c r="D177" s="3">
        <f t="shared" ref="D177:I177" si="75">D165/$M165*100</f>
        <v>1.0502405779004984</v>
      </c>
      <c r="E177" s="3">
        <f>E165/$M165*100</f>
        <v>0.20677479160138482</v>
      </c>
      <c r="F177" s="3">
        <f t="shared" si="75"/>
        <v>2.3083115515907524</v>
      </c>
      <c r="G177" s="3">
        <f>G165/$M165*100</f>
        <v>5.8704906800135612E-2</v>
      </c>
      <c r="H177" s="3">
        <f>H165/$M165*100</f>
        <v>13.160255456213585</v>
      </c>
      <c r="I177" s="3">
        <f t="shared" si="75"/>
        <v>57.45832384319808</v>
      </c>
      <c r="J177" s="3">
        <f>J165/$M165*100</f>
        <v>23.782743344106514</v>
      </c>
      <c r="K177" s="3">
        <f>K165/$M165*100</f>
        <v>0.1711790575736985</v>
      </c>
      <c r="L177" s="3">
        <f>L165/$M165*100</f>
        <v>0.27796625965675742</v>
      </c>
      <c r="M177" s="3">
        <f>M165/$M165*100</f>
        <v>100</v>
      </c>
    </row>
    <row r="178" spans="1:13">
      <c r="A178" s="4">
        <v>2006</v>
      </c>
      <c r="B178" s="3">
        <f>B166/$M166*100</f>
        <v>0.8771047826630225</v>
      </c>
      <c r="C178" s="3">
        <f t="shared" ref="C178:K178" si="76">C166/$M166*100</f>
        <v>1.8896696062007932</v>
      </c>
      <c r="D178" s="3">
        <f t="shared" si="76"/>
        <v>1.6645620257812175</v>
      </c>
      <c r="E178" s="3">
        <f t="shared" si="76"/>
        <v>0.36513716443847505</v>
      </c>
      <c r="F178" s="3">
        <f t="shared" si="76"/>
        <v>3.9758779225540088</v>
      </c>
      <c r="G178" s="3">
        <f t="shared" si="76"/>
        <v>0.10343137365559454</v>
      </c>
      <c r="H178" s="3">
        <f t="shared" si="76"/>
        <v>12.82740175372169</v>
      </c>
      <c r="I178" s="3">
        <f t="shared" si="76"/>
        <v>54.811911788867263</v>
      </c>
      <c r="J178" s="3">
        <f t="shared" si="76"/>
        <v>22.982985523063796</v>
      </c>
      <c r="K178" s="3">
        <f t="shared" si="76"/>
        <v>0.24760281397633163</v>
      </c>
      <c r="L178" s="3">
        <f t="shared" ref="L178" si="77">L166/$M166*100</f>
        <v>0.25431524507780734</v>
      </c>
      <c r="M178" s="3">
        <f t="shared" ref="M178" si="78">M166/$M166*100</f>
        <v>100</v>
      </c>
    </row>
    <row r="179" spans="1:13">
      <c r="A179" s="4">
        <v>2007</v>
      </c>
      <c r="B179" s="3">
        <f t="shared" ref="B179:K180" si="79">B167/$M167*100</f>
        <v>1.1760810851728547</v>
      </c>
      <c r="C179" s="3">
        <f t="shared" si="79"/>
        <v>2.0618285347931229</v>
      </c>
      <c r="D179" s="3">
        <f t="shared" si="79"/>
        <v>1.8046552466943304</v>
      </c>
      <c r="E179" s="3">
        <f t="shared" si="79"/>
        <v>0.40764725604974983</v>
      </c>
      <c r="F179" s="3">
        <f t="shared" si="79"/>
        <v>4.1282321513274294</v>
      </c>
      <c r="G179" s="3">
        <f t="shared" si="79"/>
        <v>0.131675446967219</v>
      </c>
      <c r="H179" s="3">
        <f t="shared" si="79"/>
        <v>13.284349052221858</v>
      </c>
      <c r="I179" s="3">
        <f t="shared" si="79"/>
        <v>53.517938942558843</v>
      </c>
      <c r="J179" s="3">
        <f t="shared" si="79"/>
        <v>23.020275223410959</v>
      </c>
      <c r="K179" s="3">
        <f t="shared" si="79"/>
        <v>0.21736758598039962</v>
      </c>
      <c r="L179" s="3">
        <f t="shared" ref="L179" si="80">L167/$M167*100</f>
        <v>0.24994947482323937</v>
      </c>
      <c r="M179" s="3">
        <f t="shared" ref="M179" si="81">M167/$M167*100</f>
        <v>100</v>
      </c>
    </row>
    <row r="180" spans="1:13">
      <c r="A180" s="4">
        <v>2008</v>
      </c>
      <c r="B180" s="3">
        <f t="shared" si="79"/>
        <v>1.1880900209793743</v>
      </c>
      <c r="C180" s="3">
        <f t="shared" si="79"/>
        <v>2.0640374063164484</v>
      </c>
      <c r="D180" s="3">
        <f t="shared" si="79"/>
        <v>1.8192495873647512</v>
      </c>
      <c r="E180" s="3">
        <f t="shared" si="79"/>
        <v>0.44909463984353332</v>
      </c>
      <c r="F180" s="3">
        <f>F168/$M168*100</f>
        <v>4.229131568108917</v>
      </c>
      <c r="G180" s="3">
        <f t="shared" si="79"/>
        <v>0.14493161207430033</v>
      </c>
      <c r="H180" s="3">
        <f t="shared" si="79"/>
        <v>12.867557800276064</v>
      </c>
      <c r="I180" s="3">
        <f t="shared" si="79"/>
        <v>53.394479729968388</v>
      </c>
      <c r="J180" s="3">
        <f t="shared" si="79"/>
        <v>23.310945359923853</v>
      </c>
      <c r="K180" s="3">
        <f t="shared" si="79"/>
        <v>0.21741761965036965</v>
      </c>
      <c r="L180" s="3">
        <f t="shared" ref="L180" si="82">L168/$M168*100</f>
        <v>0.31506465549398649</v>
      </c>
      <c r="M180" s="3">
        <f t="shared" ref="M180" si="83">M168/$M168*100</f>
        <v>100</v>
      </c>
    </row>
    <row r="181" spans="1:13">
      <c r="A181" s="4">
        <v>2009</v>
      </c>
      <c r="B181" s="3">
        <f>B169/$M169*100</f>
        <v>1.2187150406168721</v>
      </c>
      <c r="C181" s="3">
        <f t="shared" ref="C181:K181" si="84">C169/$M169*100</f>
        <v>2.0553847748736152</v>
      </c>
      <c r="D181" s="3">
        <f t="shared" si="84"/>
        <v>1.6677630081490993</v>
      </c>
      <c r="E181" s="3">
        <f t="shared" si="84"/>
        <v>0.39723614386311512</v>
      </c>
      <c r="F181" s="3">
        <f t="shared" si="84"/>
        <v>4.0831031305239174</v>
      </c>
      <c r="G181" s="3">
        <f t="shared" si="84"/>
        <v>0.12929239237429491</v>
      </c>
      <c r="H181" s="3">
        <f t="shared" si="84"/>
        <v>13.088958913809465</v>
      </c>
      <c r="I181" s="3">
        <f t="shared" si="84"/>
        <v>53.3768843317171</v>
      </c>
      <c r="J181" s="3">
        <f t="shared" si="84"/>
        <v>23.485518235013508</v>
      </c>
      <c r="K181" s="3">
        <f t="shared" si="84"/>
        <v>0.18368568542692085</v>
      </c>
      <c r="L181" s="3">
        <f t="shared" ref="L181" si="85">L169/$M169*100</f>
        <v>0.31345834363209812</v>
      </c>
      <c r="M181" s="3">
        <f>M169/$M169*100</f>
        <v>100</v>
      </c>
    </row>
    <row r="182" spans="1:13">
      <c r="A182" s="4">
        <v>2010</v>
      </c>
      <c r="B182" s="3">
        <f>B170/$M170*100</f>
        <v>1.1736921970365723</v>
      </c>
      <c r="C182" s="3">
        <f t="shared" ref="C182:K182" si="86">C170/$M170*100</f>
        <v>1.9529418492518273</v>
      </c>
      <c r="D182" s="3">
        <f t="shared" si="86"/>
        <v>1.5336273774120799</v>
      </c>
      <c r="E182" s="3">
        <f t="shared" si="86"/>
        <v>0.38587092944474294</v>
      </c>
      <c r="F182" s="3">
        <f t="shared" si="86"/>
        <v>4.09470920590406</v>
      </c>
      <c r="G182" s="3">
        <f t="shared" si="86"/>
        <v>0.13193137400567118</v>
      </c>
      <c r="H182" s="3">
        <f t="shared" si="86"/>
        <v>13.719195660720018</v>
      </c>
      <c r="I182" s="3">
        <f t="shared" si="86"/>
        <v>53.233354878060226</v>
      </c>
      <c r="J182" s="3">
        <f t="shared" si="86"/>
        <v>23.31616691044923</v>
      </c>
      <c r="K182" s="3">
        <f t="shared" si="86"/>
        <v>0.17206885679140183</v>
      </c>
      <c r="L182" s="3">
        <f t="shared" ref="L182" si="87">L170/$M170*100</f>
        <v>0.28644076092418602</v>
      </c>
      <c r="M182" s="3">
        <f>M170/$M170*100</f>
        <v>100</v>
      </c>
    </row>
    <row r="183" spans="1:13">
      <c r="A183" s="4">
        <v>2011</v>
      </c>
      <c r="B183" s="3">
        <f>B171/$M171*100</f>
        <v>1.198823015880476</v>
      </c>
      <c r="C183" s="3">
        <f t="shared" ref="C183:K184" si="88">C171/$M171*100</f>
        <v>1.9057324102554716</v>
      </c>
      <c r="D183" s="3">
        <f t="shared" si="88"/>
        <v>1.6018670868988056</v>
      </c>
      <c r="E183" s="3">
        <f t="shared" si="88"/>
        <v>0.36939703317249079</v>
      </c>
      <c r="F183" s="3">
        <f t="shared" si="88"/>
        <v>3.8371876439076926</v>
      </c>
      <c r="G183" s="3">
        <f t="shared" si="88"/>
        <v>0.14275678153785396</v>
      </c>
      <c r="H183" s="3">
        <f t="shared" si="88"/>
        <v>14.018569297594016</v>
      </c>
      <c r="I183" s="3">
        <f t="shared" si="88"/>
        <v>52.987453480468396</v>
      </c>
      <c r="J183" s="3">
        <f t="shared" si="88"/>
        <v>23.446472903913691</v>
      </c>
      <c r="K183" s="3">
        <f t="shared" si="88"/>
        <v>0.25652328761715837</v>
      </c>
      <c r="L183" s="3">
        <f t="shared" ref="L183:L184" si="89">L171/$M171*100</f>
        <v>0.2352170587539574</v>
      </c>
      <c r="M183" s="3">
        <f t="shared" ref="M183:M184" si="90">M171/$M171*100</f>
        <v>100</v>
      </c>
    </row>
    <row r="184" spans="1:13" ht="15.75" thickBot="1">
      <c r="A184" s="4">
        <v>2012</v>
      </c>
      <c r="B184" s="3">
        <f>B172/$M172*100</f>
        <v>1.2005465676793698</v>
      </c>
      <c r="C184" s="3">
        <f t="shared" si="88"/>
        <v>1.887874161247622</v>
      </c>
      <c r="D184" s="3">
        <f t="shared" si="88"/>
        <v>1.6339933286520738</v>
      </c>
      <c r="E184" s="3">
        <f t="shared" si="88"/>
        <v>0.41791389545909302</v>
      </c>
      <c r="F184" s="3">
        <f t="shared" si="88"/>
        <v>3.7730060247629336</v>
      </c>
      <c r="G184" s="3">
        <f t="shared" si="88"/>
        <v>0.14920282587338657</v>
      </c>
      <c r="H184" s="3">
        <f t="shared" si="88"/>
        <v>13.597724235479907</v>
      </c>
      <c r="I184" s="3">
        <f t="shared" si="88"/>
        <v>51.823178521960344</v>
      </c>
      <c r="J184" s="3">
        <f t="shared" si="88"/>
        <v>25.022784643720875</v>
      </c>
      <c r="K184" s="3">
        <f t="shared" si="88"/>
        <v>0.27504836956908135</v>
      </c>
      <c r="L184" s="3">
        <f t="shared" si="89"/>
        <v>0.21872742559531549</v>
      </c>
      <c r="M184" s="3">
        <f t="shared" si="90"/>
        <v>100</v>
      </c>
    </row>
    <row r="185" spans="1:13" s="36" customFormat="1">
      <c r="A185" s="31" t="s">
        <v>17</v>
      </c>
      <c r="B185" s="33">
        <f>AVERAGE(B177:B184)</f>
        <v>1.0622201320720925</v>
      </c>
      <c r="C185" s="34">
        <f t="shared" ref="C185:K185" si="91">AVERAGE(C177:C184)</f>
        <v>1.8597825759686608</v>
      </c>
      <c r="D185" s="34">
        <f t="shared" si="91"/>
        <v>1.5969947798566069</v>
      </c>
      <c r="E185" s="34">
        <f t="shared" si="91"/>
        <v>0.37488398173407311</v>
      </c>
      <c r="F185" s="34">
        <f t="shared" si="91"/>
        <v>3.803694899834964</v>
      </c>
      <c r="G185" s="34">
        <f t="shared" si="91"/>
        <v>0.12399083916105699</v>
      </c>
      <c r="H185" s="34">
        <f t="shared" si="91"/>
        <v>13.320501521254574</v>
      </c>
      <c r="I185" s="34">
        <f t="shared" si="91"/>
        <v>53.82544068959983</v>
      </c>
      <c r="J185" s="34">
        <f t="shared" si="91"/>
        <v>23.545986517950304</v>
      </c>
      <c r="K185" s="34">
        <f t="shared" si="91"/>
        <v>0.21761165957317019</v>
      </c>
      <c r="L185" s="35">
        <f t="shared" ref="L185" si="92">AVERAGE(L177:L184)</f>
        <v>0.26889240299466849</v>
      </c>
      <c r="M185" s="18"/>
    </row>
    <row r="186" spans="1:13" s="36" customFormat="1">
      <c r="A186" s="31" t="s">
        <v>24</v>
      </c>
      <c r="B186" s="37">
        <f>MAX(B177:B184)-MIN(B177:B184)</f>
        <v>0.75400669406867404</v>
      </c>
      <c r="C186" s="38">
        <f t="shared" ref="C186:L186" si="93">MAX(C177:C184)-MIN(C177:C184)</f>
        <v>1.0032455415060602</v>
      </c>
      <c r="D186" s="38">
        <f t="shared" si="93"/>
        <v>0.76900900946425277</v>
      </c>
      <c r="E186" s="38">
        <f t="shared" si="93"/>
        <v>0.2423198482421485</v>
      </c>
      <c r="F186" s="38">
        <f t="shared" si="93"/>
        <v>1.9208200165181646</v>
      </c>
      <c r="G186" s="38">
        <f t="shared" si="93"/>
        <v>9.0497919073250957E-2</v>
      </c>
      <c r="H186" s="38">
        <f t="shared" si="93"/>
        <v>1.1911675438723268</v>
      </c>
      <c r="I186" s="38">
        <f t="shared" si="93"/>
        <v>5.6351453212377365</v>
      </c>
      <c r="J186" s="38">
        <f>MAX(J177:J184)-MIN(J177:J184)</f>
        <v>2.0397991206570794</v>
      </c>
      <c r="K186" s="38">
        <f>MAX(K177:K184)-MIN(K177:K184)</f>
        <v>0.10386931199538285</v>
      </c>
      <c r="L186" s="39">
        <f t="shared" si="93"/>
        <v>9.6337229898670995E-2</v>
      </c>
      <c r="M186" s="18"/>
    </row>
    <row r="187" spans="1:13" s="36" customFormat="1" ht="30.75" thickBot="1">
      <c r="A187" s="32" t="s">
        <v>23</v>
      </c>
      <c r="B187" s="40">
        <f>B184-B177</f>
        <v>0.73583822113117181</v>
      </c>
      <c r="C187" s="41">
        <f t="shared" ref="C187:K187" si="94">C184-C177</f>
        <v>0.82708229643723374</v>
      </c>
      <c r="D187" s="41">
        <f t="shared" si="94"/>
        <v>0.5837527507515754</v>
      </c>
      <c r="E187" s="41">
        <f t="shared" si="94"/>
        <v>0.2111391038577082</v>
      </c>
      <c r="F187" s="41">
        <f t="shared" si="94"/>
        <v>1.4646944731721812</v>
      </c>
      <c r="G187" s="41">
        <f t="shared" si="94"/>
        <v>9.0497919073250957E-2</v>
      </c>
      <c r="H187" s="41">
        <f t="shared" si="94"/>
        <v>0.43746877926632166</v>
      </c>
      <c r="I187" s="41">
        <f t="shared" si="94"/>
        <v>-5.6351453212377365</v>
      </c>
      <c r="J187" s="41">
        <f>J184-J177</f>
        <v>1.2400412996143615</v>
      </c>
      <c r="K187" s="41">
        <f t="shared" si="94"/>
        <v>0.10386931199538285</v>
      </c>
      <c r="L187" s="42">
        <f t="shared" ref="L187" si="95">L184-L177</f>
        <v>-5.9238834061441925E-2</v>
      </c>
      <c r="M187" s="18"/>
    </row>
  </sheetData>
  <mergeCells count="5">
    <mergeCell ref="A1:M1"/>
    <mergeCell ref="A91:M91"/>
    <mergeCell ref="A103:M103"/>
    <mergeCell ref="A163:M163"/>
    <mergeCell ref="A175:M175"/>
  </mergeCells>
  <conditionalFormatting sqref="K64:L8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64:H88">
    <cfRule type="iconSet" priority="4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2012-07-09T22:06:10Z</dcterms:modified>
</cp:coreProperties>
</file>