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8.xml" ContentType="application/vnd.openxmlformats-officedocument.drawingml.chartshapes+xml"/>
  <Override PartName="/xl/drawings/drawing19.xml" ContentType="application/vnd.openxmlformats-officedocument.drawingml.chartshapes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17.xml" ContentType="application/vnd.openxmlformats-officedocument.drawingml.chartshapes+xml"/>
  <Override PartName="/xl/drawings/drawing28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ml.chartshapes+xml"/>
  <Override PartName="/xl/drawings/drawing15.xml" ContentType="application/vnd.openxmlformats-officedocument.drawingml.chartshapes+xml"/>
  <Override PartName="/xl/drawings/drawing26.xml" ContentType="application/vnd.openxmlformats-officedocument.drawingml.chartshap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ml.chartshapes+xml"/>
  <Override PartName="/xl/drawings/drawing14.xml" ContentType="application/vnd.openxmlformats-officedocument.drawingml.chartshapes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ml.chartshapes+xml"/>
  <Override PartName="/xl/drawings/drawing24.xml" ContentType="application/vnd.openxmlformats-officedocument.drawingml.chartshapes+xml"/>
  <Override PartName="/xl/charts/chart27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ml.chartshapes+xml"/>
  <Override PartName="/xl/drawings/drawing12.xml" ContentType="application/vnd.openxmlformats-officedocument.drawingml.chartshape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ml.chartshapes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ml.chartshapes+xml"/>
  <Override PartName="/xl/drawings/drawing27.xml" ContentType="application/vnd.openxmlformats-officedocument.drawingml.chartshap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drawings/drawing25.xml" ContentType="application/vnd.openxmlformats-officedocument.drawingml.chartshap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30" windowWidth="7530" windowHeight="8055"/>
  </bookViews>
  <sheets>
    <sheet name="Matrix" sheetId="7" r:id="rId1"/>
    <sheet name="Projections" sheetId="6" r:id="rId2"/>
    <sheet name="Data" sheetId="5" r:id="rId3"/>
    <sheet name="Percentage" sheetId="1" r:id="rId4"/>
    <sheet name="Stats" sheetId="4" r:id="rId5"/>
    <sheet name="Graphs" sheetId="2" r:id="rId6"/>
    <sheet name="Graphs1" sheetId="8" r:id="rId7"/>
  </sheets>
  <calcPr calcId="125725"/>
</workbook>
</file>

<file path=xl/calcChain.xml><?xml version="1.0" encoding="utf-8"?>
<calcChain xmlns="http://schemas.openxmlformats.org/spreadsheetml/2006/main">
  <c r="C12" i="6"/>
  <c r="A11" i="7"/>
  <c r="A10"/>
  <c r="A9"/>
  <c r="A8"/>
  <c r="A7"/>
  <c r="A6"/>
  <c r="A5"/>
  <c r="A4"/>
  <c r="A3"/>
  <c r="I4" i="6"/>
  <c r="I5"/>
  <c r="I6"/>
  <c r="I7"/>
  <c r="I8"/>
  <c r="I9"/>
  <c r="I10"/>
  <c r="I11"/>
  <c r="I3"/>
  <c r="C73"/>
  <c r="C72"/>
  <c r="C71"/>
  <c r="C67"/>
  <c r="C66"/>
  <c r="C65"/>
  <c r="C61"/>
  <c r="C60"/>
  <c r="C59"/>
  <c r="C55"/>
  <c r="C54"/>
  <c r="C53"/>
  <c r="C49"/>
  <c r="C48"/>
  <c r="C47"/>
  <c r="C43"/>
  <c r="C42"/>
  <c r="C41"/>
  <c r="C36"/>
  <c r="C37"/>
  <c r="C35"/>
  <c r="C31"/>
  <c r="C30"/>
  <c r="C29"/>
  <c r="B73"/>
  <c r="B72"/>
  <c r="B71"/>
  <c r="B67"/>
  <c r="B66"/>
  <c r="B65"/>
  <c r="B61"/>
  <c r="B60"/>
  <c r="B59"/>
  <c r="B55"/>
  <c r="B54"/>
  <c r="B53"/>
  <c r="B49"/>
  <c r="B48"/>
  <c r="B47"/>
  <c r="B43"/>
  <c r="B42"/>
  <c r="B41"/>
  <c r="B37"/>
  <c r="B36"/>
  <c r="B35"/>
  <c r="B31"/>
  <c r="B30"/>
  <c r="B29"/>
  <c r="C25"/>
  <c r="C24"/>
  <c r="C23"/>
  <c r="B25"/>
  <c r="B24"/>
  <c r="B23"/>
  <c r="F2"/>
  <c r="E9"/>
  <c r="F9" s="1"/>
  <c r="E10"/>
  <c r="F10" s="1"/>
  <c r="E11"/>
  <c r="F11" s="1"/>
  <c r="E8"/>
  <c r="F8" s="1"/>
  <c r="E6"/>
  <c r="F6" s="1"/>
  <c r="E7"/>
  <c r="F7" s="1"/>
  <c r="E5"/>
  <c r="F5" s="1"/>
  <c r="E4"/>
  <c r="F4" s="1"/>
  <c r="E3"/>
  <c r="F3" s="1"/>
  <c r="B32" l="1"/>
  <c r="B4" i="7" s="1"/>
  <c r="B38" i="6"/>
  <c r="B5" i="7" s="1"/>
  <c r="B50" i="6"/>
  <c r="B7" i="7" s="1"/>
  <c r="B74" i="6"/>
  <c r="B11" i="7" s="1"/>
  <c r="C50" i="6"/>
  <c r="C7" i="7" s="1"/>
  <c r="C74" i="6"/>
  <c r="C11" i="7" s="1"/>
  <c r="B56" i="6"/>
  <c r="B8" i="7" s="1"/>
  <c r="C38" i="6"/>
  <c r="C5" i="7" s="1"/>
  <c r="F12" i="6"/>
  <c r="B62"/>
  <c r="B9" i="7" s="1"/>
  <c r="C62" i="6"/>
  <c r="C9" i="7" s="1"/>
  <c r="C32" i="6"/>
  <c r="C4" i="7" s="1"/>
  <c r="C56" i="6"/>
  <c r="C8" i="7" s="1"/>
  <c r="B44" i="6"/>
  <c r="B6" i="7" s="1"/>
  <c r="B68" i="6"/>
  <c r="B10" i="7" s="1"/>
  <c r="C44" i="6"/>
  <c r="C6" i="7" s="1"/>
  <c r="C68" i="6"/>
  <c r="C10" i="7" s="1"/>
  <c r="B26" i="6"/>
  <c r="B3" i="7" s="1"/>
  <c r="C26" i="6"/>
  <c r="C3" i="7" s="1"/>
  <c r="E12" i="6"/>
  <c r="B4"/>
  <c r="B5"/>
  <c r="B6"/>
  <c r="B7"/>
  <c r="B8"/>
  <c r="B9"/>
  <c r="B10"/>
  <c r="B11"/>
  <c r="B3"/>
  <c r="A4"/>
  <c r="A5"/>
  <c r="A6"/>
  <c r="A7"/>
  <c r="A8"/>
  <c r="A9"/>
  <c r="A10"/>
  <c r="A11"/>
  <c r="A12"/>
  <c r="A3"/>
  <c r="C79" i="5"/>
  <c r="C80"/>
  <c r="C81"/>
  <c r="D79"/>
  <c r="E79"/>
  <c r="F79"/>
  <c r="G79"/>
  <c r="H79"/>
  <c r="I79"/>
  <c r="J79"/>
  <c r="K79"/>
  <c r="L79"/>
  <c r="M79"/>
  <c r="N79"/>
  <c r="O79"/>
  <c r="P79"/>
  <c r="Q79"/>
  <c r="R79"/>
  <c r="S79"/>
  <c r="D80"/>
  <c r="E80"/>
  <c r="F80"/>
  <c r="G80"/>
  <c r="H80"/>
  <c r="I80"/>
  <c r="J80"/>
  <c r="K80"/>
  <c r="L80"/>
  <c r="M80"/>
  <c r="N80"/>
  <c r="O80"/>
  <c r="P80"/>
  <c r="Q80"/>
  <c r="R80"/>
  <c r="S80"/>
  <c r="D81"/>
  <c r="E81"/>
  <c r="F81"/>
  <c r="G81"/>
  <c r="H81"/>
  <c r="I81"/>
  <c r="J81"/>
  <c r="K81"/>
  <c r="L81"/>
  <c r="M81"/>
  <c r="N81"/>
  <c r="O81"/>
  <c r="P81"/>
  <c r="Q81"/>
  <c r="R81"/>
  <c r="S81"/>
  <c r="B79"/>
  <c r="B81"/>
  <c r="B80"/>
  <c r="D60"/>
  <c r="E60"/>
  <c r="F60"/>
  <c r="G60"/>
  <c r="H60"/>
  <c r="I60"/>
  <c r="C12" i="7" l="1"/>
  <c r="B12"/>
  <c r="B12" i="6"/>
  <c r="D12" s="1"/>
  <c r="B14" s="1"/>
  <c r="S64" i="5"/>
  <c r="Q64"/>
  <c r="O64"/>
  <c r="M64"/>
  <c r="K64"/>
  <c r="I64"/>
  <c r="G64"/>
  <c r="E64"/>
  <c r="C64"/>
  <c r="E63"/>
  <c r="G63" s="1"/>
  <c r="I63" s="1"/>
  <c r="K63" s="1"/>
  <c r="M63" s="1"/>
  <c r="O63" s="1"/>
  <c r="Q63" s="1"/>
  <c r="D63"/>
  <c r="F63" s="1"/>
  <c r="H63" s="1"/>
  <c r="J63" s="1"/>
  <c r="L63" s="1"/>
  <c r="N63" s="1"/>
  <c r="P63" s="1"/>
  <c r="R63" s="1"/>
  <c r="C60"/>
  <c r="B60"/>
  <c r="B16" i="6" l="1"/>
  <c r="B15"/>
  <c r="C10"/>
  <c r="C4"/>
  <c r="C8"/>
  <c r="C3"/>
  <c r="G3" s="1"/>
  <c r="C7"/>
  <c r="C11"/>
  <c r="C6"/>
  <c r="C5"/>
  <c r="C9"/>
  <c r="I46" i="5"/>
  <c r="H40" i="1" s="1"/>
  <c r="H46" i="5"/>
  <c r="G46"/>
  <c r="G40" i="1" s="1"/>
  <c r="F46" i="5"/>
  <c r="G39" i="1" s="1"/>
  <c r="E46" i="5"/>
  <c r="F40" i="1" s="1"/>
  <c r="D46" i="5"/>
  <c r="F39" i="1" s="1"/>
  <c r="C46" i="5"/>
  <c r="E40" i="1" s="1"/>
  <c r="B46" i="5"/>
  <c r="E39" i="1" s="1"/>
  <c r="D9" i="6" l="1"/>
  <c r="D9" i="7" s="1"/>
  <c r="J9" i="6"/>
  <c r="G9"/>
  <c r="D10"/>
  <c r="D10" i="7" s="1"/>
  <c r="J10" i="6"/>
  <c r="G10"/>
  <c r="D11"/>
  <c r="D11" i="7" s="1"/>
  <c r="J11" i="6"/>
  <c r="G11"/>
  <c r="D4"/>
  <c r="D4" i="7" s="1"/>
  <c r="J4" i="6"/>
  <c r="G4"/>
  <c r="D6"/>
  <c r="D6" i="7" s="1"/>
  <c r="J6" i="6"/>
  <c r="G6"/>
  <c r="D8"/>
  <c r="D8" i="7" s="1"/>
  <c r="J8" i="6"/>
  <c r="G8"/>
  <c r="D7"/>
  <c r="D7" i="7" s="1"/>
  <c r="J7" i="6"/>
  <c r="G7"/>
  <c r="H3"/>
  <c r="E3" i="7" s="1"/>
  <c r="H39" i="1"/>
  <c r="I12" i="6"/>
  <c r="D5"/>
  <c r="D5" i="7" s="1"/>
  <c r="J5" i="6"/>
  <c r="G5"/>
  <c r="D3"/>
  <c r="D3" i="7" s="1"/>
  <c r="J3" i="6"/>
  <c r="G24" i="1"/>
  <c r="G26"/>
  <c r="G28"/>
  <c r="E24"/>
  <c r="E26"/>
  <c r="E28"/>
  <c r="E25"/>
  <c r="G25"/>
  <c r="F23"/>
  <c r="H23"/>
  <c r="F24"/>
  <c r="H24"/>
  <c r="F25"/>
  <c r="H25"/>
  <c r="F26"/>
  <c r="H26"/>
  <c r="F27"/>
  <c r="H27"/>
  <c r="F28"/>
  <c r="H28"/>
  <c r="F29"/>
  <c r="H29"/>
  <c r="F30"/>
  <c r="H30"/>
  <c r="F31"/>
  <c r="H31"/>
  <c r="F32"/>
  <c r="H32"/>
  <c r="F33"/>
  <c r="H33"/>
  <c r="F34"/>
  <c r="H34"/>
  <c r="F35"/>
  <c r="H35"/>
  <c r="F36"/>
  <c r="H36"/>
  <c r="F37"/>
  <c r="H37"/>
  <c r="F38"/>
  <c r="H38"/>
  <c r="E23"/>
  <c r="G23"/>
  <c r="E27"/>
  <c r="G27"/>
  <c r="E29"/>
  <c r="G29"/>
  <c r="E30"/>
  <c r="G30"/>
  <c r="E31"/>
  <c r="G31"/>
  <c r="E32"/>
  <c r="G32"/>
  <c r="E33"/>
  <c r="G33"/>
  <c r="E34"/>
  <c r="G34"/>
  <c r="E35"/>
  <c r="G35"/>
  <c r="E36"/>
  <c r="G36"/>
  <c r="E37"/>
  <c r="G37"/>
  <c r="E38"/>
  <c r="G38"/>
  <c r="F19"/>
  <c r="E19"/>
  <c r="F17"/>
  <c r="E17"/>
  <c r="F15"/>
  <c r="E15"/>
  <c r="F13"/>
  <c r="E13"/>
  <c r="F11"/>
  <c r="E11"/>
  <c r="F9"/>
  <c r="E9"/>
  <c r="F7"/>
  <c r="E7"/>
  <c r="F5"/>
  <c r="E5"/>
  <c r="F3"/>
  <c r="E3"/>
  <c r="D27" i="5"/>
  <c r="D23"/>
  <c r="E20"/>
  <c r="D20"/>
  <c r="E11"/>
  <c r="D11"/>
  <c r="C11"/>
  <c r="B11"/>
  <c r="E7"/>
  <c r="D7"/>
  <c r="C7"/>
  <c r="B7"/>
  <c r="E4"/>
  <c r="D4"/>
  <c r="C4"/>
  <c r="B4"/>
  <c r="G12" i="6" l="1"/>
  <c r="H12" s="1"/>
  <c r="F14" s="1"/>
  <c r="D12" i="7"/>
  <c r="K7" i="6"/>
  <c r="F7" i="7" s="1"/>
  <c r="K8" i="6"/>
  <c r="F8" i="7" s="1"/>
  <c r="K6" i="6"/>
  <c r="F6" i="7" s="1"/>
  <c r="K4" i="6"/>
  <c r="F4" i="7" s="1"/>
  <c r="K11" i="6"/>
  <c r="F11" i="7" s="1"/>
  <c r="K10" i="6"/>
  <c r="F10" i="7" s="1"/>
  <c r="K9" i="6"/>
  <c r="F9" i="7" s="1"/>
  <c r="H5" i="6"/>
  <c r="E5" i="7" s="1"/>
  <c r="K3" i="6"/>
  <c r="F3" i="7" s="1"/>
  <c r="J12" i="6"/>
  <c r="K12" s="1"/>
  <c r="I14" s="1"/>
  <c r="K5"/>
  <c r="F5" i="7" s="1"/>
  <c r="H7" i="6"/>
  <c r="E7" i="7" s="1"/>
  <c r="H8" i="6"/>
  <c r="E8" i="7" s="1"/>
  <c r="H6" i="6"/>
  <c r="E6" i="7" s="1"/>
  <c r="H4" i="6"/>
  <c r="E4" i="7" s="1"/>
  <c r="H11" i="6"/>
  <c r="E11" i="7" s="1"/>
  <c r="H10" i="6"/>
  <c r="E10" i="7" s="1"/>
  <c r="H9" i="6"/>
  <c r="E9" i="7" s="1"/>
  <c r="D32" i="5"/>
  <c r="G19" i="1" s="1"/>
  <c r="E23" i="5"/>
  <c r="E27"/>
  <c r="C16"/>
  <c r="E16"/>
  <c r="B16"/>
  <c r="D16"/>
  <c r="F15" i="6" l="1"/>
  <c r="F16"/>
  <c r="I16"/>
  <c r="I15"/>
  <c r="E12" i="7"/>
  <c r="F12"/>
  <c r="G17" i="1"/>
  <c r="G15"/>
  <c r="G13"/>
  <c r="G11"/>
  <c r="G9"/>
  <c r="G7"/>
  <c r="G5"/>
  <c r="G3"/>
  <c r="E20"/>
  <c r="E18"/>
  <c r="E16"/>
  <c r="E14"/>
  <c r="D8" i="4" s="1"/>
  <c r="E12" i="1"/>
  <c r="E10"/>
  <c r="D6" i="4" s="1"/>
  <c r="E8" i="1"/>
  <c r="E6"/>
  <c r="E4"/>
  <c r="F20"/>
  <c r="F18"/>
  <c r="F16"/>
  <c r="E9" i="4" s="1"/>
  <c r="F14" i="1"/>
  <c r="E8" i="4" s="1"/>
  <c r="F12" i="1"/>
  <c r="E7" i="4" s="1"/>
  <c r="F10" i="1"/>
  <c r="F8"/>
  <c r="F6"/>
  <c r="F4"/>
  <c r="G20"/>
  <c r="G18"/>
  <c r="G16"/>
  <c r="G14"/>
  <c r="G12"/>
  <c r="G10"/>
  <c r="G8"/>
  <c r="G6"/>
  <c r="G4"/>
  <c r="H20"/>
  <c r="H18"/>
  <c r="H16"/>
  <c r="H14"/>
  <c r="H12"/>
  <c r="H10"/>
  <c r="H8"/>
  <c r="H6"/>
  <c r="H4"/>
  <c r="E32" i="5"/>
  <c r="F8" i="4" l="1"/>
  <c r="F7"/>
  <c r="F9"/>
  <c r="H19" i="1"/>
  <c r="G11" i="4" s="1"/>
  <c r="H17" i="1"/>
  <c r="G10" i="4" s="1"/>
  <c r="H15" i="1"/>
  <c r="G9" i="4" s="1"/>
  <c r="H13" i="1"/>
  <c r="G8" i="4" s="1"/>
  <c r="H11" i="1"/>
  <c r="G7" i="4" s="1"/>
  <c r="H9" i="1"/>
  <c r="G6" i="4" s="1"/>
  <c r="H7" i="1"/>
  <c r="G5" i="4" s="1"/>
  <c r="H5" i="1"/>
  <c r="G4" i="4" s="1"/>
  <c r="H3" i="1"/>
  <c r="G3" i="4" s="1"/>
  <c r="G23"/>
  <c r="E23"/>
  <c r="F22"/>
  <c r="E22"/>
  <c r="D22"/>
  <c r="G20"/>
  <c r="F20"/>
  <c r="E20"/>
  <c r="D20"/>
  <c r="G19"/>
  <c r="G17"/>
  <c r="F17"/>
  <c r="E17"/>
  <c r="D17"/>
  <c r="G15"/>
  <c r="E15"/>
  <c r="F11"/>
  <c r="E11"/>
  <c r="D11"/>
  <c r="F10"/>
  <c r="E10"/>
  <c r="D10"/>
  <c r="D9"/>
  <c r="D7"/>
  <c r="F6"/>
  <c r="E6"/>
  <c r="F5"/>
  <c r="E5"/>
  <c r="F4"/>
  <c r="E4"/>
  <c r="D4"/>
  <c r="F3"/>
  <c r="E3"/>
  <c r="D3"/>
  <c r="E16" l="1"/>
  <c r="G16"/>
  <c r="E18"/>
  <c r="G18"/>
  <c r="G22"/>
  <c r="D23"/>
  <c r="F23"/>
  <c r="D15"/>
  <c r="F15"/>
  <c r="D16"/>
  <c r="F16"/>
  <c r="D18"/>
  <c r="F18"/>
  <c r="D19"/>
  <c r="E19"/>
  <c r="F19"/>
  <c r="D21"/>
  <c r="E21"/>
  <c r="F21"/>
  <c r="G21"/>
  <c r="D5"/>
</calcChain>
</file>

<file path=xl/sharedStrings.xml><?xml version="1.0" encoding="utf-8"?>
<sst xmlns="http://schemas.openxmlformats.org/spreadsheetml/2006/main" count="285" uniqueCount="110">
  <si>
    <t>Agriculture, forestry and fishing</t>
  </si>
  <si>
    <t>Mining and quarrying</t>
  </si>
  <si>
    <t>KZN</t>
  </si>
  <si>
    <t>SA</t>
  </si>
  <si>
    <t>Manufacturing</t>
  </si>
  <si>
    <t>Electricity, gas and water</t>
  </si>
  <si>
    <t>Construction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</si>
  <si>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</si>
  <si>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</si>
  <si>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</si>
  <si>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</si>
  <si>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Primary Industries</t>
  </si>
  <si>
    <t>Secondary Industries</t>
  </si>
  <si>
    <t>Tertiary industries</t>
  </si>
  <si>
    <t>Number of Establishments</t>
  </si>
  <si>
    <t>SA and KZN – GDP/GDPR by Activity % DIFFERENCE</t>
  </si>
  <si>
    <t>All industries at basic prices</t>
  </si>
  <si>
    <t>Number of CIPRO Registered Establishments in KZN and SA per Period</t>
  </si>
  <si>
    <t>Description</t>
  </si>
  <si>
    <t>Kwa-Zulu Natal</t>
  </si>
  <si>
    <t>Agriculture, Hunting, Forestry and Fisheries</t>
  </si>
  <si>
    <t>Mining And Quarrying</t>
  </si>
  <si>
    <t>Electricity, Gas And Water Supply</t>
  </si>
  <si>
    <t>Wholesale And Retail Trade; Repair Of Motor Vehicles, Motor Cycles And Personal And Household Goods; Hotels And Restaurants</t>
  </si>
  <si>
    <t>Transport, Storage And Communication</t>
  </si>
  <si>
    <t>Financial Intermediation Insurance, Real Estate And Business Services</t>
  </si>
  <si>
    <t>Community, Social And Personal Services</t>
  </si>
  <si>
    <t xml:space="preserve">Total </t>
  </si>
  <si>
    <t>Number of People Employed in KZN and SA per Period</t>
  </si>
  <si>
    <t>Agriculture</t>
  </si>
  <si>
    <t>Mining</t>
  </si>
  <si>
    <t>Utilities</t>
  </si>
  <si>
    <t>Trade</t>
  </si>
  <si>
    <t>Transport</t>
  </si>
  <si>
    <t>Finance</t>
  </si>
  <si>
    <t>Community and social services</t>
  </si>
  <si>
    <t>Q3 2011</t>
  </si>
  <si>
    <t>Q4 2011</t>
  </si>
  <si>
    <t>Q1 2009</t>
  </si>
  <si>
    <t>Q2 2009</t>
  </si>
  <si>
    <t>Q3 2009</t>
  </si>
  <si>
    <t>Q4 2009</t>
  </si>
  <si>
    <t>Q1 2010</t>
  </si>
  <si>
    <t>Q2 2010</t>
  </si>
  <si>
    <t>Q3 2010</t>
  </si>
  <si>
    <t>Q4 2010</t>
  </si>
  <si>
    <t>Q1 2011</t>
  </si>
  <si>
    <t>Q2 2011</t>
  </si>
  <si>
    <t>Average 2009</t>
  </si>
  <si>
    <t>Average 2010</t>
  </si>
  <si>
    <t>Average 2011</t>
  </si>
  <si>
    <t>NUMBER OF EMPLOYEES PER INDUSTRY IN PROVINCE (KZN) &amp; SA</t>
  </si>
  <si>
    <t>National Industry (GDP Constant 2005 Prices)</t>
  </si>
  <si>
    <t>Provincial Industry (GDP Constant 2005 Prices)</t>
  </si>
  <si>
    <t>GROSS DOMESTIC PRODUCT, NUMBER OF ESTBALISHMENTS AND EMPLOYMENT</t>
  </si>
  <si>
    <t>Employment per Business</t>
  </si>
  <si>
    <t>Employment per GDP</t>
  </si>
  <si>
    <t>Agriculture 2009</t>
  </si>
  <si>
    <t>Agriculture 2010</t>
  </si>
  <si>
    <t>Agriculture 2011</t>
  </si>
  <si>
    <t>Mining and quarrying 2009</t>
  </si>
  <si>
    <t>Mining and quarrying 2010</t>
  </si>
  <si>
    <t>Mining and quarrying 2011</t>
  </si>
  <si>
    <t>Manufacturing 2009</t>
  </si>
  <si>
    <t>Manufacturing 2010</t>
  </si>
  <si>
    <t>Manufacturing 2011</t>
  </si>
  <si>
    <t>Average</t>
  </si>
  <si>
    <t>Difference</t>
  </si>
  <si>
    <t>Current GDP</t>
  </si>
  <si>
    <t>Required GDP</t>
  </si>
  <si>
    <t>Target Employment</t>
  </si>
  <si>
    <t>Electricity, gas and water 2009</t>
  </si>
  <si>
    <t>Electricity, gas and water 2010</t>
  </si>
  <si>
    <t>Electricity, gas and water 2011</t>
  </si>
  <si>
    <t>Construction 2009</t>
  </si>
  <si>
    <t>Construction 2010</t>
  </si>
  <si>
    <t>Construction 2011</t>
  </si>
  <si>
    <t>Wholesale &amp; retail trade; hotels &amp; restaurants 2009</t>
  </si>
  <si>
    <t>Wholesale &amp; retail trade; hotels &amp; restaurants 2010</t>
  </si>
  <si>
    <t>Wholesale &amp; retail trade; hotels &amp; restaurants 2011</t>
  </si>
  <si>
    <t>Transport , storage and communication 2009</t>
  </si>
  <si>
    <t>Transport , storage and communication 2010</t>
  </si>
  <si>
    <t>Transport , storage and communication 2011</t>
  </si>
  <si>
    <t>Finance, real estate and business services 2009</t>
  </si>
  <si>
    <t>Finance, real estate and business services 2010</t>
  </si>
  <si>
    <t>Finance, real estate and business services 2011</t>
  </si>
  <si>
    <t>Personal services 2009</t>
  </si>
  <si>
    <t>Personal services 2010</t>
  </si>
  <si>
    <t>Personal services 2011</t>
  </si>
  <si>
    <t>Current Employment</t>
  </si>
  <si>
    <t>Sectors</t>
  </si>
  <si>
    <t xml:space="preserve">Variables </t>
  </si>
  <si>
    <t>Employment per R1m GDP</t>
  </si>
  <si>
    <t>Current Number of Establishments</t>
  </si>
  <si>
    <t>Required Number of Establishment</t>
  </si>
  <si>
    <t>Employment Target</t>
  </si>
  <si>
    <t>5 Year Growth Rate</t>
  </si>
  <si>
    <t>10 Year Growth Rate</t>
  </si>
  <si>
    <t>Cumulative Growth Rate</t>
  </si>
  <si>
    <t>GDP Projection (R)</t>
  </si>
  <si>
    <t>Employment Projection (Q)</t>
  </si>
  <si>
    <t>Business Projection (Q)</t>
  </si>
  <si>
    <t>Employment per Establishment</t>
  </si>
  <si>
    <t>Increase in Employment</t>
  </si>
  <si>
    <t>Sector GDP as a % of Total GDP</t>
  </si>
  <si>
    <t>Sector Establishments as a % of Total Establishments</t>
  </si>
  <si>
    <t>Sector GDP as a % of Total GDP - A SA and KZN Comparative Analysis</t>
  </si>
  <si>
    <t>Sector GDP as a % of Total GDP and Sector Establishments as a % of Total Establishments - A SA and KZN Comparative Analysis</t>
  </si>
  <si>
    <t>Increase in  GDP???</t>
  </si>
  <si>
    <t>Increase in Number of Establishments???</t>
  </si>
</sst>
</file>

<file path=xl/styles.xml><?xml version="1.0" encoding="utf-8"?>
<styleSheet xmlns="http://schemas.openxmlformats.org/spreadsheetml/2006/main">
  <numFmts count="3">
    <numFmt numFmtId="164" formatCode="#,##0_]"/>
    <numFmt numFmtId="165" formatCode="#,##0.00000000"/>
    <numFmt numFmtId="166" formatCode="0.00000000"/>
  </numFmts>
  <fonts count="27">
    <font>
      <sz val="11"/>
      <color theme="1"/>
      <name val="Calibri"/>
      <family val="2"/>
      <scheme val="minor"/>
    </font>
    <font>
      <b/>
      <u/>
      <sz val="14"/>
      <name val="Verdan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/>
  </cellStyleXfs>
  <cellXfs count="229">
    <xf numFmtId="0" fontId="0" fillId="0" borderId="0" xfId="0"/>
    <xf numFmtId="2" fontId="0" fillId="0" borderId="0" xfId="0" applyNumberFormat="1" applyAlignment="1"/>
    <xf numFmtId="0" fontId="5" fillId="0" borderId="0" xfId="0" applyFont="1"/>
    <xf numFmtId="2" fontId="8" fillId="7" borderId="5" xfId="0" applyNumberFormat="1" applyFont="1" applyFill="1" applyBorder="1" applyAlignment="1">
      <alignment horizontal="center" vertical="center" wrapText="1"/>
    </xf>
    <xf numFmtId="2" fontId="8" fillId="7" borderId="6" xfId="0" applyNumberFormat="1" applyFont="1" applyFill="1" applyBorder="1" applyAlignment="1">
      <alignment horizontal="center" vertical="center" wrapText="1"/>
    </xf>
    <xf numFmtId="3" fontId="9" fillId="8" borderId="0" xfId="0" applyNumberFormat="1" applyFont="1" applyFill="1" applyBorder="1" applyAlignment="1" applyProtection="1">
      <alignment horizontal="center" vertical="center"/>
      <protection locked="0"/>
    </xf>
    <xf numFmtId="3" fontId="9" fillId="8" borderId="8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>
      <alignment horizontal="center" vertical="center"/>
    </xf>
    <xf numFmtId="0" fontId="11" fillId="0" borderId="0" xfId="0" applyFont="1"/>
    <xf numFmtId="0" fontId="12" fillId="10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Continuous" vertical="center"/>
    </xf>
    <xf numFmtId="0" fontId="14" fillId="0" borderId="6" xfId="0" applyFont="1" applyBorder="1" applyAlignment="1">
      <alignment horizontal="centerContinuous" vertical="center"/>
    </xf>
    <xf numFmtId="0" fontId="6" fillId="4" borderId="25" xfId="0" applyFont="1" applyFill="1" applyBorder="1"/>
    <xf numFmtId="0" fontId="6" fillId="5" borderId="16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wrapText="1"/>
    </xf>
    <xf numFmtId="0" fontId="6" fillId="16" borderId="14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/>
    </xf>
    <xf numFmtId="0" fontId="6" fillId="10" borderId="16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 vertical="center"/>
    </xf>
    <xf numFmtId="0" fontId="14" fillId="14" borderId="4" xfId="0" applyFont="1" applyFill="1" applyBorder="1" applyAlignment="1">
      <alignment horizontal="left" vertical="center" wrapText="1"/>
    </xf>
    <xf numFmtId="3" fontId="14" fillId="14" borderId="5" xfId="0" applyNumberFormat="1" applyFont="1" applyFill="1" applyBorder="1" applyAlignment="1">
      <alignment horizontal="center"/>
    </xf>
    <xf numFmtId="3" fontId="14" fillId="14" borderId="9" xfId="0" applyNumberFormat="1" applyFont="1" applyFill="1" applyBorder="1" applyAlignment="1">
      <alignment horizontal="center"/>
    </xf>
    <xf numFmtId="3" fontId="14" fillId="14" borderId="6" xfId="0" applyNumberFormat="1" applyFont="1" applyFill="1" applyBorder="1" applyAlignment="1">
      <alignment horizontal="center"/>
    </xf>
    <xf numFmtId="0" fontId="10" fillId="14" borderId="5" xfId="0" applyFont="1" applyFill="1" applyBorder="1" applyAlignment="1">
      <alignment horizontal="left" vertical="center" wrapText="1"/>
    </xf>
    <xf numFmtId="164" fontId="6" fillId="14" borderId="22" xfId="0" applyNumberFormat="1" applyFont="1" applyFill="1" applyBorder="1" applyAlignment="1">
      <alignment horizontal="center"/>
    </xf>
    <xf numFmtId="164" fontId="6" fillId="14" borderId="23" xfId="0" applyNumberFormat="1" applyFont="1" applyFill="1" applyBorder="1" applyAlignment="1">
      <alignment horizontal="center"/>
    </xf>
    <xf numFmtId="164" fontId="6" fillId="14" borderId="23" xfId="2" applyNumberFormat="1" applyFont="1" applyFill="1" applyBorder="1" applyAlignment="1">
      <alignment horizontal="center"/>
    </xf>
    <xf numFmtId="164" fontId="6" fillId="14" borderId="24" xfId="2" applyNumberFormat="1" applyFont="1" applyFill="1" applyBorder="1" applyAlignment="1">
      <alignment horizontal="center"/>
    </xf>
    <xf numFmtId="0" fontId="6" fillId="14" borderId="4" xfId="0" applyFont="1" applyFill="1" applyBorder="1"/>
    <xf numFmtId="164" fontId="6" fillId="14" borderId="5" xfId="2" applyNumberFormat="1" applyFont="1" applyFill="1" applyBorder="1" applyAlignment="1">
      <alignment horizontal="center"/>
    </xf>
    <xf numFmtId="164" fontId="6" fillId="14" borderId="9" xfId="2" applyNumberFormat="1" applyFont="1" applyFill="1" applyBorder="1" applyAlignment="1">
      <alignment horizontal="center"/>
    </xf>
    <xf numFmtId="164" fontId="6" fillId="14" borderId="6" xfId="2" applyNumberFormat="1" applyFont="1" applyFill="1" applyBorder="1" applyAlignment="1">
      <alignment horizontal="center"/>
    </xf>
    <xf numFmtId="0" fontId="6" fillId="14" borderId="4" xfId="0" applyFont="1" applyFill="1" applyBorder="1" applyAlignment="1">
      <alignment wrapText="1"/>
    </xf>
    <xf numFmtId="0" fontId="7" fillId="9" borderId="0" xfId="0" applyFont="1" applyFill="1" applyBorder="1" applyAlignment="1">
      <alignment horizontal="center" vertical="center"/>
    </xf>
    <xf numFmtId="0" fontId="5" fillId="9" borderId="0" xfId="0" applyFont="1" applyFill="1"/>
    <xf numFmtId="0" fontId="6" fillId="12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/>
    </xf>
    <xf numFmtId="3" fontId="5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3" fontId="5" fillId="0" borderId="0" xfId="0" applyNumberFormat="1" applyFont="1"/>
    <xf numFmtId="0" fontId="6" fillId="3" borderId="26" xfId="0" applyFont="1" applyFill="1" applyBorder="1"/>
    <xf numFmtId="164" fontId="6" fillId="5" borderId="17" xfId="2" applyNumberFormat="1" applyFont="1" applyFill="1" applyBorder="1" applyAlignment="1">
      <alignment horizontal="center" vertical="center"/>
    </xf>
    <xf numFmtId="164" fontId="6" fillId="5" borderId="1" xfId="2" applyNumberFormat="1" applyFont="1" applyFill="1" applyBorder="1" applyAlignment="1">
      <alignment horizontal="center" vertical="center"/>
    </xf>
    <xf numFmtId="164" fontId="6" fillId="5" borderId="18" xfId="2" applyNumberFormat="1" applyFont="1" applyFill="1" applyBorder="1" applyAlignment="1">
      <alignment horizontal="center" vertical="center"/>
    </xf>
    <xf numFmtId="0" fontId="7" fillId="3" borderId="26" xfId="0" applyFont="1" applyFill="1" applyBorder="1"/>
    <xf numFmtId="164" fontId="7" fillId="5" borderId="7" xfId="0" applyNumberFormat="1" applyFont="1" applyFill="1" applyBorder="1" applyAlignment="1">
      <alignment horizontal="center"/>
    </xf>
    <xf numFmtId="164" fontId="7" fillId="5" borderId="0" xfId="0" applyNumberFormat="1" applyFont="1" applyFill="1" applyBorder="1" applyAlignment="1">
      <alignment horizontal="center"/>
    </xf>
    <xf numFmtId="164" fontId="7" fillId="5" borderId="8" xfId="0" applyNumberFormat="1" applyFont="1" applyFill="1" applyBorder="1" applyAlignment="1">
      <alignment horizontal="center"/>
    </xf>
    <xf numFmtId="0" fontId="7" fillId="3" borderId="27" xfId="0" applyFont="1" applyFill="1" applyBorder="1"/>
    <xf numFmtId="164" fontId="7" fillId="5" borderId="19" xfId="0" applyNumberFormat="1" applyFont="1" applyFill="1" applyBorder="1" applyAlignment="1">
      <alignment horizontal="center"/>
    </xf>
    <xf numFmtId="164" fontId="7" fillId="5" borderId="2" xfId="0" applyNumberFormat="1" applyFont="1" applyFill="1" applyBorder="1" applyAlignment="1">
      <alignment horizontal="center"/>
    </xf>
    <xf numFmtId="164" fontId="6" fillId="5" borderId="20" xfId="2" applyNumberFormat="1" applyFont="1" applyFill="1" applyBorder="1" applyAlignment="1">
      <alignment horizontal="center"/>
    </xf>
    <xf numFmtId="164" fontId="6" fillId="5" borderId="3" xfId="2" applyNumberFormat="1" applyFont="1" applyFill="1" applyBorder="1" applyAlignment="1">
      <alignment horizontal="center"/>
    </xf>
    <xf numFmtId="164" fontId="6" fillId="5" borderId="21" xfId="2" applyNumberFormat="1" applyFont="1" applyFill="1" applyBorder="1" applyAlignment="1">
      <alignment horizontal="center"/>
    </xf>
    <xf numFmtId="0" fontId="6" fillId="3" borderId="26" xfId="0" applyFont="1" applyFill="1" applyBorder="1" applyAlignment="1">
      <alignment wrapText="1"/>
    </xf>
    <xf numFmtId="0" fontId="7" fillId="3" borderId="26" xfId="0" applyFont="1" applyFill="1" applyBorder="1" applyAlignment="1">
      <alignment wrapText="1"/>
    </xf>
    <xf numFmtId="164" fontId="7" fillId="5" borderId="7" xfId="2" applyNumberFormat="1" applyFont="1" applyFill="1" applyBorder="1" applyAlignment="1">
      <alignment horizontal="center"/>
    </xf>
    <xf numFmtId="164" fontId="7" fillId="5" borderId="0" xfId="2" applyNumberFormat="1" applyFont="1" applyFill="1" applyBorder="1" applyAlignment="1">
      <alignment horizontal="center"/>
    </xf>
    <xf numFmtId="164" fontId="7" fillId="5" borderId="8" xfId="2" applyNumberFormat="1" applyFont="1" applyFill="1" applyBorder="1" applyAlignment="1">
      <alignment horizontal="center"/>
    </xf>
    <xf numFmtId="0" fontId="7" fillId="3" borderId="27" xfId="0" applyFont="1" applyFill="1" applyBorder="1" applyAlignment="1">
      <alignment wrapText="1"/>
    </xf>
    <xf numFmtId="164" fontId="7" fillId="5" borderId="19" xfId="2" applyNumberFormat="1" applyFont="1" applyFill="1" applyBorder="1" applyAlignment="1">
      <alignment horizontal="center"/>
    </xf>
    <xf numFmtId="164" fontId="7" fillId="5" borderId="2" xfId="2" applyNumberFormat="1" applyFont="1" applyFill="1" applyBorder="1" applyAlignment="1">
      <alignment horizontal="center"/>
    </xf>
    <xf numFmtId="164" fontId="6" fillId="5" borderId="7" xfId="0" applyNumberFormat="1" applyFont="1" applyFill="1" applyBorder="1" applyAlignment="1">
      <alignment horizontal="center"/>
    </xf>
    <xf numFmtId="164" fontId="6" fillId="5" borderId="0" xfId="0" applyNumberFormat="1" applyFont="1" applyFill="1" applyBorder="1" applyAlignment="1">
      <alignment horizontal="center"/>
    </xf>
    <xf numFmtId="164" fontId="6" fillId="5" borderId="3" xfId="0" applyNumberFormat="1" applyFont="1" applyFill="1" applyBorder="1" applyAlignment="1">
      <alignment horizontal="center"/>
    </xf>
    <xf numFmtId="164" fontId="6" fillId="5" borderId="21" xfId="0" applyNumberFormat="1" applyFont="1" applyFill="1" applyBorder="1" applyAlignment="1">
      <alignment horizontal="center"/>
    </xf>
    <xf numFmtId="0" fontId="9" fillId="3" borderId="29" xfId="0" applyFont="1" applyFill="1" applyBorder="1" applyAlignment="1">
      <alignment horizontal="left" vertical="center" wrapText="1"/>
    </xf>
    <xf numFmtId="3" fontId="9" fillId="8" borderId="7" xfId="0" applyNumberFormat="1" applyFont="1" applyFill="1" applyBorder="1" applyAlignment="1" applyProtection="1">
      <alignment horizontal="center" vertical="center"/>
      <protection locked="0"/>
    </xf>
    <xf numFmtId="0" fontId="9" fillId="3" borderId="26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3" fontId="5" fillId="10" borderId="10" xfId="0" applyNumberFormat="1" applyFont="1" applyFill="1" applyBorder="1" applyAlignment="1">
      <alignment horizontal="center"/>
    </xf>
    <xf numFmtId="3" fontId="5" fillId="10" borderId="11" xfId="0" applyNumberFormat="1" applyFont="1" applyFill="1" applyBorder="1" applyAlignment="1">
      <alignment horizontal="center"/>
    </xf>
    <xf numFmtId="3" fontId="9" fillId="10" borderId="11" xfId="0" applyNumberFormat="1" applyFont="1" applyFill="1" applyBorder="1" applyAlignment="1" applyProtection="1">
      <alignment horizontal="center" vertical="center"/>
      <protection locked="0"/>
    </xf>
    <xf numFmtId="3" fontId="9" fillId="10" borderId="12" xfId="0" applyNumberFormat="1" applyFont="1" applyFill="1" applyBorder="1" applyAlignment="1" applyProtection="1">
      <alignment horizontal="center" vertical="center"/>
      <protection locked="0"/>
    </xf>
    <xf numFmtId="3" fontId="9" fillId="10" borderId="7" xfId="0" applyNumberFormat="1" applyFont="1" applyFill="1" applyBorder="1" applyAlignment="1" applyProtection="1">
      <alignment horizontal="center" vertical="center"/>
      <protection locked="0"/>
    </xf>
    <xf numFmtId="3" fontId="9" fillId="10" borderId="0" xfId="0" applyNumberFormat="1" applyFont="1" applyFill="1" applyBorder="1" applyAlignment="1" applyProtection="1">
      <alignment horizontal="center" vertical="center"/>
      <protection locked="0"/>
    </xf>
    <xf numFmtId="3" fontId="9" fillId="10" borderId="8" xfId="0" applyNumberFormat="1" applyFont="1" applyFill="1" applyBorder="1" applyAlignment="1" applyProtection="1">
      <alignment horizontal="center" vertical="center"/>
      <protection locked="0"/>
    </xf>
    <xf numFmtId="3" fontId="9" fillId="10" borderId="13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 vertical="center"/>
    </xf>
    <xf numFmtId="165" fontId="15" fillId="15" borderId="0" xfId="0" applyNumberFormat="1" applyFont="1" applyFill="1" applyAlignment="1">
      <alignment horizontal="center" vertical="center"/>
    </xf>
    <xf numFmtId="3" fontId="15" fillId="15" borderId="0" xfId="0" applyNumberFormat="1" applyFont="1" applyFill="1" applyAlignment="1">
      <alignment horizontal="center" vertical="center"/>
    </xf>
    <xf numFmtId="166" fontId="11" fillId="0" borderId="0" xfId="0" applyNumberFormat="1" applyFont="1"/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12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16" fillId="19" borderId="0" xfId="0" applyFont="1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3" fontId="15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24" borderId="7" xfId="0" applyNumberFormat="1" applyFill="1" applyBorder="1" applyAlignment="1">
      <alignment horizontal="center" vertical="center"/>
    </xf>
    <xf numFmtId="3" fontId="0" fillId="24" borderId="0" xfId="0" applyNumberFormat="1" applyFill="1" applyBorder="1" applyAlignment="1">
      <alignment horizontal="center" vertical="center"/>
    </xf>
    <xf numFmtId="3" fontId="0" fillId="17" borderId="8" xfId="0" applyNumberFormat="1" applyFill="1" applyBorder="1" applyAlignment="1">
      <alignment horizontal="center" vertical="center"/>
    </xf>
    <xf numFmtId="3" fontId="15" fillId="24" borderId="30" xfId="0" applyNumberFormat="1" applyFont="1" applyFill="1" applyBorder="1" applyAlignment="1">
      <alignment horizontal="center" vertical="center"/>
    </xf>
    <xf numFmtId="3" fontId="15" fillId="24" borderId="13" xfId="0" applyNumberFormat="1" applyFont="1" applyFill="1" applyBorder="1" applyAlignment="1">
      <alignment horizontal="center" vertical="center"/>
    </xf>
    <xf numFmtId="3" fontId="15" fillId="17" borderId="31" xfId="0" applyNumberFormat="1" applyFont="1" applyFill="1" applyBorder="1" applyAlignment="1">
      <alignment horizontal="center" vertical="center"/>
    </xf>
    <xf numFmtId="3" fontId="0" fillId="23" borderId="7" xfId="0" applyNumberFormat="1" applyFill="1" applyBorder="1" applyAlignment="1">
      <alignment horizontal="center" vertical="center"/>
    </xf>
    <xf numFmtId="3" fontId="0" fillId="23" borderId="0" xfId="0" applyNumberFormat="1" applyFill="1" applyBorder="1" applyAlignment="1">
      <alignment horizontal="center" vertical="center"/>
    </xf>
    <xf numFmtId="3" fontId="15" fillId="23" borderId="30" xfId="0" applyNumberFormat="1" applyFont="1" applyFill="1" applyBorder="1" applyAlignment="1">
      <alignment horizontal="center" vertical="center"/>
    </xf>
    <xf numFmtId="3" fontId="15" fillId="23" borderId="13" xfId="0" applyNumberFormat="1" applyFont="1" applyFill="1" applyBorder="1" applyAlignment="1">
      <alignment horizontal="center" vertical="center"/>
    </xf>
    <xf numFmtId="3" fontId="0" fillId="25" borderId="7" xfId="0" applyNumberFormat="1" applyFill="1" applyBorder="1" applyAlignment="1">
      <alignment horizontal="center" vertical="center"/>
    </xf>
    <xf numFmtId="3" fontId="0" fillId="25" borderId="0" xfId="0" applyNumberFormat="1" applyFill="1" applyBorder="1" applyAlignment="1">
      <alignment horizontal="center" vertical="center"/>
    </xf>
    <xf numFmtId="3" fontId="15" fillId="25" borderId="30" xfId="0" applyNumberFormat="1" applyFont="1" applyFill="1" applyBorder="1" applyAlignment="1">
      <alignment horizontal="center" vertical="center"/>
    </xf>
    <xf numFmtId="3" fontId="15" fillId="25" borderId="13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10" fontId="0" fillId="0" borderId="0" xfId="0" applyNumberFormat="1" applyAlignment="1">
      <alignment horizontal="center"/>
    </xf>
    <xf numFmtId="0" fontId="2" fillId="20" borderId="0" xfId="0" applyFont="1" applyFill="1" applyAlignment="1">
      <alignment horizontal="center" vertical="center"/>
    </xf>
    <xf numFmtId="2" fontId="2" fillId="20" borderId="0" xfId="0" applyNumberFormat="1" applyFont="1" applyFill="1" applyAlignment="1">
      <alignment horizontal="center" vertical="center"/>
    </xf>
    <xf numFmtId="1" fontId="2" fillId="20" borderId="0" xfId="0" applyNumberFormat="1" applyFont="1" applyFill="1" applyAlignment="1">
      <alignment horizontal="center" vertical="center"/>
    </xf>
    <xf numFmtId="3" fontId="2" fillId="20" borderId="0" xfId="0" applyNumberFormat="1" applyFont="1" applyFill="1" applyAlignment="1">
      <alignment horizontal="center" vertical="center"/>
    </xf>
    <xf numFmtId="10" fontId="2" fillId="20" borderId="0" xfId="0" applyNumberFormat="1" applyFont="1" applyFill="1" applyAlignment="1">
      <alignment horizontal="center" vertical="center"/>
    </xf>
    <xf numFmtId="0" fontId="1" fillId="2" borderId="30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31" xfId="0" applyNumberFormat="1" applyFont="1" applyFill="1" applyBorder="1" applyAlignment="1">
      <alignment horizontal="center" vertical="center"/>
    </xf>
    <xf numFmtId="10" fontId="17" fillId="30" borderId="11" xfId="1" applyNumberFormat="1" applyFont="1" applyFill="1" applyBorder="1" applyAlignment="1">
      <alignment horizontal="center" vertical="center"/>
    </xf>
    <xf numFmtId="10" fontId="17" fillId="30" borderId="12" xfId="1" applyNumberFormat="1" applyFont="1" applyFill="1" applyBorder="1" applyAlignment="1">
      <alignment horizontal="center" vertical="center"/>
    </xf>
    <xf numFmtId="10" fontId="23" fillId="10" borderId="0" xfId="1" applyNumberFormat="1" applyFont="1" applyFill="1" applyBorder="1" applyAlignment="1">
      <alignment horizontal="center" vertical="center"/>
    </xf>
    <xf numFmtId="10" fontId="23" fillId="10" borderId="8" xfId="1" applyNumberFormat="1" applyFont="1" applyFill="1" applyBorder="1" applyAlignment="1">
      <alignment horizontal="center" vertical="center"/>
    </xf>
    <xf numFmtId="10" fontId="17" fillId="30" borderId="0" xfId="1" applyNumberFormat="1" applyFont="1" applyFill="1" applyBorder="1" applyAlignment="1">
      <alignment horizontal="center" vertical="center"/>
    </xf>
    <xf numFmtId="10" fontId="17" fillId="30" borderId="8" xfId="1" applyNumberFormat="1" applyFont="1" applyFill="1" applyBorder="1" applyAlignment="1">
      <alignment horizontal="center" vertical="center"/>
    </xf>
    <xf numFmtId="10" fontId="23" fillId="10" borderId="13" xfId="1" applyNumberFormat="1" applyFont="1" applyFill="1" applyBorder="1" applyAlignment="1">
      <alignment horizontal="center" vertical="center"/>
    </xf>
    <xf numFmtId="10" fontId="23" fillId="10" borderId="31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10" fontId="17" fillId="30" borderId="10" xfId="1" applyNumberFormat="1" applyFont="1" applyFill="1" applyBorder="1" applyAlignment="1">
      <alignment horizontal="center" vertical="center"/>
    </xf>
    <xf numFmtId="10" fontId="23" fillId="10" borderId="7" xfId="1" applyNumberFormat="1" applyFont="1" applyFill="1" applyBorder="1" applyAlignment="1">
      <alignment horizontal="center" vertical="center"/>
    </xf>
    <xf numFmtId="0" fontId="26" fillId="3" borderId="29" xfId="0" applyFont="1" applyFill="1" applyBorder="1" applyAlignment="1">
      <alignment wrapText="1"/>
    </xf>
    <xf numFmtId="0" fontId="26" fillId="3" borderId="28" xfId="0" applyFont="1" applyFill="1" applyBorder="1" applyAlignment="1">
      <alignment wrapText="1"/>
    </xf>
    <xf numFmtId="0" fontId="26" fillId="3" borderId="26" xfId="0" applyFont="1" applyFill="1" applyBorder="1" applyAlignment="1">
      <alignment wrapText="1"/>
    </xf>
    <xf numFmtId="0" fontId="26" fillId="3" borderId="10" xfId="0" applyFont="1" applyFill="1" applyBorder="1" applyAlignment="1">
      <alignment wrapText="1"/>
    </xf>
    <xf numFmtId="0" fontId="26" fillId="3" borderId="30" xfId="0" applyFont="1" applyFill="1" applyBorder="1" applyAlignment="1">
      <alignment wrapText="1"/>
    </xf>
    <xf numFmtId="0" fontId="26" fillId="3" borderId="7" xfId="0" applyFont="1" applyFill="1" applyBorder="1" applyAlignment="1">
      <alignment wrapText="1"/>
    </xf>
    <xf numFmtId="0" fontId="17" fillId="19" borderId="10" xfId="0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horizontal="center" vertical="center" wrapText="1"/>
    </xf>
    <xf numFmtId="0" fontId="0" fillId="10" borderId="3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11" borderId="29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21" borderId="5" xfId="0" applyFont="1" applyFill="1" applyBorder="1" applyAlignment="1">
      <alignment horizontal="center" vertical="center"/>
    </xf>
    <xf numFmtId="0" fontId="18" fillId="21" borderId="9" xfId="0" applyFont="1" applyFill="1" applyBorder="1" applyAlignment="1">
      <alignment horizontal="center" vertical="center"/>
    </xf>
    <xf numFmtId="0" fontId="18" fillId="21" borderId="6" xfId="0" applyFont="1" applyFill="1" applyBorder="1" applyAlignment="1">
      <alignment horizontal="center" vertical="center"/>
    </xf>
    <xf numFmtId="0" fontId="19" fillId="19" borderId="5" xfId="0" applyFont="1" applyFill="1" applyBorder="1" applyAlignment="1">
      <alignment horizontal="center" vertical="center"/>
    </xf>
    <xf numFmtId="0" fontId="19" fillId="19" borderId="9" xfId="0" applyFont="1" applyFill="1" applyBorder="1" applyAlignment="1">
      <alignment horizontal="center" vertical="center"/>
    </xf>
    <xf numFmtId="0" fontId="19" fillId="19" borderId="6" xfId="0" applyFont="1" applyFill="1" applyBorder="1" applyAlignment="1">
      <alignment horizontal="center" vertical="center"/>
    </xf>
    <xf numFmtId="3" fontId="20" fillId="19" borderId="0" xfId="0" applyNumberFormat="1" applyFont="1" applyFill="1" applyAlignment="1">
      <alignment horizontal="center" wrapText="1"/>
    </xf>
    <xf numFmtId="0" fontId="21" fillId="11" borderId="29" xfId="0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/>
    </xf>
    <xf numFmtId="10" fontId="15" fillId="17" borderId="7" xfId="0" applyNumberFormat="1" applyFont="1" applyFill="1" applyBorder="1" applyAlignment="1">
      <alignment horizontal="center" vertical="center"/>
    </xf>
    <xf numFmtId="10" fontId="15" fillId="17" borderId="0" xfId="0" applyNumberFormat="1" applyFont="1" applyFill="1" applyBorder="1" applyAlignment="1">
      <alignment horizontal="center" vertical="center"/>
    </xf>
    <xf numFmtId="10" fontId="15" fillId="17" borderId="8" xfId="0" applyNumberFormat="1" applyFont="1" applyFill="1" applyBorder="1" applyAlignment="1">
      <alignment horizontal="center" vertical="center"/>
    </xf>
    <xf numFmtId="10" fontId="15" fillId="17" borderId="30" xfId="0" applyNumberFormat="1" applyFont="1" applyFill="1" applyBorder="1" applyAlignment="1">
      <alignment horizontal="center" vertical="center"/>
    </xf>
    <xf numFmtId="10" fontId="15" fillId="17" borderId="13" xfId="0" applyNumberFormat="1" applyFont="1" applyFill="1" applyBorder="1" applyAlignment="1">
      <alignment horizontal="center" vertical="center"/>
    </xf>
    <xf numFmtId="10" fontId="15" fillId="17" borderId="31" xfId="0" applyNumberFormat="1" applyFont="1" applyFill="1" applyBorder="1" applyAlignment="1">
      <alignment horizontal="center" vertical="center"/>
    </xf>
    <xf numFmtId="10" fontId="15" fillId="17" borderId="10" xfId="0" applyNumberFormat="1" applyFont="1" applyFill="1" applyBorder="1" applyAlignment="1">
      <alignment horizontal="center" vertical="center"/>
    </xf>
    <xf numFmtId="10" fontId="15" fillId="17" borderId="11" xfId="0" applyNumberFormat="1" applyFont="1" applyFill="1" applyBorder="1" applyAlignment="1">
      <alignment horizontal="center" vertical="center"/>
    </xf>
    <xf numFmtId="10" fontId="15" fillId="17" borderId="1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13" fillId="15" borderId="5" xfId="0" applyFont="1" applyFill="1" applyBorder="1" applyAlignment="1">
      <alignment horizontal="center" vertical="center"/>
    </xf>
    <xf numFmtId="0" fontId="13" fillId="15" borderId="9" xfId="0" applyFont="1" applyFill="1" applyBorder="1" applyAlignment="1">
      <alignment horizontal="center" vertical="center"/>
    </xf>
    <xf numFmtId="0" fontId="13" fillId="15" borderId="6" xfId="0" applyFont="1" applyFill="1" applyBorder="1" applyAlignment="1">
      <alignment horizontal="center" vertical="center"/>
    </xf>
    <xf numFmtId="0" fontId="25" fillId="28" borderId="0" xfId="0" applyFont="1" applyFill="1" applyBorder="1" applyAlignment="1">
      <alignment horizontal="center" vertical="center" wrapText="1"/>
    </xf>
    <xf numFmtId="0" fontId="25" fillId="26" borderId="0" xfId="0" applyFont="1" applyFill="1" applyBorder="1" applyAlignment="1">
      <alignment horizontal="center" vertical="center" wrapText="1"/>
    </xf>
    <xf numFmtId="0" fontId="25" fillId="14" borderId="0" xfId="0" applyFont="1" applyFill="1" applyBorder="1" applyAlignment="1">
      <alignment horizontal="center" vertical="center" wrapText="1"/>
    </xf>
    <xf numFmtId="2" fontId="1" fillId="31" borderId="10" xfId="0" applyNumberFormat="1" applyFont="1" applyFill="1" applyBorder="1" applyAlignment="1">
      <alignment horizontal="center" vertical="center"/>
    </xf>
    <xf numFmtId="2" fontId="1" fillId="31" borderId="11" xfId="0" applyNumberFormat="1" applyFont="1" applyFill="1" applyBorder="1" applyAlignment="1">
      <alignment horizontal="center" vertical="center"/>
    </xf>
    <xf numFmtId="2" fontId="1" fillId="31" borderId="12" xfId="0" applyNumberFormat="1" applyFont="1" applyFill="1" applyBorder="1" applyAlignment="1">
      <alignment horizontal="center" vertical="center"/>
    </xf>
    <xf numFmtId="2" fontId="22" fillId="27" borderId="10" xfId="0" applyNumberFormat="1" applyFont="1" applyFill="1" applyBorder="1" applyAlignment="1">
      <alignment horizontal="center" vertical="center" wrapText="1"/>
    </xf>
    <xf numFmtId="2" fontId="22" fillId="27" borderId="11" xfId="0" applyNumberFormat="1" applyFont="1" applyFill="1" applyBorder="1" applyAlignment="1">
      <alignment horizontal="center" vertical="center" wrapText="1"/>
    </xf>
    <xf numFmtId="2" fontId="22" fillId="27" borderId="12" xfId="0" applyNumberFormat="1" applyFont="1" applyFill="1" applyBorder="1" applyAlignment="1">
      <alignment horizontal="center" vertical="center" wrapText="1"/>
    </xf>
    <xf numFmtId="2" fontId="22" fillId="27" borderId="30" xfId="0" applyNumberFormat="1" applyFont="1" applyFill="1" applyBorder="1" applyAlignment="1">
      <alignment horizontal="center" vertical="center" wrapText="1"/>
    </xf>
    <xf numFmtId="2" fontId="22" fillId="27" borderId="13" xfId="0" applyNumberFormat="1" applyFont="1" applyFill="1" applyBorder="1" applyAlignment="1">
      <alignment horizontal="center" vertical="center" wrapText="1"/>
    </xf>
    <xf numFmtId="2" fontId="22" fillId="27" borderId="31" xfId="0" applyNumberFormat="1" applyFont="1" applyFill="1" applyBorder="1" applyAlignment="1">
      <alignment horizontal="center" vertical="center" wrapText="1"/>
    </xf>
    <xf numFmtId="2" fontId="22" fillId="27" borderId="0" xfId="0" applyNumberFormat="1" applyFont="1" applyFill="1" applyBorder="1" applyAlignment="1">
      <alignment horizontal="center" vertical="center" wrapText="1"/>
    </xf>
    <xf numFmtId="2" fontId="1" fillId="31" borderId="7" xfId="0" applyNumberFormat="1" applyFont="1" applyFill="1" applyBorder="1" applyAlignment="1">
      <alignment horizontal="center" vertical="center"/>
    </xf>
    <xf numFmtId="2" fontId="1" fillId="31" borderId="0" xfId="0" applyNumberFormat="1" applyFont="1" applyFill="1" applyBorder="1" applyAlignment="1">
      <alignment horizontal="center" vertical="center"/>
    </xf>
    <xf numFmtId="2" fontId="1" fillId="31" borderId="8" xfId="0" applyNumberFormat="1" applyFont="1" applyFill="1" applyBorder="1" applyAlignment="1">
      <alignment horizontal="center" vertical="center"/>
    </xf>
    <xf numFmtId="2" fontId="22" fillId="27" borderId="7" xfId="0" applyNumberFormat="1" applyFont="1" applyFill="1" applyBorder="1" applyAlignment="1">
      <alignment horizontal="center" vertical="center" wrapText="1"/>
    </xf>
    <xf numFmtId="0" fontId="24" fillId="22" borderId="10" xfId="0" applyFont="1" applyFill="1" applyBorder="1" applyAlignment="1">
      <alignment horizontal="center" vertical="center" wrapText="1"/>
    </xf>
    <xf numFmtId="0" fontId="24" fillId="22" borderId="11" xfId="0" applyFont="1" applyFill="1" applyBorder="1" applyAlignment="1">
      <alignment horizontal="center" vertical="center" wrapText="1"/>
    </xf>
    <xf numFmtId="0" fontId="24" fillId="22" borderId="12" xfId="0" applyFont="1" applyFill="1" applyBorder="1" applyAlignment="1">
      <alignment horizontal="center" vertical="center" wrapText="1"/>
    </xf>
    <xf numFmtId="0" fontId="24" fillId="22" borderId="7" xfId="0" applyFont="1" applyFill="1" applyBorder="1" applyAlignment="1">
      <alignment horizontal="center" vertical="center" wrapText="1"/>
    </xf>
    <xf numFmtId="0" fontId="24" fillId="22" borderId="0" xfId="0" applyFont="1" applyFill="1" applyBorder="1" applyAlignment="1">
      <alignment horizontal="center" vertical="center" wrapText="1"/>
    </xf>
    <xf numFmtId="0" fontId="24" fillId="22" borderId="8" xfId="0" applyFont="1" applyFill="1" applyBorder="1" applyAlignment="1">
      <alignment horizontal="center" vertical="center" wrapText="1"/>
    </xf>
    <xf numFmtId="0" fontId="24" fillId="22" borderId="30" xfId="0" applyFont="1" applyFill="1" applyBorder="1" applyAlignment="1">
      <alignment horizontal="center" vertical="center" wrapText="1"/>
    </xf>
    <xf numFmtId="0" fontId="24" fillId="22" borderId="13" xfId="0" applyFont="1" applyFill="1" applyBorder="1" applyAlignment="1">
      <alignment horizontal="center" vertical="center" wrapText="1"/>
    </xf>
    <xf numFmtId="0" fontId="24" fillId="22" borderId="31" xfId="0" applyFont="1" applyFill="1" applyBorder="1" applyAlignment="1">
      <alignment horizontal="center" vertical="center" wrapText="1"/>
    </xf>
    <xf numFmtId="0" fontId="21" fillId="29" borderId="10" xfId="0" applyFont="1" applyFill="1" applyBorder="1" applyAlignment="1">
      <alignment horizontal="center" vertical="center" wrapText="1"/>
    </xf>
    <xf numFmtId="0" fontId="21" fillId="29" borderId="11" xfId="0" applyFont="1" applyFill="1" applyBorder="1" applyAlignment="1">
      <alignment horizontal="center" vertical="center" wrapText="1"/>
    </xf>
    <xf numFmtId="0" fontId="21" fillId="29" borderId="12" xfId="0" applyFont="1" applyFill="1" applyBorder="1" applyAlignment="1">
      <alignment horizontal="center" vertical="center" wrapText="1"/>
    </xf>
    <xf numFmtId="0" fontId="21" fillId="29" borderId="7" xfId="0" applyFont="1" applyFill="1" applyBorder="1" applyAlignment="1">
      <alignment horizontal="center" vertical="center" wrapText="1"/>
    </xf>
    <xf numFmtId="0" fontId="21" fillId="29" borderId="0" xfId="0" applyFont="1" applyFill="1" applyBorder="1" applyAlignment="1">
      <alignment horizontal="center" vertical="center" wrapText="1"/>
    </xf>
    <xf numFmtId="0" fontId="21" fillId="29" borderId="8" xfId="0" applyFont="1" applyFill="1" applyBorder="1" applyAlignment="1">
      <alignment horizontal="center" vertical="center" wrapText="1"/>
    </xf>
    <xf numFmtId="0" fontId="21" fillId="29" borderId="30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29" borderId="31" xfId="0" applyFont="1" applyFill="1" applyBorder="1" applyAlignment="1">
      <alignment horizontal="center" vertical="center" wrapText="1"/>
    </xf>
    <xf numFmtId="0" fontId="24" fillId="32" borderId="5" xfId="0" applyFont="1" applyFill="1" applyBorder="1" applyAlignment="1">
      <alignment horizontal="center" vertical="center" wrapText="1"/>
    </xf>
    <xf numFmtId="0" fontId="24" fillId="32" borderId="9" xfId="0" applyFont="1" applyFill="1" applyBorder="1" applyAlignment="1">
      <alignment horizontal="center" vertical="center" wrapText="1"/>
    </xf>
    <xf numFmtId="0" fontId="24" fillId="32" borderId="6" xfId="0" applyFont="1" applyFill="1" applyBorder="1" applyAlignment="1">
      <alignment horizontal="center" vertical="center" wrapText="1"/>
    </xf>
    <xf numFmtId="0" fontId="0" fillId="24" borderId="5" xfId="0" applyFill="1" applyBorder="1" applyAlignment="1">
      <alignment horizontal="center" vertical="center" wrapText="1"/>
    </xf>
    <xf numFmtId="0" fontId="0" fillId="24" borderId="9" xfId="0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3" borderId="5" xfId="0" applyFill="1" applyBorder="1" applyAlignment="1">
      <alignment horizontal="center" vertical="center"/>
    </xf>
    <xf numFmtId="0" fontId="0" fillId="23" borderId="9" xfId="0" applyFill="1" applyBorder="1" applyAlignment="1">
      <alignment horizontal="center" vertical="center"/>
    </xf>
    <xf numFmtId="0" fontId="0" fillId="25" borderId="5" xfId="0" applyFill="1" applyBorder="1" applyAlignment="1">
      <alignment horizontal="center" vertical="center" wrapText="1"/>
    </xf>
    <xf numFmtId="0" fontId="0" fillId="25" borderId="9" xfId="0" applyFill="1" applyBorder="1" applyAlignment="1">
      <alignment horizontal="center" vertical="center" wrapText="1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26E-2"/>
          <c:w val="0.898860168341026"/>
          <c:h val="0.87045987485871024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Percentage!$E$3:$H$3</c:f>
              <c:numCache>
                <c:formatCode>0.00%</c:formatCode>
                <c:ptCount val="4"/>
                <c:pt idx="0">
                  <c:v>4.9885897005484556E-2</c:v>
                </c:pt>
                <c:pt idx="1">
                  <c:v>4.5211139541802975E-2</c:v>
                </c:pt>
                <c:pt idx="2">
                  <c:v>5.1277084194057063E-2</c:v>
                </c:pt>
                <c:pt idx="3">
                  <c:v>5.0489191511866198E-2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Percentage!$E$4:$H$4</c:f>
              <c:numCache>
                <c:formatCode>0.00%</c:formatCode>
                <c:ptCount val="4"/>
                <c:pt idx="0">
                  <c:v>3.2182066444827975E-2</c:v>
                </c:pt>
                <c:pt idx="1">
                  <c:v>3.0611582764693893E-2</c:v>
                </c:pt>
                <c:pt idx="2">
                  <c:v>2.9892769494645418E-2</c:v>
                </c:pt>
                <c:pt idx="3">
                  <c:v>2.8970542815092041E-2</c:v>
                </c:pt>
              </c:numCache>
            </c:numRef>
          </c:val>
        </c:ser>
        <c:marker val="1"/>
        <c:axId val="86385408"/>
        <c:axId val="86386944"/>
      </c:lineChart>
      <c:catAx>
        <c:axId val="863854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386944"/>
        <c:crosses val="autoZero"/>
        <c:auto val="1"/>
        <c:lblAlgn val="ctr"/>
        <c:lblOffset val="100"/>
      </c:catAx>
      <c:valAx>
        <c:axId val="8638694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385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87347271246265"/>
          <c:y val="0.6755002298174444"/>
          <c:w val="0.18237940085075574"/>
          <c:h val="0.1842865168228216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4E-2"/>
          <c:w val="0.89886016834102578"/>
          <c:h val="0.87045987485871046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Percentage!$E$7:$H$7</c:f>
              <c:numCache>
                <c:formatCode>0.00%</c:formatCode>
                <c:ptCount val="4"/>
                <c:pt idx="0">
                  <c:v>0.24124783043519551</c:v>
                </c:pt>
                <c:pt idx="1">
                  <c:v>0.21790788272929126</c:v>
                </c:pt>
                <c:pt idx="2">
                  <c:v>0.25608361324336437</c:v>
                </c:pt>
                <c:pt idx="3">
                  <c:v>0.25604878693726452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Percentage!$E$8:$H$8</c:f>
              <c:numCache>
                <c:formatCode>0.00%</c:formatCode>
                <c:ptCount val="4"/>
                <c:pt idx="0">
                  <c:v>0.21581357449731878</c:v>
                </c:pt>
                <c:pt idx="1">
                  <c:v>0.19749818430907803</c:v>
                </c:pt>
                <c:pt idx="2">
                  <c:v>0.20230257475257399</c:v>
                </c:pt>
                <c:pt idx="3">
                  <c:v>0.20149980583119934</c:v>
                </c:pt>
              </c:numCache>
            </c:numRef>
          </c:val>
        </c:ser>
        <c:marker val="1"/>
        <c:axId val="86423808"/>
        <c:axId val="86425600"/>
      </c:lineChart>
      <c:catAx>
        <c:axId val="86423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425600"/>
        <c:crosses val="autoZero"/>
        <c:auto val="1"/>
        <c:lblAlgn val="ctr"/>
        <c:lblOffset val="100"/>
      </c:catAx>
      <c:valAx>
        <c:axId val="8642560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423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6820008874296"/>
          <c:y val="0.67940743402516512"/>
          <c:w val="0.18237940085075574"/>
          <c:h val="0.1842865168228217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54E-2"/>
          <c:w val="0.89886016834102556"/>
          <c:h val="0.87045987485871079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Percentage!$E$5:$H$5</c:f>
              <c:numCache>
                <c:formatCode>0.00%</c:formatCode>
                <c:ptCount val="4"/>
                <c:pt idx="0">
                  <c:v>1.8401466566061581E-2</c:v>
                </c:pt>
                <c:pt idx="1">
                  <c:v>1.2337263357771671E-2</c:v>
                </c:pt>
                <c:pt idx="2">
                  <c:v>1.4945786830942954E-2</c:v>
                </c:pt>
                <c:pt idx="3">
                  <c:v>1.5043465326898922E-2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Percentage!$E$6:$H$6</c:f>
              <c:numCache>
                <c:formatCode>0.00%</c:formatCode>
                <c:ptCount val="4"/>
                <c:pt idx="0">
                  <c:v>9.2808954452128986E-2</c:v>
                </c:pt>
                <c:pt idx="1">
                  <c:v>6.9385848296560373E-2</c:v>
                </c:pt>
                <c:pt idx="2">
                  <c:v>7.1126651963742724E-2</c:v>
                </c:pt>
                <c:pt idx="3">
                  <c:v>6.9311638484883767E-2</c:v>
                </c:pt>
              </c:numCache>
            </c:numRef>
          </c:val>
        </c:ser>
        <c:marker val="1"/>
        <c:axId val="86668800"/>
        <c:axId val="86670336"/>
      </c:lineChart>
      <c:catAx>
        <c:axId val="86668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670336"/>
        <c:crosses val="autoZero"/>
        <c:auto val="1"/>
        <c:lblAlgn val="ctr"/>
        <c:lblOffset val="100"/>
      </c:catAx>
      <c:valAx>
        <c:axId val="8667033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668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41249713854888"/>
          <c:y val="0.5035832446777414"/>
          <c:w val="0.18237940085075574"/>
          <c:h val="0.1842865168228218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54E-2"/>
          <c:w val="0.89886016834102556"/>
          <c:h val="0.87045987485871079"/>
        </c:manualLayout>
      </c:layout>
      <c:lineChart>
        <c:grouping val="standard"/>
        <c:ser>
          <c:idx val="0"/>
          <c:order val="0"/>
          <c:tx>
            <c:strRef>
              <c:f>Percentage!$D$9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Percentage!$E$9:$H$9</c:f>
              <c:numCache>
                <c:formatCode>0.00%</c:formatCode>
                <c:ptCount val="4"/>
                <c:pt idx="0">
                  <c:v>2.4871481372838303E-2</c:v>
                </c:pt>
                <c:pt idx="1">
                  <c:v>2.1515455252658813E-2</c:v>
                </c:pt>
                <c:pt idx="2">
                  <c:v>2.404790078804345E-2</c:v>
                </c:pt>
                <c:pt idx="3">
                  <c:v>2.3455576122165665E-2</c:v>
                </c:pt>
              </c:numCache>
            </c:numRef>
          </c:val>
        </c:ser>
        <c:ser>
          <c:idx val="1"/>
          <c:order val="1"/>
          <c:tx>
            <c:strRef>
              <c:f>Percentage!$D$10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Percentage!$E$10:$H$10</c:f>
              <c:numCache>
                <c:formatCode>0.00%</c:formatCode>
                <c:ptCount val="4"/>
                <c:pt idx="0">
                  <c:v>2.7719215284460821E-2</c:v>
                </c:pt>
                <c:pt idx="1">
                  <c:v>2.4869177869492512E-2</c:v>
                </c:pt>
                <c:pt idx="2">
                  <c:v>2.4578318084323446E-2</c:v>
                </c:pt>
                <c:pt idx="3">
                  <c:v>2.4226828202094514E-2</c:v>
                </c:pt>
              </c:numCache>
            </c:numRef>
          </c:val>
        </c:ser>
        <c:marker val="1"/>
        <c:axId val="86674816"/>
        <c:axId val="86942464"/>
      </c:lineChart>
      <c:catAx>
        <c:axId val="86674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942464"/>
        <c:crosses val="autoZero"/>
        <c:auto val="1"/>
        <c:lblAlgn val="ctr"/>
        <c:lblOffset val="100"/>
      </c:catAx>
      <c:valAx>
        <c:axId val="8694246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67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506497839414561"/>
          <c:y val="0.6755002298174444"/>
          <c:w val="0.18237940085075574"/>
          <c:h val="0.1842865168228218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54E-2"/>
          <c:w val="0.89886016834102556"/>
          <c:h val="0.87045987485871079"/>
        </c:manualLayout>
      </c:layout>
      <c:lineChart>
        <c:grouping val="standard"/>
        <c:ser>
          <c:idx val="0"/>
          <c:order val="0"/>
          <c:tx>
            <c:strRef>
              <c:f>Percentage!$D$11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Percentage!$E$11:$H$11</c:f>
              <c:numCache>
                <c:formatCode>0.00%</c:formatCode>
                <c:ptCount val="4"/>
                <c:pt idx="0">
                  <c:v>2.3480873494885968E-2</c:v>
                </c:pt>
                <c:pt idx="1">
                  <c:v>3.187327328836112E-2</c:v>
                </c:pt>
                <c:pt idx="2">
                  <c:v>3.5966092273536719E-2</c:v>
                </c:pt>
                <c:pt idx="3">
                  <c:v>3.5511833146030278E-2</c:v>
                </c:pt>
              </c:numCache>
            </c:numRef>
          </c:val>
        </c:ser>
        <c:ser>
          <c:idx val="1"/>
          <c:order val="1"/>
          <c:tx>
            <c:strRef>
              <c:f>Percentage!$D$12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Percentage!$E$12:$H$12</c:f>
              <c:numCache>
                <c:formatCode>0.00%</c:formatCode>
                <c:ptCount val="4"/>
                <c:pt idx="0">
                  <c:v>3.0475656159724262E-2</c:v>
                </c:pt>
                <c:pt idx="1">
                  <c:v>4.225420508208972E-2</c:v>
                </c:pt>
                <c:pt idx="2">
                  <c:v>4.1419852060105608E-2</c:v>
                </c:pt>
                <c:pt idx="3">
                  <c:v>4.0605332565489267E-2</c:v>
                </c:pt>
              </c:numCache>
            </c:numRef>
          </c:val>
        </c:ser>
        <c:marker val="1"/>
        <c:axId val="86812544"/>
        <c:axId val="86989056"/>
      </c:lineChart>
      <c:catAx>
        <c:axId val="86812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989056"/>
        <c:crosses val="autoZero"/>
        <c:auto val="1"/>
        <c:lblAlgn val="ctr"/>
        <c:lblOffset val="100"/>
      </c:catAx>
      <c:valAx>
        <c:axId val="8698905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812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87348964078757"/>
          <c:y val="0.69112904664832675"/>
          <c:w val="0.18237940085075574"/>
          <c:h val="0.1842865168228218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68E-2"/>
          <c:w val="0.89886016834102556"/>
          <c:h val="0.87045987485871101"/>
        </c:manualLayout>
      </c:layout>
      <c:lineChart>
        <c:grouping val="standard"/>
        <c:ser>
          <c:idx val="0"/>
          <c:order val="0"/>
          <c:tx>
            <c:strRef>
              <c:f>Percentage!$D$13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Percentage!$E$13:$H$13</c:f>
              <c:numCache>
                <c:formatCode>0.00%</c:formatCode>
                <c:ptCount val="4"/>
                <c:pt idx="0">
                  <c:v>0.14409524523305514</c:v>
                </c:pt>
                <c:pt idx="1">
                  <c:v>0.14381310750069148</c:v>
                </c:pt>
                <c:pt idx="2">
                  <c:v>0.1649826479017838</c:v>
                </c:pt>
                <c:pt idx="3">
                  <c:v>0.1672795332848549</c:v>
                </c:pt>
              </c:numCache>
            </c:numRef>
          </c:val>
        </c:ser>
        <c:ser>
          <c:idx val="1"/>
          <c:order val="1"/>
          <c:tx>
            <c:strRef>
              <c:f>Percentage!$D$14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Percentage!$E$14:$H$14</c:f>
              <c:numCache>
                <c:formatCode>0.00%</c:formatCode>
                <c:ptCount val="4"/>
                <c:pt idx="0">
                  <c:v>0.16115359963129566</c:v>
                </c:pt>
                <c:pt idx="1">
                  <c:v>0.1601348198890255</c:v>
                </c:pt>
                <c:pt idx="2">
                  <c:v>0.16104006076459748</c:v>
                </c:pt>
                <c:pt idx="3">
                  <c:v>0.16358285709106551</c:v>
                </c:pt>
              </c:numCache>
            </c:numRef>
          </c:val>
        </c:ser>
        <c:marker val="1"/>
        <c:axId val="86948480"/>
        <c:axId val="86994944"/>
      </c:lineChart>
      <c:catAx>
        <c:axId val="86948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994944"/>
        <c:crosses val="autoZero"/>
        <c:auto val="1"/>
        <c:lblAlgn val="ctr"/>
        <c:lblOffset val="100"/>
      </c:catAx>
      <c:valAx>
        <c:axId val="8699494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6948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095150463631024"/>
          <c:y val="0.671593025609724"/>
          <c:w val="0.18237940085075574"/>
          <c:h val="0.18428651682282196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68E-2"/>
          <c:w val="0.89886016834102556"/>
          <c:h val="0.87045987485871101"/>
        </c:manualLayout>
      </c:layout>
      <c:lineChart>
        <c:grouping val="standard"/>
        <c:ser>
          <c:idx val="0"/>
          <c:order val="0"/>
          <c:tx>
            <c:strRef>
              <c:f>Percentage!$D$15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Percentage!$E$15:$H$15</c:f>
              <c:numCache>
                <c:formatCode>0.00%</c:formatCode>
                <c:ptCount val="4"/>
                <c:pt idx="0">
                  <c:v>0.13173317857832534</c:v>
                </c:pt>
                <c:pt idx="1">
                  <c:v>0.13733035845842692</c:v>
                </c:pt>
                <c:pt idx="2">
                  <c:v>0.15643945328967629</c:v>
                </c:pt>
                <c:pt idx="3">
                  <c:v>0.15798737357043696</c:v>
                </c:pt>
              </c:numCache>
            </c:numRef>
          </c:val>
        </c:ser>
        <c:ser>
          <c:idx val="1"/>
          <c:order val="1"/>
          <c:tx>
            <c:strRef>
              <c:f>Percentage!$D$16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Percentage!$E$16:$H$16</c:f>
              <c:numCache>
                <c:formatCode>0.00%</c:formatCode>
                <c:ptCount val="4"/>
                <c:pt idx="0">
                  <c:v>0.11717439085254175</c:v>
                </c:pt>
                <c:pt idx="1">
                  <c:v>0.12098192684511623</c:v>
                </c:pt>
                <c:pt idx="2">
                  <c:v>0.11991466861957262</c:v>
                </c:pt>
                <c:pt idx="3">
                  <c:v>0.12042857969531186</c:v>
                </c:pt>
              </c:numCache>
            </c:numRef>
          </c:val>
        </c:ser>
        <c:marker val="1"/>
        <c:axId val="87012096"/>
        <c:axId val="87074304"/>
      </c:lineChart>
      <c:catAx>
        <c:axId val="87012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074304"/>
        <c:crosses val="autoZero"/>
        <c:auto val="1"/>
        <c:lblAlgn val="ctr"/>
        <c:lblOffset val="100"/>
      </c:catAx>
      <c:valAx>
        <c:axId val="8707430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012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41249713854888"/>
          <c:y val="0.69112904664832675"/>
          <c:w val="0.18237940085075574"/>
          <c:h val="0.18428651682282196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82E-2"/>
          <c:w val="0.89886016834102556"/>
          <c:h val="0.87045987485871124"/>
        </c:manualLayout>
      </c:layout>
      <c:lineChart>
        <c:grouping val="standard"/>
        <c:ser>
          <c:idx val="0"/>
          <c:order val="0"/>
          <c:tx>
            <c:strRef>
              <c:f>Percentage!$D$17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Percentage!$E$17:$H$17</c:f>
              <c:numCache>
                <c:formatCode>0.00%</c:formatCode>
                <c:ptCount val="4"/>
                <c:pt idx="0">
                  <c:v>0.17483536702092198</c:v>
                </c:pt>
                <c:pt idx="1">
                  <c:v>0.2020185476080783</c:v>
                </c:pt>
                <c:pt idx="2">
                  <c:v>0.22586029797058868</c:v>
                </c:pt>
                <c:pt idx="3">
                  <c:v>0.22433397236729027</c:v>
                </c:pt>
              </c:numCache>
            </c:numRef>
          </c:val>
        </c:ser>
        <c:ser>
          <c:idx val="1"/>
          <c:order val="1"/>
          <c:tx>
            <c:strRef>
              <c:f>Percentage!$D$18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Percentage!$E$18:$H$18</c:f>
              <c:numCache>
                <c:formatCode>0.00%</c:formatCode>
                <c:ptCount val="4"/>
                <c:pt idx="0">
                  <c:v>0.24728706933075845</c:v>
                </c:pt>
                <c:pt idx="1">
                  <c:v>0.27958487752642719</c:v>
                </c:pt>
                <c:pt idx="2">
                  <c:v>0.27723321058565253</c:v>
                </c:pt>
                <c:pt idx="3">
                  <c:v>0.27914431866272427</c:v>
                </c:pt>
              </c:numCache>
            </c:numRef>
          </c:val>
        </c:ser>
        <c:marker val="1"/>
        <c:axId val="87050880"/>
        <c:axId val="87137664"/>
      </c:lineChart>
      <c:catAx>
        <c:axId val="870508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137664"/>
        <c:crosses val="autoZero"/>
        <c:auto val="1"/>
        <c:lblAlgn val="ctr"/>
        <c:lblOffset val="100"/>
      </c:catAx>
      <c:valAx>
        <c:axId val="87137664"/>
        <c:scaling>
          <c:orientation val="minMax"/>
          <c:max val="0.35000000000000014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050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095150463631024"/>
          <c:y val="0.69112904664832675"/>
          <c:w val="0.18237940085075574"/>
          <c:h val="0.18428651682282202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96E-2"/>
          <c:w val="0.89886016834102556"/>
          <c:h val="0.87045987485871146"/>
        </c:manualLayout>
      </c:layout>
      <c:lineChart>
        <c:grouping val="standard"/>
        <c:ser>
          <c:idx val="0"/>
          <c:order val="0"/>
          <c:tx>
            <c:strRef>
              <c:f>Percentage!$D$19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Percentage!$E$19:$H$19</c:f>
              <c:numCache>
                <c:formatCode>0.00%</c:formatCode>
                <c:ptCount val="4"/>
                <c:pt idx="0">
                  <c:v>6.4813406335560736E-2</c:v>
                </c:pt>
                <c:pt idx="1">
                  <c:v>6.372195923742642E-2</c:v>
                </c:pt>
                <c:pt idx="2">
                  <c:v>7.0397123508006781E-2</c:v>
                </c:pt>
                <c:pt idx="3">
                  <c:v>6.9850267733192306E-2</c:v>
                </c:pt>
              </c:numCache>
            </c:numRef>
          </c:val>
        </c:ser>
        <c:ser>
          <c:idx val="1"/>
          <c:order val="1"/>
          <c:tx>
            <c:strRef>
              <c:f>Percentage!$D$20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Percentage!$E$20:$H$20</c:f>
              <c:numCache>
                <c:formatCode>0.00%</c:formatCode>
                <c:ptCount val="4"/>
                <c:pt idx="0">
                  <c:v>7.5385473346943246E-2</c:v>
                </c:pt>
                <c:pt idx="1">
                  <c:v>7.4679377417516582E-2</c:v>
                </c:pt>
                <c:pt idx="2">
                  <c:v>7.2491893674786173E-2</c:v>
                </c:pt>
                <c:pt idx="3">
                  <c:v>7.2230096652139447E-2</c:v>
                </c:pt>
              </c:numCache>
            </c:numRef>
          </c:val>
        </c:ser>
        <c:marker val="1"/>
        <c:axId val="87130880"/>
        <c:axId val="87159552"/>
      </c:lineChart>
      <c:catAx>
        <c:axId val="871308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159552"/>
        <c:crosses val="autoZero"/>
        <c:auto val="1"/>
        <c:lblAlgn val="ctr"/>
        <c:lblOffset val="100"/>
      </c:catAx>
      <c:valAx>
        <c:axId val="87159552"/>
        <c:scaling>
          <c:orientation val="minMax"/>
          <c:max val="9.0000000000000024E-2"/>
          <c:min val="0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130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960398589190697"/>
          <c:y val="0.68722184244060613"/>
          <c:w val="0.18237940085075574"/>
          <c:h val="0.18428651682282213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4E-2"/>
          <c:w val="0.89886016834102578"/>
          <c:h val="0.87045987485871046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Percentage!$E$3:$H$3</c:f>
              <c:numCache>
                <c:formatCode>0.00%</c:formatCode>
                <c:ptCount val="4"/>
                <c:pt idx="0">
                  <c:v>4.9885897005484556E-2</c:v>
                </c:pt>
                <c:pt idx="1">
                  <c:v>4.5211139541802975E-2</c:v>
                </c:pt>
                <c:pt idx="2">
                  <c:v>5.1277084194057063E-2</c:v>
                </c:pt>
                <c:pt idx="3">
                  <c:v>5.0489191511866198E-2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Percentage!$E$23:$H$23</c:f>
              <c:numCache>
                <c:formatCode>0.00%</c:formatCode>
                <c:ptCount val="4"/>
                <c:pt idx="0">
                  <c:v>1.9399312917380014E-2</c:v>
                </c:pt>
                <c:pt idx="1">
                  <c:v>1.658159614558985E-2</c:v>
                </c:pt>
                <c:pt idx="2">
                  <c:v>1.772625818993448E-2</c:v>
                </c:pt>
                <c:pt idx="3">
                  <c:v>1.658159614558985E-2</c:v>
                </c:pt>
              </c:numCache>
            </c:numRef>
          </c:val>
        </c:ser>
        <c:marker val="1"/>
        <c:axId val="87275776"/>
        <c:axId val="87287680"/>
      </c:lineChart>
      <c:catAx>
        <c:axId val="87275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287680"/>
        <c:crosses val="autoZero"/>
        <c:auto val="1"/>
        <c:lblAlgn val="ctr"/>
        <c:lblOffset val="100"/>
      </c:catAx>
      <c:valAx>
        <c:axId val="8728768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27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578794089095"/>
          <c:y val="0.71457227189464911"/>
          <c:w val="0.60932010211052423"/>
          <c:h val="0.17647210840738059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54E-2"/>
          <c:w val="0.89886016834102556"/>
          <c:h val="0.8704598748587107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Percentage!$E$4:$H$4</c:f>
              <c:numCache>
                <c:formatCode>0.00%</c:formatCode>
                <c:ptCount val="4"/>
                <c:pt idx="0">
                  <c:v>3.2182066444827975E-2</c:v>
                </c:pt>
                <c:pt idx="1">
                  <c:v>3.0611582764693893E-2</c:v>
                </c:pt>
                <c:pt idx="2">
                  <c:v>2.9892769494645418E-2</c:v>
                </c:pt>
                <c:pt idx="3">
                  <c:v>2.8970542815092041E-2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Percentage!$E$24:$H$24</c:f>
              <c:numCache>
                <c:formatCode>0.00%</c:formatCode>
                <c:ptCount val="4"/>
                <c:pt idx="0">
                  <c:v>2.2526719090721174E-2</c:v>
                </c:pt>
                <c:pt idx="1">
                  <c:v>2.0133040920998484E-2</c:v>
                </c:pt>
                <c:pt idx="2">
                  <c:v>2.1679542451510856E-2</c:v>
                </c:pt>
                <c:pt idx="3">
                  <c:v>2.0133040920998484E-2</c:v>
                </c:pt>
              </c:numCache>
            </c:numRef>
          </c:val>
        </c:ser>
        <c:marker val="1"/>
        <c:axId val="87369600"/>
        <c:axId val="87371136"/>
      </c:lineChart>
      <c:catAx>
        <c:axId val="873696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371136"/>
        <c:crosses val="autoZero"/>
        <c:auto val="1"/>
        <c:lblAlgn val="ctr"/>
        <c:lblOffset val="100"/>
      </c:catAx>
      <c:valAx>
        <c:axId val="8737113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36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578794089095"/>
          <c:y val="0.71457227189464889"/>
          <c:w val="0.60932010211052445"/>
          <c:h val="0.1764721084073806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54E-2"/>
          <c:w val="0.89886016834102556"/>
          <c:h val="0.8704598748587107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Percentage!$E$5:$H$5</c:f>
              <c:numCache>
                <c:formatCode>0.00%</c:formatCode>
                <c:ptCount val="4"/>
                <c:pt idx="0">
                  <c:v>1.8401466566061581E-2</c:v>
                </c:pt>
                <c:pt idx="1">
                  <c:v>1.2337263357771671E-2</c:v>
                </c:pt>
                <c:pt idx="2">
                  <c:v>1.4945786830942954E-2</c:v>
                </c:pt>
                <c:pt idx="3">
                  <c:v>1.5043465326898922E-2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Percentage!$E$25:$H$25</c:f>
              <c:numCache>
                <c:formatCode>0.00%</c:formatCode>
                <c:ptCount val="4"/>
                <c:pt idx="0">
                  <c:v>2.3356273880656242E-3</c:v>
                </c:pt>
                <c:pt idx="1">
                  <c:v>2.3660735581739257E-3</c:v>
                </c:pt>
                <c:pt idx="2">
                  <c:v>2.3471812225502194E-3</c:v>
                </c:pt>
                <c:pt idx="3">
                  <c:v>2.3660735581739257E-3</c:v>
                </c:pt>
              </c:numCache>
            </c:numRef>
          </c:val>
        </c:ser>
        <c:marker val="1"/>
        <c:axId val="87391232"/>
        <c:axId val="87421696"/>
      </c:lineChart>
      <c:catAx>
        <c:axId val="87391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421696"/>
        <c:crosses val="autoZero"/>
        <c:auto val="1"/>
        <c:lblAlgn val="ctr"/>
        <c:lblOffset val="100"/>
      </c:catAx>
      <c:valAx>
        <c:axId val="8742169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391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725551937908986"/>
          <c:y val="0.55046969517038791"/>
          <c:w val="0.60932010211052445"/>
          <c:h val="0.1764721084073806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68E-2"/>
          <c:w val="0.89886016834102556"/>
          <c:h val="0.87045987485871101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Percentage!$E$6:$H$6</c:f>
              <c:numCache>
                <c:formatCode>0.00%</c:formatCode>
                <c:ptCount val="4"/>
                <c:pt idx="0">
                  <c:v>9.2808954452128986E-2</c:v>
                </c:pt>
                <c:pt idx="1">
                  <c:v>6.9385848296560373E-2</c:v>
                </c:pt>
                <c:pt idx="2">
                  <c:v>7.1126651963742724E-2</c:v>
                </c:pt>
                <c:pt idx="3">
                  <c:v>6.9311638484883767E-2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Percentage!$E$26:$H$26</c:f>
              <c:numCache>
                <c:formatCode>0.00%</c:formatCode>
                <c:ptCount val="4"/>
                <c:pt idx="0">
                  <c:v>4.5359131946162961E-3</c:v>
                </c:pt>
                <c:pt idx="1">
                  <c:v>4.8428701910048074E-3</c:v>
                </c:pt>
                <c:pt idx="2">
                  <c:v>4.4963976736784239E-3</c:v>
                </c:pt>
                <c:pt idx="3">
                  <c:v>4.8428701910048074E-3</c:v>
                </c:pt>
              </c:numCache>
            </c:numRef>
          </c:val>
        </c:ser>
        <c:marker val="1"/>
        <c:axId val="87335680"/>
        <c:axId val="87337216"/>
      </c:lineChart>
      <c:catAx>
        <c:axId val="873356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337216"/>
        <c:crosses val="autoZero"/>
        <c:auto val="1"/>
        <c:lblAlgn val="ctr"/>
        <c:lblOffset val="100"/>
      </c:catAx>
      <c:valAx>
        <c:axId val="8733721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335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725551937908991"/>
          <c:y val="0.55046969517038791"/>
          <c:w val="0.60932010211052479"/>
          <c:h val="0.17647210840738076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68E-2"/>
          <c:w val="0.89886016834102556"/>
          <c:h val="0.87045987485871101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Percentage!$E$7:$H$7</c:f>
              <c:numCache>
                <c:formatCode>0.00%</c:formatCode>
                <c:ptCount val="4"/>
                <c:pt idx="0">
                  <c:v>0.24124783043519551</c:v>
                </c:pt>
                <c:pt idx="1">
                  <c:v>0.21790788272929126</c:v>
                </c:pt>
                <c:pt idx="2">
                  <c:v>0.25608361324336437</c:v>
                </c:pt>
                <c:pt idx="3">
                  <c:v>0.25604878693726452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Percentage!$E$27:$H$27</c:f>
              <c:numCache>
                <c:formatCode>0.00%</c:formatCode>
                <c:ptCount val="4"/>
                <c:pt idx="0">
                  <c:v>8.290343427930022E-2</c:v>
                </c:pt>
                <c:pt idx="1">
                  <c:v>7.2432380861517917E-2</c:v>
                </c:pt>
                <c:pt idx="2">
                  <c:v>7.0717834257325946E-2</c:v>
                </c:pt>
                <c:pt idx="3">
                  <c:v>7.2432380861517917E-2</c:v>
                </c:pt>
              </c:numCache>
            </c:numRef>
          </c:val>
        </c:ser>
        <c:marker val="1"/>
        <c:axId val="87349888"/>
        <c:axId val="87503232"/>
      </c:lineChart>
      <c:catAx>
        <c:axId val="87349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03232"/>
        <c:crosses val="autoZero"/>
        <c:auto val="1"/>
        <c:lblAlgn val="ctr"/>
        <c:lblOffset val="100"/>
      </c:catAx>
      <c:valAx>
        <c:axId val="8750323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349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78724170297843"/>
          <c:y val="0.73020108872553169"/>
          <c:w val="0.60932010211052479"/>
          <c:h val="0.1530288831610574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82E-2"/>
          <c:w val="0.89886016834102556"/>
          <c:h val="0.87045987485871124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Percentage!$E$8:$H$8</c:f>
              <c:numCache>
                <c:formatCode>0.00%</c:formatCode>
                <c:ptCount val="4"/>
                <c:pt idx="0">
                  <c:v>0.21581357449731878</c:v>
                </c:pt>
                <c:pt idx="1">
                  <c:v>0.19749818430907803</c:v>
                </c:pt>
                <c:pt idx="2">
                  <c:v>0.20230257475257399</c:v>
                </c:pt>
                <c:pt idx="3">
                  <c:v>0.20149980583119934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Percentage!$E$28:$H$28</c:f>
              <c:numCache>
                <c:formatCode>0.00%</c:formatCode>
                <c:ptCount val="4"/>
                <c:pt idx="0">
                  <c:v>6.7208957700717067E-2</c:v>
                </c:pt>
                <c:pt idx="1">
                  <c:v>5.9914835743894973E-2</c:v>
                </c:pt>
                <c:pt idx="2">
                  <c:v>5.7718237319522005E-2</c:v>
                </c:pt>
                <c:pt idx="3">
                  <c:v>5.9914835743894973E-2</c:v>
                </c:pt>
              </c:numCache>
            </c:numRef>
          </c:val>
        </c:ser>
        <c:marker val="1"/>
        <c:axId val="87552384"/>
        <c:axId val="87553920"/>
      </c:lineChart>
      <c:catAx>
        <c:axId val="87552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53920"/>
        <c:crosses val="autoZero"/>
        <c:auto val="1"/>
        <c:lblAlgn val="ctr"/>
        <c:lblOffset val="100"/>
      </c:catAx>
      <c:valAx>
        <c:axId val="8755392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55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78724170297843"/>
          <c:y val="0.73020108872553169"/>
          <c:w val="0.60932010211052501"/>
          <c:h val="0.15302888316105753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82E-2"/>
          <c:w val="0.89886016834102556"/>
          <c:h val="0.87045987485871124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Percentage!$E$9:$H$9</c:f>
              <c:numCache>
                <c:formatCode>0.00%</c:formatCode>
                <c:ptCount val="4"/>
                <c:pt idx="0">
                  <c:v>2.4871481372838303E-2</c:v>
                </c:pt>
                <c:pt idx="1">
                  <c:v>2.1515455252658813E-2</c:v>
                </c:pt>
                <c:pt idx="2">
                  <c:v>2.404790078804345E-2</c:v>
                </c:pt>
                <c:pt idx="3">
                  <c:v>2.3455576122165665E-2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Percentage!$E$29:$H$29</c:f>
              <c:numCache>
                <c:formatCode>0.00%</c:formatCode>
                <c:ptCount val="4"/>
                <c:pt idx="0">
                  <c:v>5.3288586038390462E-4</c:v>
                </c:pt>
                <c:pt idx="1">
                  <c:v>2.3374517006153699E-3</c:v>
                </c:pt>
                <c:pt idx="2">
                  <c:v>2.3903808769529843E-3</c:v>
                </c:pt>
                <c:pt idx="3">
                  <c:v>2.3374517006153699E-3</c:v>
                </c:pt>
              </c:numCache>
            </c:numRef>
          </c:val>
        </c:ser>
        <c:marker val="1"/>
        <c:axId val="87435136"/>
        <c:axId val="87436672"/>
      </c:lineChart>
      <c:catAx>
        <c:axId val="87435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436672"/>
        <c:crosses val="autoZero"/>
        <c:auto val="1"/>
        <c:lblAlgn val="ctr"/>
        <c:lblOffset val="100"/>
      </c:catAx>
      <c:valAx>
        <c:axId val="8743667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435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8482518881139"/>
          <c:y val="0.64033539194795941"/>
          <c:w val="0.60932010211052501"/>
          <c:h val="0.15302888316105753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96E-2"/>
          <c:w val="0.89886016834102556"/>
          <c:h val="0.87045987485871146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Percentage!$E$10:$H$10</c:f>
              <c:numCache>
                <c:formatCode>0.00%</c:formatCode>
                <c:ptCount val="4"/>
                <c:pt idx="0">
                  <c:v>2.7719215284460821E-2</c:v>
                </c:pt>
                <c:pt idx="1">
                  <c:v>2.4869177869492512E-2</c:v>
                </c:pt>
                <c:pt idx="2">
                  <c:v>2.4578318084323446E-2</c:v>
                </c:pt>
                <c:pt idx="3">
                  <c:v>2.4226828202094514E-2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Percentage!$E$30:$H$30</c:f>
              <c:numCache>
                <c:formatCode>0.00%</c:formatCode>
                <c:ptCount val="4"/>
                <c:pt idx="0">
                  <c:v>5.5461583027882188E-4</c:v>
                </c:pt>
                <c:pt idx="1">
                  <c:v>2.4778934267446879E-3</c:v>
                </c:pt>
                <c:pt idx="2">
                  <c:v>2.6619600127311131E-3</c:v>
                </c:pt>
                <c:pt idx="3">
                  <c:v>2.4778934267446879E-3</c:v>
                </c:pt>
              </c:numCache>
            </c:numRef>
          </c:val>
        </c:ser>
        <c:marker val="1"/>
        <c:axId val="87487232"/>
        <c:axId val="90382720"/>
      </c:lineChart>
      <c:catAx>
        <c:axId val="87487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382720"/>
        <c:crosses val="autoZero"/>
        <c:auto val="1"/>
        <c:lblAlgn val="ctr"/>
        <c:lblOffset val="100"/>
      </c:catAx>
      <c:valAx>
        <c:axId val="9038272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487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8482518881142"/>
          <c:y val="0.64033539194795919"/>
          <c:w val="0.60932010211052523"/>
          <c:h val="0.15302888316105759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96E-2"/>
          <c:w val="0.89886016834102556"/>
          <c:h val="0.87045987485871146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Percentage!$E$11:$H$11</c:f>
              <c:numCache>
                <c:formatCode>0.00%</c:formatCode>
                <c:ptCount val="4"/>
                <c:pt idx="0">
                  <c:v>2.3480873494885968E-2</c:v>
                </c:pt>
                <c:pt idx="1">
                  <c:v>3.187327328836112E-2</c:v>
                </c:pt>
                <c:pt idx="2">
                  <c:v>3.5966092273536719E-2</c:v>
                </c:pt>
                <c:pt idx="3">
                  <c:v>3.5511833146030278E-2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Percentage!$E$31:$H$31</c:f>
              <c:numCache>
                <c:formatCode>0.00%</c:formatCode>
                <c:ptCount val="4"/>
                <c:pt idx="0">
                  <c:v>8.8901234707876503E-2</c:v>
                </c:pt>
                <c:pt idx="1">
                  <c:v>0.11745456280112579</c:v>
                </c:pt>
                <c:pt idx="2">
                  <c:v>0.12356541147670819</c:v>
                </c:pt>
                <c:pt idx="3">
                  <c:v>0.11745456280112579</c:v>
                </c:pt>
              </c:numCache>
            </c:numRef>
          </c:val>
        </c:ser>
        <c:marker val="1"/>
        <c:axId val="87544576"/>
        <c:axId val="87546112"/>
      </c:lineChart>
      <c:catAx>
        <c:axId val="875445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546112"/>
        <c:crosses val="autoZero"/>
        <c:auto val="1"/>
        <c:lblAlgn val="ctr"/>
        <c:lblOffset val="100"/>
      </c:catAx>
      <c:valAx>
        <c:axId val="8754611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87544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7915885881240696"/>
          <c:y val="0.74582990555641382"/>
          <c:w val="0.60932010211052523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1E-2"/>
          <c:w val="0.89886016834102556"/>
          <c:h val="0.8704598748587117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Percentage!$E$12:$H$12</c:f>
              <c:numCache>
                <c:formatCode>0.00%</c:formatCode>
                <c:ptCount val="4"/>
                <c:pt idx="0">
                  <c:v>3.0475656159724262E-2</c:v>
                </c:pt>
                <c:pt idx="1">
                  <c:v>4.225420508208972E-2</c:v>
                </c:pt>
                <c:pt idx="2">
                  <c:v>4.1419852060105608E-2</c:v>
                </c:pt>
                <c:pt idx="3">
                  <c:v>4.0605332565489267E-2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Percentage!$E$32:$H$32</c:f>
              <c:numCache>
                <c:formatCode>0.00%</c:formatCode>
                <c:ptCount val="4"/>
                <c:pt idx="0">
                  <c:v>8.0224233654845531E-2</c:v>
                </c:pt>
                <c:pt idx="1">
                  <c:v>0.10517434332687617</c:v>
                </c:pt>
                <c:pt idx="2">
                  <c:v>0.10913843156544467</c:v>
                </c:pt>
                <c:pt idx="3">
                  <c:v>0.10517434332687617</c:v>
                </c:pt>
              </c:numCache>
            </c:numRef>
          </c:val>
        </c:ser>
        <c:marker val="1"/>
        <c:axId val="90437504"/>
        <c:axId val="87609344"/>
      </c:lineChart>
      <c:catAx>
        <c:axId val="904375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609344"/>
        <c:crosses val="autoZero"/>
        <c:auto val="1"/>
        <c:lblAlgn val="ctr"/>
        <c:lblOffset val="100"/>
      </c:catAx>
      <c:valAx>
        <c:axId val="8760934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0437504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lang="en-ZA" sz="1100"/>
            </a:pPr>
            <a:endParaRPr lang="en-US"/>
          </a:p>
        </c:txPr>
      </c:legendEntry>
      <c:layout>
        <c:manualLayout>
          <c:xMode val="edge"/>
          <c:yMode val="edge"/>
          <c:x val="0.12311654751270001"/>
          <c:y val="0.74582990555641382"/>
          <c:w val="0.60932010211052545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05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17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Percentage!$E$13:$H$13</c:f>
              <c:numCache>
                <c:formatCode>0.00%</c:formatCode>
                <c:ptCount val="4"/>
                <c:pt idx="0">
                  <c:v>0.14409524523305514</c:v>
                </c:pt>
                <c:pt idx="1">
                  <c:v>0.14381310750069148</c:v>
                </c:pt>
                <c:pt idx="2">
                  <c:v>0.1649826479017838</c:v>
                </c:pt>
                <c:pt idx="3">
                  <c:v>0.1672795332848549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Percentage!$E$33:$H$33</c:f>
              <c:numCache>
                <c:formatCode>0.00%</c:formatCode>
                <c:ptCount val="4"/>
                <c:pt idx="0">
                  <c:v>0.32119411784714114</c:v>
                </c:pt>
                <c:pt idx="1">
                  <c:v>0.33522873634498879</c:v>
                </c:pt>
                <c:pt idx="2">
                  <c:v>0.33360213118295051</c:v>
                </c:pt>
                <c:pt idx="3">
                  <c:v>0.33522873634498879</c:v>
                </c:pt>
              </c:numCache>
            </c:numRef>
          </c:val>
        </c:ser>
        <c:marker val="1"/>
        <c:axId val="90431872"/>
        <c:axId val="90433408"/>
      </c:lineChart>
      <c:catAx>
        <c:axId val="90431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433408"/>
        <c:crosses val="autoZero"/>
        <c:auto val="1"/>
        <c:lblAlgn val="ctr"/>
        <c:lblOffset val="100"/>
      </c:catAx>
      <c:valAx>
        <c:axId val="90433408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0431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382"/>
          <c:w val="0.60932010211052545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01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Percentage!$E$14:$H$14</c:f>
              <c:numCache>
                <c:formatCode>0.00%</c:formatCode>
                <c:ptCount val="4"/>
                <c:pt idx="0">
                  <c:v>0.16115359963129566</c:v>
                </c:pt>
                <c:pt idx="1">
                  <c:v>0.1601348198890255</c:v>
                </c:pt>
                <c:pt idx="2">
                  <c:v>0.16104006076459748</c:v>
                </c:pt>
                <c:pt idx="3">
                  <c:v>0.16358285709106551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Percentage!$E$34:$H$34</c:f>
              <c:numCache>
                <c:formatCode>0.00%</c:formatCode>
                <c:ptCount val="4"/>
                <c:pt idx="0">
                  <c:v>0.32284318492143671</c:v>
                </c:pt>
                <c:pt idx="1">
                  <c:v>0.34230937158113439</c:v>
                </c:pt>
                <c:pt idx="2">
                  <c:v>0.33807470848644428</c:v>
                </c:pt>
                <c:pt idx="3">
                  <c:v>0.34230937158113439</c:v>
                </c:pt>
              </c:numCache>
            </c:numRef>
          </c:val>
        </c:ser>
        <c:marker val="1"/>
        <c:axId val="90536192"/>
        <c:axId val="90443776"/>
      </c:lineChart>
      <c:catAx>
        <c:axId val="90536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443776"/>
        <c:crosses val="autoZero"/>
        <c:auto val="1"/>
        <c:lblAlgn val="ctr"/>
        <c:lblOffset val="100"/>
      </c:catAx>
      <c:valAx>
        <c:axId val="9044377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0536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04"/>
          <c:w val="0.60932010211052579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01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Percentage!$E$15:$H$15</c:f>
              <c:numCache>
                <c:formatCode>0.00%</c:formatCode>
                <c:ptCount val="4"/>
                <c:pt idx="0">
                  <c:v>0.13173317857832534</c:v>
                </c:pt>
                <c:pt idx="1">
                  <c:v>0.13733035845842692</c:v>
                </c:pt>
                <c:pt idx="2">
                  <c:v>0.15643945328967629</c:v>
                </c:pt>
                <c:pt idx="3">
                  <c:v>0.15798737357043696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Percentage!$E$35:$H$35</c:f>
              <c:numCache>
                <c:formatCode>0.00%</c:formatCode>
                <c:ptCount val="4"/>
                <c:pt idx="0">
                  <c:v>4.1054887243619539E-2</c:v>
                </c:pt>
                <c:pt idx="1">
                  <c:v>4.8962457663502358E-2</c:v>
                </c:pt>
                <c:pt idx="2">
                  <c:v>4.8844409244726043E-2</c:v>
                </c:pt>
                <c:pt idx="3">
                  <c:v>4.8962457663502358E-2</c:v>
                </c:pt>
              </c:numCache>
            </c:numRef>
          </c:val>
        </c:ser>
        <c:marker val="1"/>
        <c:axId val="90460928"/>
        <c:axId val="90494464"/>
      </c:lineChart>
      <c:catAx>
        <c:axId val="90460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494464"/>
        <c:crosses val="autoZero"/>
        <c:auto val="1"/>
        <c:lblAlgn val="ctr"/>
        <c:lblOffset val="100"/>
      </c:catAx>
      <c:valAx>
        <c:axId val="9049446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0460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04"/>
          <c:w val="0.60932010211052579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23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Percentage!$E$16:$H$16</c:f>
              <c:numCache>
                <c:formatCode>0.00%</c:formatCode>
                <c:ptCount val="4"/>
                <c:pt idx="0">
                  <c:v>0.11717439085254175</c:v>
                </c:pt>
                <c:pt idx="1">
                  <c:v>0.12098192684511623</c:v>
                </c:pt>
                <c:pt idx="2">
                  <c:v>0.11991466861957262</c:v>
                </c:pt>
                <c:pt idx="3">
                  <c:v>0.12042857969531186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Percentage!$E$36:$H$36</c:f>
              <c:numCache>
                <c:formatCode>0.00%</c:formatCode>
                <c:ptCount val="4"/>
                <c:pt idx="0">
                  <c:v>3.4753013994951683E-2</c:v>
                </c:pt>
                <c:pt idx="1">
                  <c:v>4.2772831749154382E-2</c:v>
                </c:pt>
                <c:pt idx="2">
                  <c:v>4.2712884465148579E-2</c:v>
                </c:pt>
                <c:pt idx="3">
                  <c:v>4.2772831749154382E-2</c:v>
                </c:pt>
              </c:numCache>
            </c:numRef>
          </c:val>
        </c:ser>
        <c:marker val="1"/>
        <c:axId val="90516480"/>
        <c:axId val="91656192"/>
      </c:lineChart>
      <c:catAx>
        <c:axId val="90516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656192"/>
        <c:crosses val="autoZero"/>
        <c:auto val="1"/>
        <c:lblAlgn val="ctr"/>
        <c:lblOffset val="100"/>
      </c:catAx>
      <c:valAx>
        <c:axId val="9165619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051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26"/>
          <c:w val="0.60932010211052601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23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Percentage!$E$17:$H$17</c:f>
              <c:numCache>
                <c:formatCode>0.00%</c:formatCode>
                <c:ptCount val="4"/>
                <c:pt idx="0">
                  <c:v>0.17483536702092198</c:v>
                </c:pt>
                <c:pt idx="1">
                  <c:v>0.2020185476080783</c:v>
                </c:pt>
                <c:pt idx="2">
                  <c:v>0.22586029797058868</c:v>
                </c:pt>
                <c:pt idx="3">
                  <c:v>0.22433397236729027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Percentage!$E$37:$H$37</c:f>
              <c:numCache>
                <c:formatCode>0.00%</c:formatCode>
                <c:ptCount val="4"/>
                <c:pt idx="0">
                  <c:v>0.39614961620880057</c:v>
                </c:pt>
                <c:pt idx="1">
                  <c:v>0.32138529790583409</c:v>
                </c:pt>
                <c:pt idx="2">
                  <c:v>0.31362949096407228</c:v>
                </c:pt>
                <c:pt idx="3">
                  <c:v>0.32138529790583409</c:v>
                </c:pt>
              </c:numCache>
            </c:numRef>
          </c:val>
        </c:ser>
        <c:marker val="1"/>
        <c:axId val="91666688"/>
        <c:axId val="91678208"/>
      </c:lineChart>
      <c:catAx>
        <c:axId val="916666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678208"/>
        <c:crosses val="autoZero"/>
        <c:auto val="1"/>
        <c:lblAlgn val="ctr"/>
        <c:lblOffset val="100"/>
      </c:catAx>
      <c:valAx>
        <c:axId val="91678208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1666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26"/>
          <c:w val="0.60932010211052601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46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Percentage!$E$18:$H$18</c:f>
              <c:numCache>
                <c:formatCode>0.00%</c:formatCode>
                <c:ptCount val="4"/>
                <c:pt idx="0">
                  <c:v>0.24728706933075845</c:v>
                </c:pt>
                <c:pt idx="1">
                  <c:v>0.27958487752642719</c:v>
                </c:pt>
                <c:pt idx="2">
                  <c:v>0.27723321058565253</c:v>
                </c:pt>
                <c:pt idx="3">
                  <c:v>0.27914431866272427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Percentage!$E$38:$H$38</c:f>
              <c:numCache>
                <c:formatCode>0.00%</c:formatCode>
                <c:ptCount val="4"/>
                <c:pt idx="0">
                  <c:v>0.41176804539406836</c:v>
                </c:pt>
                <c:pt idx="1">
                  <c:v>0.33999708925936706</c:v>
                </c:pt>
                <c:pt idx="2">
                  <c:v>0.33400268124957805</c:v>
                </c:pt>
                <c:pt idx="3">
                  <c:v>0.33999708925936706</c:v>
                </c:pt>
              </c:numCache>
            </c:numRef>
          </c:val>
        </c:ser>
        <c:marker val="1"/>
        <c:axId val="91721088"/>
        <c:axId val="91728512"/>
      </c:lineChart>
      <c:catAx>
        <c:axId val="91721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728512"/>
        <c:crosses val="autoZero"/>
        <c:auto val="1"/>
        <c:lblAlgn val="ctr"/>
        <c:lblOffset val="100"/>
      </c:catAx>
      <c:valAx>
        <c:axId val="9172851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172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71"/>
          <c:w val="0.60932010211052623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46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Percentage!$E$19:$H$19</c:f>
              <c:numCache>
                <c:formatCode>0.00%</c:formatCode>
                <c:ptCount val="4"/>
                <c:pt idx="0">
                  <c:v>6.4813406335560736E-2</c:v>
                </c:pt>
                <c:pt idx="1">
                  <c:v>6.372195923742642E-2</c:v>
                </c:pt>
                <c:pt idx="2">
                  <c:v>7.0397123508006781E-2</c:v>
                </c:pt>
                <c:pt idx="3">
                  <c:v>6.9850267733192306E-2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Percentage!$E$39:$H$39</c:f>
              <c:numCache>
                <c:formatCode>0.00%</c:formatCode>
                <c:ptCount val="4"/>
                <c:pt idx="0">
                  <c:v>4.752888354743251E-2</c:v>
                </c:pt>
                <c:pt idx="1">
                  <c:v>8.3251443018651908E-2</c:v>
                </c:pt>
                <c:pt idx="2">
                  <c:v>8.7176902584779323E-2</c:v>
                </c:pt>
                <c:pt idx="3">
                  <c:v>8.3251443018651908E-2</c:v>
                </c:pt>
              </c:numCache>
            </c:numRef>
          </c:val>
        </c:ser>
        <c:marker val="1"/>
        <c:axId val="91828608"/>
        <c:axId val="91853184"/>
      </c:lineChart>
      <c:catAx>
        <c:axId val="918286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853184"/>
        <c:crosses val="autoZero"/>
        <c:auto val="1"/>
        <c:lblAlgn val="ctr"/>
        <c:lblOffset val="100"/>
      </c:catAx>
      <c:valAx>
        <c:axId val="9185318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1828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71"/>
          <c:w val="0.60932010211052623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7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Percentage!$E$20:$H$20</c:f>
              <c:numCache>
                <c:formatCode>0.00%</c:formatCode>
                <c:ptCount val="4"/>
                <c:pt idx="0">
                  <c:v>7.5385473346943246E-2</c:v>
                </c:pt>
                <c:pt idx="1">
                  <c:v>7.4679377417516582E-2</c:v>
                </c:pt>
                <c:pt idx="2">
                  <c:v>7.2491893674786173E-2</c:v>
                </c:pt>
                <c:pt idx="3">
                  <c:v>7.2230096652139447E-2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Percentage!$E$2:$H$2</c:f>
              <c:numCache>
                <c:formatCode>General</c:formatCode>
                <c:ptCount val="4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</c:numCache>
            </c:numRef>
          </c:cat>
          <c:val>
            <c:numRef>
              <c:f>Percentage!$E$40:$H$40</c:f>
              <c:numCache>
                <c:formatCode>0.00%</c:formatCode>
                <c:ptCount val="4"/>
                <c:pt idx="0">
                  <c:v>5.5585316218364336E-2</c:v>
                </c:pt>
                <c:pt idx="1">
                  <c:v>8.2377723800825045E-2</c:v>
                </c:pt>
                <c:pt idx="2">
                  <c:v>8.9515156775942059E-2</c:v>
                </c:pt>
                <c:pt idx="3">
                  <c:v>8.2377723800825045E-2</c:v>
                </c:pt>
              </c:numCache>
            </c:numRef>
          </c:val>
        </c:ser>
        <c:marker val="1"/>
        <c:axId val="91879296"/>
        <c:axId val="92018560"/>
      </c:lineChart>
      <c:catAx>
        <c:axId val="91879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18560"/>
        <c:crosses val="autoZero"/>
        <c:auto val="1"/>
        <c:lblAlgn val="ctr"/>
        <c:lblOffset val="100"/>
      </c:catAx>
      <c:valAx>
        <c:axId val="9201856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91879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93"/>
          <c:w val="0.60932010211052645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13" Type="http://schemas.openxmlformats.org/officeDocument/2006/relationships/chart" Target="../charts/chart22.xml"/><Relationship Id="rId18" Type="http://schemas.openxmlformats.org/officeDocument/2006/relationships/chart" Target="../charts/chart2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12" Type="http://schemas.openxmlformats.org/officeDocument/2006/relationships/chart" Target="../charts/chart21.xml"/><Relationship Id="rId17" Type="http://schemas.openxmlformats.org/officeDocument/2006/relationships/chart" Target="../charts/chart26.xml"/><Relationship Id="rId2" Type="http://schemas.openxmlformats.org/officeDocument/2006/relationships/chart" Target="../charts/chart11.xml"/><Relationship Id="rId16" Type="http://schemas.openxmlformats.org/officeDocument/2006/relationships/chart" Target="../charts/chart25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5" Type="http://schemas.openxmlformats.org/officeDocument/2006/relationships/chart" Target="../charts/chart2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Relationship Id="rId14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178593</xdr:colOff>
      <xdr:row>3</xdr:row>
      <xdr:rowOff>142876</xdr:rowOff>
    </xdr:from>
    <xdr:to>
      <xdr:col>9</xdr:col>
      <xdr:colOff>345280</xdr:colOff>
      <xdr:row>20</xdr:row>
      <xdr:rowOff>154782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154781</xdr:colOff>
      <xdr:row>21</xdr:row>
      <xdr:rowOff>130968</xdr:rowOff>
    </xdr:from>
    <xdr:to>
      <xdr:col>9</xdr:col>
      <xdr:colOff>321468</xdr:colOff>
      <xdr:row>38</xdr:row>
      <xdr:rowOff>142874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166686</xdr:colOff>
      <xdr:row>4</xdr:row>
      <xdr:rowOff>11906</xdr:rowOff>
    </xdr:from>
    <xdr:to>
      <xdr:col>7</xdr:col>
      <xdr:colOff>309561</xdr:colOff>
      <xdr:row>5</xdr:row>
      <xdr:rowOff>142875</xdr:rowOff>
    </xdr:to>
    <xdr:sp macro="" textlink="">
      <xdr:nvSpPr>
        <xdr:cNvPr id="8" name="TextBox 7"/>
        <xdr:cNvSpPr txBox="1"/>
      </xdr:nvSpPr>
      <xdr:spPr>
        <a:xfrm>
          <a:off x="1952624" y="202406"/>
          <a:ext cx="2524125" cy="321469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en-ZA" sz="1400"/>
            <a:t>Agriculture, forestry and </a:t>
          </a:r>
          <a:r>
            <a:rPr lang="en-ZA" sz="1400">
              <a:latin typeface="+mn-lt"/>
            </a:rPr>
            <a:t>fishing</a:t>
          </a:r>
        </a:p>
      </xdr:txBody>
    </xdr:sp>
    <xdr:clientData/>
  </xdr:twoCellAnchor>
  <xdr:twoCellAnchor>
    <xdr:from>
      <xdr:col>10</xdr:col>
      <xdr:colOff>71438</xdr:colOff>
      <xdr:row>4</xdr:row>
      <xdr:rowOff>0</xdr:rowOff>
    </xdr:from>
    <xdr:to>
      <xdr:col>19</xdr:col>
      <xdr:colOff>238125</xdr:colOff>
      <xdr:row>21</xdr:row>
      <xdr:rowOff>11906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63500</xdr:colOff>
      <xdr:row>21</xdr:row>
      <xdr:rowOff>158750</xdr:rowOff>
    </xdr:from>
    <xdr:to>
      <xdr:col>19</xdr:col>
      <xdr:colOff>230187</xdr:colOff>
      <xdr:row>38</xdr:row>
      <xdr:rowOff>170656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169334</xdr:colOff>
      <xdr:row>40</xdr:row>
      <xdr:rowOff>31750</xdr:rowOff>
    </xdr:from>
    <xdr:to>
      <xdr:col>9</xdr:col>
      <xdr:colOff>336021</xdr:colOff>
      <xdr:row>57</xdr:row>
      <xdr:rowOff>43656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40</xdr:row>
      <xdr:rowOff>0</xdr:rowOff>
    </xdr:from>
    <xdr:to>
      <xdr:col>19</xdr:col>
      <xdr:colOff>166687</xdr:colOff>
      <xdr:row>57</xdr:row>
      <xdr:rowOff>11906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58</xdr:row>
      <xdr:rowOff>10583</xdr:rowOff>
    </xdr:from>
    <xdr:to>
      <xdr:col>9</xdr:col>
      <xdr:colOff>346604</xdr:colOff>
      <xdr:row>75</xdr:row>
      <xdr:rowOff>22489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0</xdr:colOff>
      <xdr:row>58</xdr:row>
      <xdr:rowOff>0</xdr:rowOff>
    </xdr:from>
    <xdr:to>
      <xdr:col>19</xdr:col>
      <xdr:colOff>166687</xdr:colOff>
      <xdr:row>75</xdr:row>
      <xdr:rowOff>11906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179917</xdr:colOff>
      <xdr:row>76</xdr:row>
      <xdr:rowOff>0</xdr:rowOff>
    </xdr:from>
    <xdr:to>
      <xdr:col>9</xdr:col>
      <xdr:colOff>346604</xdr:colOff>
      <xdr:row>93</xdr:row>
      <xdr:rowOff>11906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0.3125</cdr:x>
      <cdr:y>0.03297</cdr:y>
    </cdr:from>
    <cdr:to>
      <cdr:x>0.7694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726406" y="107156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0.3125</cdr:x>
      <cdr:y>0.03297</cdr:y>
    </cdr:from>
    <cdr:to>
      <cdr:x>0.7694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726406" y="107156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 and quarrying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0.39382</cdr:x>
      <cdr:y>0.03297</cdr:y>
    </cdr:from>
    <cdr:to>
      <cdr:x>0.85072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203813" y="107166"/>
          <a:ext cx="2556784" cy="32146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0.32908</cdr:x>
      <cdr:y>0.14978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33" y="117749"/>
          <a:ext cx="1227666" cy="36908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0.66383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18" y="117762"/>
          <a:ext cx="3100932" cy="294988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Wholesales</a:t>
          </a:r>
          <a:r>
            <a:rPr lang="en-ZA" sz="1400" baseline="0"/>
            <a:t> &amp; retail; hotel &amp; restaurant </a:t>
          </a:r>
          <a:endParaRPr lang="en-ZA" sz="14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0.64681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18" y="117762"/>
          <a:ext cx="3005682" cy="31615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communition </a:t>
          </a:r>
          <a:endParaRPr lang="en-ZA" sz="1400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0.11915</cdr:x>
      <cdr:y>0.05577</cdr:y>
    </cdr:from>
    <cdr:to>
      <cdr:x>0.73002</cdr:x>
      <cdr:y>0.15304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6735" y="181262"/>
          <a:ext cx="3418432" cy="31616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real estate and business services </a:t>
          </a:r>
          <a:endParaRPr lang="en-ZA" sz="1400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0.12104</cdr:x>
      <cdr:y>0.03623</cdr:y>
    </cdr:from>
    <cdr:to>
      <cdr:x>0.47281</cdr:x>
      <cdr:y>0.12047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77340" y="117775"/>
          <a:ext cx="1968493" cy="27380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 baseline="0"/>
            <a:t>Personal services </a:t>
          </a:r>
          <a:endParaRPr lang="en-ZA" sz="14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5</xdr:row>
      <xdr:rowOff>9525</xdr:rowOff>
    </xdr:from>
    <xdr:to>
      <xdr:col>9</xdr:col>
      <xdr:colOff>31750</xdr:colOff>
      <xdr:row>22</xdr:row>
      <xdr:rowOff>21431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21166</xdr:colOff>
      <xdr:row>5</xdr:row>
      <xdr:rowOff>10583</xdr:rowOff>
    </xdr:from>
    <xdr:to>
      <xdr:col>19</xdr:col>
      <xdr:colOff>338666</xdr:colOff>
      <xdr:row>22</xdr:row>
      <xdr:rowOff>22489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148166</xdr:colOff>
      <xdr:row>23</xdr:row>
      <xdr:rowOff>0</xdr:rowOff>
    </xdr:from>
    <xdr:to>
      <xdr:col>9</xdr:col>
      <xdr:colOff>27516</xdr:colOff>
      <xdr:row>40</xdr:row>
      <xdr:rowOff>11906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0</xdr:rowOff>
    </xdr:from>
    <xdr:to>
      <xdr:col>19</xdr:col>
      <xdr:colOff>80433</xdr:colOff>
      <xdr:row>40</xdr:row>
      <xdr:rowOff>11906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148167</xdr:colOff>
      <xdr:row>40</xdr:row>
      <xdr:rowOff>179916</xdr:rowOff>
    </xdr:from>
    <xdr:to>
      <xdr:col>9</xdr:col>
      <xdr:colOff>27517</xdr:colOff>
      <xdr:row>58</xdr:row>
      <xdr:rowOff>1322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41</xdr:row>
      <xdr:rowOff>0</xdr:rowOff>
    </xdr:from>
    <xdr:to>
      <xdr:col>19</xdr:col>
      <xdr:colOff>80433</xdr:colOff>
      <xdr:row>58</xdr:row>
      <xdr:rowOff>11906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158750</xdr:colOff>
      <xdr:row>59</xdr:row>
      <xdr:rowOff>21167</xdr:rowOff>
    </xdr:from>
    <xdr:to>
      <xdr:col>9</xdr:col>
      <xdr:colOff>38100</xdr:colOff>
      <xdr:row>76</xdr:row>
      <xdr:rowOff>33073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0</xdr:colOff>
      <xdr:row>59</xdr:row>
      <xdr:rowOff>0</xdr:rowOff>
    </xdr:from>
    <xdr:to>
      <xdr:col>19</xdr:col>
      <xdr:colOff>80433</xdr:colOff>
      <xdr:row>76</xdr:row>
      <xdr:rowOff>11906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169333</xdr:colOff>
      <xdr:row>77</xdr:row>
      <xdr:rowOff>10584</xdr:rowOff>
    </xdr:from>
    <xdr:to>
      <xdr:col>9</xdr:col>
      <xdr:colOff>48683</xdr:colOff>
      <xdr:row>94</xdr:row>
      <xdr:rowOff>22490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0</xdr:colOff>
      <xdr:row>77</xdr:row>
      <xdr:rowOff>0</xdr:rowOff>
    </xdr:from>
    <xdr:to>
      <xdr:col>19</xdr:col>
      <xdr:colOff>80433</xdr:colOff>
      <xdr:row>94</xdr:row>
      <xdr:rowOff>11906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158750</xdr:colOff>
      <xdr:row>95</xdr:row>
      <xdr:rowOff>21167</xdr:rowOff>
    </xdr:from>
    <xdr:to>
      <xdr:col>9</xdr:col>
      <xdr:colOff>38100</xdr:colOff>
      <xdr:row>112</xdr:row>
      <xdr:rowOff>33073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0</xdr:colOff>
      <xdr:row>95</xdr:row>
      <xdr:rowOff>0</xdr:rowOff>
    </xdr:from>
    <xdr:to>
      <xdr:col>19</xdr:col>
      <xdr:colOff>80433</xdr:colOff>
      <xdr:row>112</xdr:row>
      <xdr:rowOff>11906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158750</xdr:colOff>
      <xdr:row>113</xdr:row>
      <xdr:rowOff>0</xdr:rowOff>
    </xdr:from>
    <xdr:to>
      <xdr:col>9</xdr:col>
      <xdr:colOff>38100</xdr:colOff>
      <xdr:row>130</xdr:row>
      <xdr:rowOff>11906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10</xdr:col>
      <xdr:colOff>0</xdr:colOff>
      <xdr:row>113</xdr:row>
      <xdr:rowOff>0</xdr:rowOff>
    </xdr:from>
    <xdr:to>
      <xdr:col>19</xdr:col>
      <xdr:colOff>80433</xdr:colOff>
      <xdr:row>130</xdr:row>
      <xdr:rowOff>11906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158750</xdr:colOff>
      <xdr:row>131</xdr:row>
      <xdr:rowOff>0</xdr:rowOff>
    </xdr:from>
    <xdr:to>
      <xdr:col>9</xdr:col>
      <xdr:colOff>38100</xdr:colOff>
      <xdr:row>148</xdr:row>
      <xdr:rowOff>11906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10</xdr:col>
      <xdr:colOff>0</xdr:colOff>
      <xdr:row>131</xdr:row>
      <xdr:rowOff>0</xdr:rowOff>
    </xdr:from>
    <xdr:to>
      <xdr:col>19</xdr:col>
      <xdr:colOff>80433</xdr:colOff>
      <xdr:row>148</xdr:row>
      <xdr:rowOff>11906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201083</xdr:colOff>
      <xdr:row>149</xdr:row>
      <xdr:rowOff>0</xdr:rowOff>
    </xdr:from>
    <xdr:to>
      <xdr:col>9</xdr:col>
      <xdr:colOff>80433</xdr:colOff>
      <xdr:row>166</xdr:row>
      <xdr:rowOff>11906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0</xdr:colOff>
      <xdr:row>149</xdr:row>
      <xdr:rowOff>0</xdr:rowOff>
    </xdr:from>
    <xdr:to>
      <xdr:col>19</xdr:col>
      <xdr:colOff>80433</xdr:colOff>
      <xdr:row>166</xdr:row>
      <xdr:rowOff>11906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0.28919</cdr:x>
      <cdr:y>0.01302</cdr:y>
    </cdr:from>
    <cdr:to>
      <cdr:x>0.74296</cdr:x>
      <cdr:y>0.11193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608667" y="42333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Agriculture, forestry and fishing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0.28919</cdr:x>
      <cdr:y>0.01302</cdr:y>
    </cdr:from>
    <cdr:to>
      <cdr:x>0.74296</cdr:x>
      <cdr:y>0.11193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608667" y="42333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Agriculture, forestry and fishing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0.42325</cdr:x>
      <cdr:y>0.01302</cdr:y>
    </cdr:from>
    <cdr:to>
      <cdr:x>0.87702</cdr:x>
      <cdr:y>0.08791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372307" y="42320"/>
          <a:ext cx="2543350" cy="24343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</a:t>
          </a:r>
          <a:r>
            <a:rPr lang="en-ZA" sz="1400" baseline="0"/>
            <a:t> and Quarrying </a:t>
          </a:r>
          <a:endParaRPr lang="en-ZA" sz="1400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0.42325</cdr:x>
      <cdr:y>0.01302</cdr:y>
    </cdr:from>
    <cdr:to>
      <cdr:x>0.87702</cdr:x>
      <cdr:y>0.08791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372307" y="42320"/>
          <a:ext cx="2543350" cy="24343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</a:t>
          </a:r>
          <a:r>
            <a:rPr lang="en-ZA" sz="1400" baseline="0"/>
            <a:t> and Quarrying </a:t>
          </a:r>
          <a:endParaRPr lang="en-ZA" sz="1400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0.3836</cdr:x>
      <cdr:y>0.03906</cdr:y>
    </cdr:from>
    <cdr:to>
      <cdr:x>0.83737</cdr:x>
      <cdr:y>0.13024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150047" y="126974"/>
          <a:ext cx="2543351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0.44751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65" y="137557"/>
          <a:ext cx="1194285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0.13624</cdr:x>
      <cdr:y>0.04232</cdr:y>
    </cdr:from>
    <cdr:to>
      <cdr:x>0.39086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763630" y="137557"/>
          <a:ext cx="1427120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</a:t>
          </a:r>
          <a:r>
            <a:rPr lang="en-ZA" sz="1400" baseline="0"/>
            <a:t> &amp; retail trade; hotels &amp; restuatant </a:t>
          </a:r>
          <a:endParaRPr lang="en-ZA" sz="1400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</a:t>
          </a:r>
          <a:r>
            <a:rPr lang="en-ZA" sz="1400" baseline="0"/>
            <a:t> &amp; retail trade; hotels &amp; restuatant </a:t>
          </a:r>
          <a:endParaRPr lang="en-ZA" sz="1400"/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communication</a:t>
          </a:r>
          <a:endParaRPr lang="en-ZA" sz="1400"/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communication</a:t>
          </a:r>
          <a:endParaRPr lang="en-ZA" sz="1400"/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0.1107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8" y="116397"/>
          <a:ext cx="4041213" cy="243436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retail estate and business services</a:t>
          </a:r>
          <a:endParaRPr lang="en-ZA" sz="1400"/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0.27899</cdr:x>
      <cdr:y>0.0293</cdr:y>
    </cdr:from>
    <cdr:to>
      <cdr:x>1</cdr:x>
      <cdr:y>0.10419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584886" y="95230"/>
          <a:ext cx="4041213" cy="243423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retail estate and business services</a:t>
          </a:r>
          <a:endParaRPr lang="en-ZA" sz="1400"/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0.12273</cdr:x>
      <cdr:y>0.02604</cdr:y>
    </cdr:from>
    <cdr:to>
      <cdr:x>0.63444</cdr:x>
      <cdr:y>0.11722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87917" y="84647"/>
          <a:ext cx="2868101" cy="296353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Personal</a:t>
          </a:r>
          <a:r>
            <a:rPr lang="en-ZA" sz="1400" baseline="0"/>
            <a:t> services </a:t>
          </a:r>
          <a:endParaRPr lang="en-ZA" sz="1400"/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0.12273</cdr:x>
      <cdr:y>0.02604</cdr:y>
    </cdr:from>
    <cdr:to>
      <cdr:x>0.63444</cdr:x>
      <cdr:y>0.10745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87893" y="84641"/>
          <a:ext cx="2868101" cy="26460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Personal</a:t>
          </a:r>
          <a:r>
            <a:rPr lang="en-ZA" sz="1400" baseline="0"/>
            <a:t> services </a:t>
          </a:r>
          <a:endParaRPr lang="en-ZA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12"/>
  <sheetViews>
    <sheetView tabSelected="1" workbookViewId="0">
      <selection activeCell="I10" sqref="I10"/>
    </sheetView>
  </sheetViews>
  <sheetFormatPr defaultRowHeight="15"/>
  <cols>
    <col min="1" max="1" width="47.7109375" customWidth="1"/>
    <col min="2" max="6" width="20.140625" customWidth="1"/>
    <col min="8" max="8" width="9.140625" customWidth="1"/>
    <col min="9" max="11" width="10.5703125" customWidth="1"/>
  </cols>
  <sheetData>
    <row r="1" spans="1:11" ht="30.75" customHeight="1" thickBot="1">
      <c r="A1" s="148" t="s">
        <v>90</v>
      </c>
      <c r="B1" s="150" t="s">
        <v>91</v>
      </c>
      <c r="C1" s="151"/>
      <c r="D1" s="151"/>
      <c r="E1" s="151"/>
      <c r="F1" s="152"/>
    </row>
    <row r="2" spans="1:11" ht="60.75" thickBot="1">
      <c r="A2" s="149"/>
      <c r="B2" s="91" t="s">
        <v>92</v>
      </c>
      <c r="C2" s="90" t="s">
        <v>102</v>
      </c>
      <c r="D2" s="91" t="s">
        <v>103</v>
      </c>
      <c r="E2" s="92" t="s">
        <v>108</v>
      </c>
      <c r="F2" s="91" t="s">
        <v>109</v>
      </c>
      <c r="I2" s="153" t="s">
        <v>95</v>
      </c>
      <c r="J2" s="154"/>
      <c r="K2" s="155"/>
    </row>
    <row r="3" spans="1:11" ht="21">
      <c r="A3" s="81" t="str">
        <f>Data!A51</f>
        <v>Agriculture, Hunting, Forestry and Fisheries</v>
      </c>
      <c r="B3" s="93">
        <f>Projections!B26*1000000</f>
        <v>9.2843224352355751</v>
      </c>
      <c r="C3" s="94">
        <f>Projections!C26</f>
        <v>73.46671322007829</v>
      </c>
      <c r="D3" s="94">
        <f>Projections!D3</f>
        <v>39608.21872953503</v>
      </c>
      <c r="E3" s="114">
        <f>Projections!H3/Projections!F3</f>
        <v>0.2283189895532477</v>
      </c>
      <c r="F3" s="114">
        <f>Projections!K3/Projections!I3</f>
        <v>9.1420743716849509E-2</v>
      </c>
      <c r="I3" s="156">
        <v>3200000</v>
      </c>
      <c r="J3" s="156"/>
      <c r="K3" s="156"/>
    </row>
    <row r="4" spans="1:11">
      <c r="A4" s="81" t="str">
        <f>Data!A52</f>
        <v>Mining And Quarrying</v>
      </c>
      <c r="B4" s="93">
        <f>Projections!B32*1000000</f>
        <v>2.8296993013098808</v>
      </c>
      <c r="C4" s="94">
        <f>Projections!C32</f>
        <v>46.133897354706782</v>
      </c>
      <c r="D4" s="94">
        <f>Projections!D4</f>
        <v>4864.1672123990393</v>
      </c>
      <c r="E4" s="114">
        <f>Projections!H4/Projections!F4</f>
        <v>0.66109627529950887</v>
      </c>
      <c r="F4" s="114">
        <f>Projections!K4/Projections!I4</f>
        <v>0.49583587593067219</v>
      </c>
    </row>
    <row r="5" spans="1:11">
      <c r="A5" s="81" t="str">
        <f>Data!A53</f>
        <v>Manufacturing</v>
      </c>
      <c r="B5" s="93">
        <f>Projections!B38*1000000</f>
        <v>6.65534471628827</v>
      </c>
      <c r="C5" s="94">
        <f>Projections!C38</f>
        <v>61.379206890018516</v>
      </c>
      <c r="D5" s="94">
        <f>Projections!D5</f>
        <v>160219.71185330721</v>
      </c>
      <c r="E5" s="114">
        <f>Projections!H5/Projections!F5</f>
        <v>0.36677540217115767</v>
      </c>
      <c r="F5" s="114">
        <f>Projections!K5/Projections!I5</f>
        <v>0.20972247532330579</v>
      </c>
    </row>
    <row r="6" spans="1:11">
      <c r="A6" s="81" t="str">
        <f>Data!A54</f>
        <v>Electricity, Gas And Water Supply</v>
      </c>
      <c r="B6" s="93">
        <f>Projections!B44*1000000</f>
        <v>1.8443020314883161</v>
      </c>
      <c r="C6" s="94">
        <f>Projections!C44</f>
        <v>48.830013933284157</v>
      </c>
      <c r="D6" s="94">
        <f>Projections!D6</f>
        <v>5161.9733682602055</v>
      </c>
      <c r="E6" s="114">
        <f>Projections!H6/Projections!F6</f>
        <v>0.7346509394697317</v>
      </c>
      <c r="F6" s="114">
        <f>Projections!K6/Projections!I6</f>
        <v>0.51813398302942937</v>
      </c>
    </row>
    <row r="7" spans="1:11">
      <c r="A7" s="81" t="str">
        <f>Data!A55</f>
        <v>Construction</v>
      </c>
      <c r="B7" s="93">
        <f>Projections!B50*1000000</f>
        <v>27.644967534974171</v>
      </c>
      <c r="C7" s="94">
        <f>Projections!C50</f>
        <v>21.717887728192412</v>
      </c>
      <c r="D7" s="94">
        <f>Projections!D7</f>
        <v>92716.983191442909</v>
      </c>
      <c r="E7" s="114">
        <f>Projections!H7/Projections!F7</f>
        <v>0.3729180089675726</v>
      </c>
      <c r="F7" s="114">
        <f>Projections!K7/Projections!I7</f>
        <v>0.22010063207532002</v>
      </c>
    </row>
    <row r="8" spans="1:11" ht="45.75" customHeight="1">
      <c r="A8" s="81" t="str">
        <f>Data!A56</f>
        <v>Wholesale And Retail Trade; Repair Of Motor Vehicles, Motor Cycles And Personal And Household Goods; Hotels And Restaurants</v>
      </c>
      <c r="B8" s="93">
        <f>Projections!B56*1000000</f>
        <v>13.884723541653614</v>
      </c>
      <c r="C8" s="94">
        <f>Projections!C56</f>
        <v>17.915787491213703</v>
      </c>
      <c r="D8" s="94">
        <f>Projections!D8</f>
        <v>229310.74001309753</v>
      </c>
      <c r="E8" s="114">
        <f>Projections!H8/Projections!F8</f>
        <v>0.43522118459720072</v>
      </c>
      <c r="F8" s="114">
        <f>Projections!K8/Projections!I8</f>
        <v>0.28165486304483101</v>
      </c>
    </row>
    <row r="9" spans="1:11">
      <c r="A9" s="81" t="str">
        <f>Data!A57</f>
        <v>Transport, Storage And Communication</v>
      </c>
      <c r="B9" s="93">
        <f>Projections!B62*1000000</f>
        <v>4.692968267919956</v>
      </c>
      <c r="C9" s="94">
        <f>Projections!C62</f>
        <v>39.57369011554092</v>
      </c>
      <c r="D9" s="94">
        <f>Projections!D9</f>
        <v>67701.266099104978</v>
      </c>
      <c r="E9" s="114">
        <f>Projections!H9/Projections!F9</f>
        <v>0.32739836687702129</v>
      </c>
      <c r="F9" s="114">
        <f>Projections!K9/Projections!I9</f>
        <v>0.17287267697077896</v>
      </c>
    </row>
    <row r="10" spans="1:11" ht="30">
      <c r="A10" s="81" t="str">
        <f>Data!A58</f>
        <v>Financial Intermediation Insurance, Real Estate And Business Services</v>
      </c>
      <c r="B10" s="93">
        <f>Projections!B68*1000000</f>
        <v>5.3276125892375257</v>
      </c>
      <c r="C10" s="94">
        <f>Projections!C68</f>
        <v>9.9591469179860379</v>
      </c>
      <c r="D10" s="94">
        <f>Projections!D10</f>
        <v>108897.78432656627</v>
      </c>
      <c r="E10" s="114">
        <f>Projections!H10/Projections!F10</f>
        <v>0.32454234112810521</v>
      </c>
      <c r="F10" s="114">
        <f>Projections!K10/Projections!I10</f>
        <v>0.14207528938295536</v>
      </c>
    </row>
    <row r="11" spans="1:11">
      <c r="A11" s="81" t="str">
        <f>Data!A59</f>
        <v>Community, Social And Personal Services</v>
      </c>
      <c r="B11" s="93">
        <f>Projections!B74*1000000</f>
        <v>28.356350550726166</v>
      </c>
      <c r="C11" s="94">
        <f>Projections!C74</f>
        <v>61.470506748757707</v>
      </c>
      <c r="D11" s="94">
        <f>Projections!D11</f>
        <v>201019.15520628681</v>
      </c>
      <c r="E11" s="114">
        <f>Projections!H11/Projections!F11</f>
        <v>0.4753447554220091</v>
      </c>
      <c r="F11" s="114">
        <f>Projections!K11/Projections!I11</f>
        <v>0.31856856067824035</v>
      </c>
    </row>
    <row r="12" spans="1:11" ht="18.75" customHeight="1">
      <c r="A12" s="115" t="s">
        <v>66</v>
      </c>
      <c r="B12" s="116">
        <f>AVERAGE(B3:B11)</f>
        <v>11.168921218759275</v>
      </c>
      <c r="C12" s="117">
        <f>AVERAGE(C3:C11)</f>
        <v>42.271872266642056</v>
      </c>
      <c r="D12" s="118">
        <f>SUM(D3:D11)</f>
        <v>909500</v>
      </c>
      <c r="E12" s="119">
        <f>AVERAGE(E3:E11)</f>
        <v>0.43625180705395056</v>
      </c>
      <c r="F12" s="119">
        <f>AVERAGE(F3:F11)</f>
        <v>0.27226501112804252</v>
      </c>
    </row>
  </sheetData>
  <mergeCells count="4">
    <mergeCell ref="A1:A2"/>
    <mergeCell ref="B1:F1"/>
    <mergeCell ref="I2:K2"/>
    <mergeCell ref="I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K74"/>
  <sheetViews>
    <sheetView workbookViewId="0">
      <selection activeCell="M4" sqref="M4"/>
    </sheetView>
  </sheetViews>
  <sheetFormatPr defaultRowHeight="15"/>
  <cols>
    <col min="1" max="1" width="33.5703125" style="80" customWidth="1"/>
    <col min="2" max="4" width="16.140625" style="79" customWidth="1"/>
    <col min="5" max="5" width="16.140625" style="79" hidden="1" customWidth="1"/>
    <col min="6" max="11" width="16.140625" style="79" customWidth="1"/>
    <col min="12" max="13" width="15" style="80" customWidth="1"/>
    <col min="14" max="16384" width="9.140625" style="80"/>
  </cols>
  <sheetData>
    <row r="1" spans="1:11" ht="30" customHeight="1" thickBot="1">
      <c r="A1" s="157" t="s">
        <v>90</v>
      </c>
      <c r="B1" s="168" t="s">
        <v>100</v>
      </c>
      <c r="C1" s="169"/>
      <c r="D1" s="170"/>
      <c r="E1" s="171" t="s">
        <v>99</v>
      </c>
      <c r="F1" s="172"/>
      <c r="G1" s="172"/>
      <c r="H1" s="173"/>
      <c r="I1" s="174" t="s">
        <v>101</v>
      </c>
      <c r="J1" s="175"/>
      <c r="K1" s="176"/>
    </row>
    <row r="2" spans="1:11" ht="45.75" thickBot="1">
      <c r="A2" s="158"/>
      <c r="B2" s="221" t="s">
        <v>89</v>
      </c>
      <c r="C2" s="222" t="s">
        <v>70</v>
      </c>
      <c r="D2" s="223" t="s">
        <v>67</v>
      </c>
      <c r="E2" s="224" t="s">
        <v>68</v>
      </c>
      <c r="F2" s="225" t="str">
        <f>E2</f>
        <v>Current GDP</v>
      </c>
      <c r="G2" s="226" t="s">
        <v>69</v>
      </c>
      <c r="H2" s="223" t="s">
        <v>67</v>
      </c>
      <c r="I2" s="227" t="s">
        <v>93</v>
      </c>
      <c r="J2" s="228" t="s">
        <v>94</v>
      </c>
      <c r="K2" s="223" t="s">
        <v>67</v>
      </c>
    </row>
    <row r="3" spans="1:11" ht="30">
      <c r="A3" s="111" t="str">
        <f>Data!A51</f>
        <v>Agriculture, Hunting, Forestry and Fisheries</v>
      </c>
      <c r="B3" s="97">
        <f>Data!H51</f>
        <v>99750</v>
      </c>
      <c r="C3" s="98">
        <f>((B3/$B$12)*($C$12))</f>
        <v>139358.21872953503</v>
      </c>
      <c r="D3" s="99">
        <f>C3-B3</f>
        <v>39608.21872953503</v>
      </c>
      <c r="E3" s="78">
        <f>Data!E21</f>
        <v>12220</v>
      </c>
      <c r="F3" s="103">
        <f>E3*1000000</f>
        <v>12220000000</v>
      </c>
      <c r="G3" s="104">
        <f>C3/B26</f>
        <v>15010058052.340687</v>
      </c>
      <c r="H3" s="99">
        <f>G3-F3</f>
        <v>2790058052.3406868</v>
      </c>
      <c r="I3" s="107">
        <f>Data!H37</f>
        <v>1738</v>
      </c>
      <c r="J3" s="108">
        <f>C3/C26</f>
        <v>1896.8892525798844</v>
      </c>
      <c r="K3" s="99">
        <f>J3-I3</f>
        <v>158.88925257988444</v>
      </c>
    </row>
    <row r="4" spans="1:11">
      <c r="A4" s="112" t="str">
        <f>Data!A52</f>
        <v>Mining And Quarrying</v>
      </c>
      <c r="B4" s="97">
        <f>Data!H52</f>
        <v>12250</v>
      </c>
      <c r="C4" s="98">
        <f t="shared" ref="C4:C11" si="0">((B4/$B$12)*($C$12))</f>
        <v>17114.167212399039</v>
      </c>
      <c r="D4" s="99">
        <f t="shared" ref="D4:D12" si="1">C4-B4</f>
        <v>4864.1672123990393</v>
      </c>
      <c r="E4" s="78">
        <f>Data!E22</f>
        <v>3641</v>
      </c>
      <c r="F4" s="103">
        <f t="shared" ref="F4:F11" si="2">E4*1000000</f>
        <v>3641000000</v>
      </c>
      <c r="G4" s="104">
        <f>C4/B32</f>
        <v>6048051538.3655119</v>
      </c>
      <c r="H4" s="99">
        <f t="shared" ref="H4:H12" si="3">G4-F4</f>
        <v>2407051538.3655119</v>
      </c>
      <c r="I4" s="107">
        <f>Data!H38</f>
        <v>248</v>
      </c>
      <c r="J4" s="108">
        <f>C4/C32</f>
        <v>370.96729723080671</v>
      </c>
      <c r="K4" s="99">
        <f t="shared" ref="K4:K11" si="4">J4-I4</f>
        <v>122.96729723080671</v>
      </c>
    </row>
    <row r="5" spans="1:11">
      <c r="A5" s="112" t="str">
        <f>Data!A53</f>
        <v>Manufacturing</v>
      </c>
      <c r="B5" s="97">
        <f>Data!H53</f>
        <v>403500</v>
      </c>
      <c r="C5" s="98">
        <f t="shared" si="0"/>
        <v>563719.71185330721</v>
      </c>
      <c r="D5" s="99">
        <f t="shared" si="1"/>
        <v>160219.71185330721</v>
      </c>
      <c r="E5" s="78">
        <f>Data!E24</f>
        <v>61972</v>
      </c>
      <c r="F5" s="103">
        <f t="shared" si="2"/>
        <v>61972000000</v>
      </c>
      <c r="G5" s="104">
        <f>C5/B38</f>
        <v>84701805223.350983</v>
      </c>
      <c r="H5" s="99">
        <f t="shared" si="3"/>
        <v>22729805223.350983</v>
      </c>
      <c r="I5" s="107">
        <f>Data!H39</f>
        <v>7592</v>
      </c>
      <c r="J5" s="108">
        <f>C5/C38</f>
        <v>9184.2130326545375</v>
      </c>
      <c r="K5" s="99">
        <f t="shared" si="4"/>
        <v>1592.2130326545375</v>
      </c>
    </row>
    <row r="6" spans="1:11">
      <c r="A6" s="112" t="str">
        <f>Data!A54</f>
        <v>Electricity, Gas And Water Supply</v>
      </c>
      <c r="B6" s="97">
        <f>Data!H54</f>
        <v>13000</v>
      </c>
      <c r="C6" s="98">
        <f t="shared" si="0"/>
        <v>18161.973368260205</v>
      </c>
      <c r="D6" s="99">
        <f t="shared" si="1"/>
        <v>5161.9733682602055</v>
      </c>
      <c r="E6" s="78">
        <f>Data!E25</f>
        <v>5677</v>
      </c>
      <c r="F6" s="103">
        <f t="shared" si="2"/>
        <v>5677000000</v>
      </c>
      <c r="G6" s="104">
        <f>C6/B44</f>
        <v>9847613383.3696671</v>
      </c>
      <c r="H6" s="99">
        <f t="shared" si="3"/>
        <v>4170613383.3696671</v>
      </c>
      <c r="I6" s="107">
        <f>Data!H40</f>
        <v>245</v>
      </c>
      <c r="J6" s="108">
        <f>C6/C44</f>
        <v>371.9428258422102</v>
      </c>
      <c r="K6" s="99">
        <f t="shared" si="4"/>
        <v>126.9428258422102</v>
      </c>
    </row>
    <row r="7" spans="1:11">
      <c r="A7" s="112" t="str">
        <f>Data!A55</f>
        <v>Construction</v>
      </c>
      <c r="B7" s="97">
        <f>Data!H55</f>
        <v>233500</v>
      </c>
      <c r="C7" s="98">
        <f t="shared" si="0"/>
        <v>326216.98319144291</v>
      </c>
      <c r="D7" s="99">
        <f t="shared" si="1"/>
        <v>92716.983191442909</v>
      </c>
      <c r="E7" s="78">
        <f>Data!E26</f>
        <v>8595</v>
      </c>
      <c r="F7" s="103">
        <f t="shared" si="2"/>
        <v>8595000000</v>
      </c>
      <c r="G7" s="104">
        <f>C7/B50</f>
        <v>11800230287.076286</v>
      </c>
      <c r="H7" s="99">
        <f t="shared" si="3"/>
        <v>3205230287.0762863</v>
      </c>
      <c r="I7" s="107">
        <f>Data!H41</f>
        <v>12311</v>
      </c>
      <c r="J7" s="108">
        <f>C7/C50</f>
        <v>15020.658881479265</v>
      </c>
      <c r="K7" s="99">
        <f t="shared" si="4"/>
        <v>2709.6588814792649</v>
      </c>
    </row>
    <row r="8" spans="1:11" ht="60">
      <c r="A8" s="112" t="str">
        <f>Data!A56</f>
        <v>Wholesale And Retail Trade; Repair Of Motor Vehicles, Motor Cycles And Personal And Household Goods; Hotels And Restaurants</v>
      </c>
      <c r="B8" s="97">
        <f>Data!H56</f>
        <v>577500</v>
      </c>
      <c r="C8" s="98">
        <f t="shared" si="0"/>
        <v>806810.74001309753</v>
      </c>
      <c r="D8" s="99">
        <f t="shared" si="1"/>
        <v>229310.74001309753</v>
      </c>
      <c r="E8" s="78">
        <f>Data!E28</f>
        <v>40487</v>
      </c>
      <c r="F8" s="103">
        <f t="shared" si="2"/>
        <v>40487000000</v>
      </c>
      <c r="G8" s="104">
        <f>C8/B56</f>
        <v>58107800100.786865</v>
      </c>
      <c r="H8" s="99">
        <f t="shared" si="3"/>
        <v>17620800100.786865</v>
      </c>
      <c r="I8" s="107">
        <f>Data!H42</f>
        <v>35137</v>
      </c>
      <c r="J8" s="108">
        <f>C8/C56</f>
        <v>45033.506922806228</v>
      </c>
      <c r="K8" s="99">
        <f t="shared" si="4"/>
        <v>9896.5069228062275</v>
      </c>
    </row>
    <row r="9" spans="1:11" ht="30">
      <c r="A9" s="112" t="str">
        <f>Data!A57</f>
        <v>Transport, Storage And Communication</v>
      </c>
      <c r="B9" s="97">
        <f>Data!H57</f>
        <v>170500</v>
      </c>
      <c r="C9" s="98">
        <f t="shared" si="0"/>
        <v>238201.26609910498</v>
      </c>
      <c r="D9" s="99">
        <f t="shared" si="1"/>
        <v>67701.266099104978</v>
      </c>
      <c r="E9" s="78">
        <f>Data!E29</f>
        <v>38238</v>
      </c>
      <c r="F9" s="103">
        <f t="shared" si="2"/>
        <v>38238000000</v>
      </c>
      <c r="G9" s="104">
        <f>C9/B62</f>
        <v>50757058752.643539</v>
      </c>
      <c r="H9" s="99">
        <f t="shared" si="3"/>
        <v>12519058752.643539</v>
      </c>
      <c r="I9" s="107">
        <f>Data!H43</f>
        <v>5132</v>
      </c>
      <c r="J9" s="108">
        <f>C9/C62</f>
        <v>6019.1825782140377</v>
      </c>
      <c r="K9" s="99">
        <f t="shared" si="4"/>
        <v>887.18257821403768</v>
      </c>
    </row>
    <row r="10" spans="1:11" ht="30">
      <c r="A10" s="112" t="str">
        <f>Data!A58</f>
        <v>Financial Intermediation Insurance, Real Estate And Business Services</v>
      </c>
      <c r="B10" s="97">
        <f>Data!H58</f>
        <v>274250</v>
      </c>
      <c r="C10" s="98">
        <f t="shared" si="0"/>
        <v>383147.78432656627</v>
      </c>
      <c r="D10" s="99">
        <f t="shared" si="1"/>
        <v>108897.78432656627</v>
      </c>
      <c r="E10" s="78">
        <f>Data!E30</f>
        <v>54296</v>
      </c>
      <c r="F10" s="103">
        <f t="shared" si="2"/>
        <v>54296000000</v>
      </c>
      <c r="G10" s="104">
        <f>C10/B68</f>
        <v>71917350953.891602</v>
      </c>
      <c r="H10" s="99">
        <f t="shared" si="3"/>
        <v>17621350953.891602</v>
      </c>
      <c r="I10" s="107">
        <f>Data!H44</f>
        <v>33686</v>
      </c>
      <c r="J10" s="108">
        <f>C10/C68</f>
        <v>38471.948198154234</v>
      </c>
      <c r="K10" s="99">
        <f t="shared" si="4"/>
        <v>4785.948198154234</v>
      </c>
    </row>
    <row r="11" spans="1:11" ht="30">
      <c r="A11" s="112" t="str">
        <f>Data!A59</f>
        <v>Community, Social And Personal Services</v>
      </c>
      <c r="B11" s="97">
        <f>Data!H59</f>
        <v>506250</v>
      </c>
      <c r="C11" s="98">
        <f t="shared" si="0"/>
        <v>707269.15520628681</v>
      </c>
      <c r="D11" s="99">
        <f t="shared" si="1"/>
        <v>201019.15520628681</v>
      </c>
      <c r="E11" s="78">
        <f>Data!E31</f>
        <v>16906</v>
      </c>
      <c r="F11" s="103">
        <f t="shared" si="2"/>
        <v>16906000000</v>
      </c>
      <c r="G11" s="104">
        <f>C11/B74</f>
        <v>24942178435.164486</v>
      </c>
      <c r="H11" s="99">
        <f t="shared" si="3"/>
        <v>8036178435.1644859</v>
      </c>
      <c r="I11" s="107">
        <f>Data!H45</f>
        <v>8726</v>
      </c>
      <c r="J11" s="108">
        <f>C11/C74</f>
        <v>11505.829260478326</v>
      </c>
      <c r="K11" s="99">
        <f t="shared" si="4"/>
        <v>2779.8292604783255</v>
      </c>
    </row>
    <row r="12" spans="1:11" ht="15.75" thickBot="1">
      <c r="A12" s="113" t="str">
        <f>Data!A60</f>
        <v xml:space="preserve">Total </v>
      </c>
      <c r="B12" s="100">
        <f>SUM(B3:B11)</f>
        <v>2290500</v>
      </c>
      <c r="C12" s="101">
        <f>Matrix!I3</f>
        <v>3200000</v>
      </c>
      <c r="D12" s="102">
        <f t="shared" si="1"/>
        <v>909500</v>
      </c>
      <c r="E12" s="88">
        <f>SUM(E3:E11)</f>
        <v>242032</v>
      </c>
      <c r="F12" s="105">
        <f>SUM(F3:F11)</f>
        <v>242032000000</v>
      </c>
      <c r="G12" s="106">
        <f>SUM(G3:G11)</f>
        <v>333132146726.98962</v>
      </c>
      <c r="H12" s="102">
        <f t="shared" si="3"/>
        <v>91100146726.989624</v>
      </c>
      <c r="I12" s="109">
        <f>Data!H46</f>
        <v>104815</v>
      </c>
      <c r="J12" s="110">
        <f>SUM(J3:J11)</f>
        <v>127875.13824943952</v>
      </c>
      <c r="K12" s="102">
        <f>J12-I12</f>
        <v>23060.138249439522</v>
      </c>
    </row>
    <row r="13" spans="1:11" ht="15.75" thickBot="1">
      <c r="A13" s="87"/>
      <c r="B13" s="95"/>
      <c r="C13" s="95"/>
      <c r="D13" s="95"/>
      <c r="E13" s="95"/>
      <c r="F13" s="95"/>
      <c r="G13" s="95"/>
      <c r="H13" s="95"/>
      <c r="I13" s="95"/>
      <c r="J13" s="95"/>
      <c r="K13" s="95"/>
    </row>
    <row r="14" spans="1:11">
      <c r="A14" s="87" t="s">
        <v>98</v>
      </c>
      <c r="B14" s="165">
        <f>D12/B12</f>
        <v>0.39707487448155426</v>
      </c>
      <c r="C14" s="166"/>
      <c r="D14" s="167"/>
      <c r="E14" s="88"/>
      <c r="F14" s="165">
        <f>H12/F12</f>
        <v>0.37639711578216772</v>
      </c>
      <c r="G14" s="166"/>
      <c r="H14" s="167"/>
      <c r="I14" s="165">
        <f>K12/I12</f>
        <v>0.22000799741868551</v>
      </c>
      <c r="J14" s="166"/>
      <c r="K14" s="167"/>
    </row>
    <row r="15" spans="1:11">
      <c r="A15" s="87" t="s">
        <v>96</v>
      </c>
      <c r="B15" s="159">
        <f>B14/5</f>
        <v>7.9414974896310858E-2</v>
      </c>
      <c r="C15" s="160"/>
      <c r="D15" s="161"/>
      <c r="E15" s="88"/>
      <c r="F15" s="159">
        <f>F14/5</f>
        <v>7.5279423156433545E-2</v>
      </c>
      <c r="G15" s="160"/>
      <c r="H15" s="161"/>
      <c r="I15" s="159">
        <f>I14/5</f>
        <v>4.4001599483737101E-2</v>
      </c>
      <c r="J15" s="160"/>
      <c r="K15" s="161"/>
    </row>
    <row r="16" spans="1:11" ht="15.75" thickBot="1">
      <c r="A16" s="87" t="s">
        <v>97</v>
      </c>
      <c r="B16" s="162">
        <f>B14/10</f>
        <v>3.9707487448155429E-2</v>
      </c>
      <c r="C16" s="163"/>
      <c r="D16" s="164"/>
      <c r="E16" s="88"/>
      <c r="F16" s="162">
        <f>F14/10</f>
        <v>3.7639711578216772E-2</v>
      </c>
      <c r="G16" s="163"/>
      <c r="H16" s="164"/>
      <c r="I16" s="162">
        <f>I14/10</f>
        <v>2.2000799741868551E-2</v>
      </c>
      <c r="J16" s="163"/>
      <c r="K16" s="164"/>
    </row>
    <row r="17" spans="1:11">
      <c r="A17" s="87"/>
      <c r="B17" s="95"/>
      <c r="C17" s="95"/>
      <c r="D17" s="95"/>
      <c r="E17" s="95"/>
      <c r="F17" s="95"/>
      <c r="G17" s="95"/>
      <c r="H17" s="95"/>
      <c r="I17" s="95"/>
      <c r="J17" s="95"/>
      <c r="K17" s="95"/>
    </row>
    <row r="18" spans="1:11">
      <c r="A18" s="87"/>
      <c r="B18" s="95"/>
      <c r="C18" s="95"/>
      <c r="D18" s="95"/>
      <c r="E18" s="95"/>
      <c r="F18" s="95"/>
      <c r="G18" s="95"/>
      <c r="H18" s="95"/>
      <c r="I18" s="95"/>
      <c r="J18" s="95"/>
      <c r="K18" s="95"/>
    </row>
    <row r="19" spans="1:11">
      <c r="A19" s="87"/>
      <c r="B19" s="95"/>
      <c r="C19" s="95"/>
      <c r="D19" s="95"/>
      <c r="E19" s="95"/>
      <c r="F19" s="95"/>
      <c r="G19" s="95"/>
      <c r="H19" s="95"/>
      <c r="I19" s="95"/>
      <c r="J19" s="95"/>
      <c r="K19" s="95"/>
    </row>
    <row r="20" spans="1:11">
      <c r="A20" s="87"/>
      <c r="B20" s="95"/>
      <c r="C20" s="95"/>
      <c r="D20" s="95"/>
      <c r="E20" s="95"/>
      <c r="F20" s="95"/>
      <c r="G20" s="95"/>
      <c r="H20" s="95"/>
      <c r="I20" s="95"/>
      <c r="J20" s="95"/>
      <c r="K20" s="95"/>
    </row>
    <row r="21" spans="1:11">
      <c r="B21" s="7"/>
      <c r="C21" s="7"/>
      <c r="D21" s="7"/>
      <c r="E21" s="96"/>
      <c r="F21" s="96"/>
      <c r="G21" s="96"/>
      <c r="H21" s="96"/>
      <c r="I21" s="96"/>
      <c r="J21" s="96"/>
      <c r="K21" s="96"/>
    </row>
    <row r="22" spans="1:11" ht="31.5" hidden="1" customHeight="1">
      <c r="B22" s="81" t="s">
        <v>56</v>
      </c>
      <c r="C22" s="81" t="s">
        <v>55</v>
      </c>
      <c r="E22" s="78"/>
      <c r="F22" s="78"/>
    </row>
    <row r="23" spans="1:11" hidden="1">
      <c r="A23" s="80" t="s">
        <v>57</v>
      </c>
      <c r="B23" s="83">
        <f>Data!D51/(Data!C21*1000000)</f>
        <v>9.8534882417204267E-6</v>
      </c>
      <c r="C23" s="78">
        <f>Data!D51/Data!D37</f>
        <v>66.743383199079403</v>
      </c>
      <c r="E23" s="78"/>
      <c r="F23" s="78"/>
    </row>
    <row r="24" spans="1:11" hidden="1">
      <c r="A24" s="80" t="s">
        <v>58</v>
      </c>
      <c r="B24" s="83">
        <f>Data!F51/(Data!D21*1000000)</f>
        <v>9.8366312734789288E-6</v>
      </c>
      <c r="C24" s="78">
        <f>Data!F51/Data!F37</f>
        <v>96.263200649878144</v>
      </c>
      <c r="E24" s="78"/>
      <c r="F24" s="78"/>
    </row>
    <row r="25" spans="1:11" hidden="1">
      <c r="A25" s="80" t="s">
        <v>59</v>
      </c>
      <c r="B25" s="83">
        <f>Data!H51/(Data!E21*1000000)</f>
        <v>8.1628477905073651E-6</v>
      </c>
      <c r="C25" s="78">
        <f>Data!H51/Data!H37</f>
        <v>57.393555811277331</v>
      </c>
      <c r="E25" s="78"/>
      <c r="F25" s="78"/>
    </row>
    <row r="26" spans="1:11" hidden="1">
      <c r="A26" s="89" t="s">
        <v>66</v>
      </c>
      <c r="B26" s="84">
        <f>AVERAGE(B23:B25)</f>
        <v>9.2843224352355746E-6</v>
      </c>
      <c r="C26" s="85">
        <f>AVERAGE(C23:C25)</f>
        <v>73.46671322007829</v>
      </c>
      <c r="E26" s="78"/>
      <c r="F26" s="78"/>
    </row>
    <row r="27" spans="1:11" hidden="1">
      <c r="E27" s="78"/>
      <c r="F27" s="78"/>
    </row>
    <row r="28" spans="1:11" ht="30" hidden="1">
      <c r="B28" s="81" t="s">
        <v>56</v>
      </c>
      <c r="C28" s="81" t="s">
        <v>55</v>
      </c>
      <c r="E28" s="78"/>
      <c r="F28" s="78"/>
    </row>
    <row r="29" spans="1:11" hidden="1">
      <c r="A29" s="80" t="s">
        <v>60</v>
      </c>
      <c r="B29" s="83">
        <f>Data!D52/(Data!C22*1000000)</f>
        <v>2.490282510188151E-6</v>
      </c>
      <c r="C29" s="78">
        <f>Data!D52/Data!D38</f>
        <v>32.258064516129032</v>
      </c>
      <c r="E29" s="78"/>
      <c r="F29" s="78"/>
    </row>
    <row r="30" spans="1:11" hidden="1">
      <c r="A30" s="80" t="s">
        <v>61</v>
      </c>
      <c r="B30" s="83">
        <f>Data!F52/(Data!D22*1000000)</f>
        <v>2.6343550806406951E-6</v>
      </c>
      <c r="C30" s="78">
        <f>Data!F52/Data!F38</f>
        <v>56.74846625766871</v>
      </c>
      <c r="E30" s="78"/>
      <c r="F30" s="78"/>
    </row>
    <row r="31" spans="1:11" hidden="1">
      <c r="A31" s="80" t="s">
        <v>62</v>
      </c>
      <c r="B31" s="83">
        <f>Data!H52/(Data!E22*1000000)</f>
        <v>3.3644603131007966E-6</v>
      </c>
      <c r="C31" s="78">
        <f>Data!H52/Data!H38</f>
        <v>49.395161290322584</v>
      </c>
      <c r="E31" s="78"/>
      <c r="F31" s="78"/>
    </row>
    <row r="32" spans="1:11" hidden="1">
      <c r="A32" s="89" t="s">
        <v>66</v>
      </c>
      <c r="B32" s="84">
        <f>AVERAGE(B29:B31)</f>
        <v>2.8296993013098807E-6</v>
      </c>
      <c r="C32" s="85">
        <f>AVERAGE(C29:C31)</f>
        <v>46.133897354706782</v>
      </c>
      <c r="E32" s="78"/>
      <c r="F32" s="78"/>
    </row>
    <row r="33" spans="1:6" hidden="1">
      <c r="B33" s="83"/>
      <c r="C33" s="78"/>
      <c r="E33" s="78"/>
      <c r="F33" s="78"/>
    </row>
    <row r="34" spans="1:6" ht="30" hidden="1">
      <c r="B34" s="81" t="s">
        <v>56</v>
      </c>
      <c r="C34" s="81" t="s">
        <v>55</v>
      </c>
      <c r="E34" s="78"/>
      <c r="F34" s="78"/>
    </row>
    <row r="35" spans="1:6" hidden="1">
      <c r="A35" s="80" t="s">
        <v>63</v>
      </c>
      <c r="B35" s="83">
        <f>Data!D53/(Data!C24*1000000)</f>
        <v>7.0848486829684277E-6</v>
      </c>
      <c r="C35" s="78">
        <f>Data!D53/Data!D39</f>
        <v>52.950474183350899</v>
      </c>
      <c r="E35" s="78"/>
      <c r="F35" s="78"/>
    </row>
    <row r="36" spans="1:6" hidden="1">
      <c r="A36" s="80" t="s">
        <v>64</v>
      </c>
      <c r="B36" s="83">
        <f>Data!F53/(Data!D24*1000000)</f>
        <v>6.3701804959099375E-6</v>
      </c>
      <c r="C36" s="78">
        <f>Data!F53/Data!F39</f>
        <v>78.039095907147214</v>
      </c>
      <c r="E36" s="78"/>
      <c r="F36" s="78"/>
    </row>
    <row r="37" spans="1:6" hidden="1">
      <c r="A37" s="80" t="s">
        <v>65</v>
      </c>
      <c r="B37" s="83">
        <f>Data!H53/(Data!E24*1000000)</f>
        <v>6.5110049699864458E-6</v>
      </c>
      <c r="C37" s="78">
        <f>Data!H53/Data!H39</f>
        <v>53.148050579557427</v>
      </c>
      <c r="E37" s="78"/>
      <c r="F37" s="78"/>
    </row>
    <row r="38" spans="1:6" hidden="1">
      <c r="A38" s="89" t="s">
        <v>66</v>
      </c>
      <c r="B38" s="84">
        <f>AVERAGE(B35:B37)</f>
        <v>6.6553447162882703E-6</v>
      </c>
      <c r="C38" s="85">
        <f>AVERAGE(C35:C37)</f>
        <v>61.379206890018516</v>
      </c>
    </row>
    <row r="39" spans="1:6" hidden="1">
      <c r="B39" s="83"/>
      <c r="C39" s="78"/>
    </row>
    <row r="40" spans="1:6" ht="30" hidden="1">
      <c r="B40" s="81" t="s">
        <v>56</v>
      </c>
      <c r="C40" s="81" t="s">
        <v>55</v>
      </c>
    </row>
    <row r="41" spans="1:6" hidden="1">
      <c r="A41" s="80" t="s">
        <v>71</v>
      </c>
      <c r="B41" s="83">
        <f>Data!D54/(Data!C25*1000000)</f>
        <v>1.5172105459922911E-6</v>
      </c>
      <c r="C41" s="78">
        <f>Data!D54/Data!D40</f>
        <v>34.693877551020407</v>
      </c>
    </row>
    <row r="42" spans="1:6" hidden="1">
      <c r="A42" s="80" t="s">
        <v>72</v>
      </c>
      <c r="B42" s="83">
        <f>Data!F54/(Data!D25*1000000)</f>
        <v>1.7257536777662985E-6</v>
      </c>
      <c r="C42" s="78">
        <f>Data!F54/Data!F40</f>
        <v>58.734939759036145</v>
      </c>
    </row>
    <row r="43" spans="1:6" hidden="1">
      <c r="A43" s="80" t="s">
        <v>73</v>
      </c>
      <c r="B43" s="83">
        <f>Data!H54/(Data!E25*1000000)</f>
        <v>2.2899418707063589E-6</v>
      </c>
      <c r="C43" s="78">
        <f>Data!H54/Data!H40</f>
        <v>53.061224489795919</v>
      </c>
    </row>
    <row r="44" spans="1:6" hidden="1">
      <c r="A44" s="89" t="s">
        <v>66</v>
      </c>
      <c r="B44" s="84">
        <f>AVERAGE(B41:B43)</f>
        <v>1.8443020314883161E-6</v>
      </c>
      <c r="C44" s="85">
        <f>AVERAGE(C41:C43)</f>
        <v>48.830013933284157</v>
      </c>
    </row>
    <row r="45" spans="1:6" hidden="1">
      <c r="B45" s="83"/>
      <c r="C45" s="78"/>
    </row>
    <row r="46" spans="1:6" ht="30" hidden="1">
      <c r="B46" s="81" t="s">
        <v>56</v>
      </c>
      <c r="C46" s="81" t="s">
        <v>55</v>
      </c>
    </row>
    <row r="47" spans="1:6" hidden="1">
      <c r="A47" s="80" t="s">
        <v>74</v>
      </c>
      <c r="B47" s="83">
        <f>Data!D55/(Data!C26*1000000)</f>
        <v>2.8104279304951855E-5</v>
      </c>
      <c r="C47" s="78">
        <f>Data!D55/Data!D41</f>
        <v>18.946470636016571</v>
      </c>
    </row>
    <row r="48" spans="1:6" hidden="1">
      <c r="A48" s="80" t="s">
        <v>75</v>
      </c>
      <c r="B48" s="83">
        <f>Data!F55/(Data!D26*1000000)</f>
        <v>2.766366576652098E-5</v>
      </c>
      <c r="C48" s="78">
        <f>Data!F55/Data!F41</f>
        <v>27.240414870061766</v>
      </c>
    </row>
    <row r="49" spans="1:3" hidden="1">
      <c r="A49" s="80" t="s">
        <v>76</v>
      </c>
      <c r="B49" s="83">
        <f>Data!H55/(Data!E26*1000000)</f>
        <v>2.716695753344968E-5</v>
      </c>
      <c r="C49" s="78">
        <f>Data!H55/Data!H41</f>
        <v>18.966777678498904</v>
      </c>
    </row>
    <row r="50" spans="1:3" hidden="1">
      <c r="A50" s="89" t="s">
        <v>66</v>
      </c>
      <c r="B50" s="84">
        <f>AVERAGE(B47:B49)</f>
        <v>2.7644967534974172E-5</v>
      </c>
      <c r="C50" s="85">
        <f>AVERAGE(C47:C49)</f>
        <v>21.717887728192412</v>
      </c>
    </row>
    <row r="51" spans="1:3" hidden="1">
      <c r="B51" s="83"/>
      <c r="C51" s="78"/>
    </row>
    <row r="52" spans="1:3" ht="30" hidden="1">
      <c r="B52" s="81" t="s">
        <v>56</v>
      </c>
      <c r="C52" s="81" t="s">
        <v>55</v>
      </c>
    </row>
    <row r="53" spans="1:3" ht="30" hidden="1">
      <c r="A53" s="82" t="s">
        <v>77</v>
      </c>
      <c r="B53" s="83">
        <f>Data!D56/(Data!C28*1000000)</f>
        <v>1.4019686418995668E-5</v>
      </c>
      <c r="C53" s="78">
        <f>Data!D56/Data!D42</f>
        <v>14.94151464268435</v>
      </c>
    </row>
    <row r="54" spans="1:3" ht="30" hidden="1">
      <c r="A54" s="82" t="s">
        <v>78</v>
      </c>
      <c r="B54" s="83">
        <f>Data!F56/(Data!D28*1000000)</f>
        <v>1.3370646430876871E-5</v>
      </c>
      <c r="C54" s="78">
        <f>Data!F56/Data!F42</f>
        <v>22.37018172400397</v>
      </c>
    </row>
    <row r="55" spans="1:3" ht="30" hidden="1">
      <c r="A55" s="82" t="s">
        <v>79</v>
      </c>
      <c r="B55" s="83">
        <f>Data!H56/(Data!E28*1000000)</f>
        <v>1.42638377750883E-5</v>
      </c>
      <c r="C55" s="78">
        <f>Data!H56/Data!H42</f>
        <v>16.435666106952784</v>
      </c>
    </row>
    <row r="56" spans="1:3" hidden="1">
      <c r="A56" s="87" t="s">
        <v>66</v>
      </c>
      <c r="B56" s="84">
        <f>AVERAGE(B53:B55)</f>
        <v>1.3884723541653613E-5</v>
      </c>
      <c r="C56" s="85">
        <f>AVERAGE(C53:C55)</f>
        <v>17.915787491213703</v>
      </c>
    </row>
    <row r="57" spans="1:3" hidden="1">
      <c r="A57" s="82"/>
      <c r="B57" s="83"/>
      <c r="C57" s="78"/>
    </row>
    <row r="58" spans="1:3" ht="30" hidden="1">
      <c r="A58" s="82"/>
      <c r="B58" s="81" t="s">
        <v>56</v>
      </c>
      <c r="C58" s="81" t="s">
        <v>55</v>
      </c>
    </row>
    <row r="59" spans="1:3" ht="30" hidden="1">
      <c r="A59" s="82" t="s">
        <v>80</v>
      </c>
      <c r="B59" s="83">
        <f>Data!D57/(Data!C29*1000000)</f>
        <v>4.8448926268167423E-6</v>
      </c>
      <c r="C59" s="78">
        <f>Data!D57/Data!D43</f>
        <v>33.758768511301639</v>
      </c>
    </row>
    <row r="60" spans="1:3" ht="30" hidden="1">
      <c r="A60" s="82" t="s">
        <v>81</v>
      </c>
      <c r="B60" s="83">
        <f>Data!F57/(Data!D29*1000000)</f>
        <v>4.7750969617122002E-6</v>
      </c>
      <c r="C60" s="78">
        <f>Data!F57/Data!F43</f>
        <v>51.739386792452834</v>
      </c>
    </row>
    <row r="61" spans="1:3" ht="30" hidden="1">
      <c r="A61" s="82" t="s">
        <v>82</v>
      </c>
      <c r="B61" s="83">
        <f>Data!H57/(Data!E29*1000000)</f>
        <v>4.458915215230922E-6</v>
      </c>
      <c r="C61" s="78">
        <f>Data!H57/Data!H43</f>
        <v>33.22291504286828</v>
      </c>
    </row>
    <row r="62" spans="1:3" hidden="1">
      <c r="A62" s="87" t="s">
        <v>66</v>
      </c>
      <c r="B62" s="84">
        <f>AVERAGE(B59:B61)</f>
        <v>4.6929682679199557E-6</v>
      </c>
      <c r="C62" s="85">
        <f>AVERAGE(C59:C61)</f>
        <v>39.57369011554092</v>
      </c>
    </row>
    <row r="63" spans="1:3" hidden="1">
      <c r="A63" s="82"/>
      <c r="B63" s="83"/>
      <c r="C63" s="78"/>
    </row>
    <row r="64" spans="1:3" ht="30" hidden="1">
      <c r="A64" s="82"/>
      <c r="B64" s="81" t="s">
        <v>56</v>
      </c>
      <c r="C64" s="81" t="s">
        <v>55</v>
      </c>
    </row>
    <row r="65" spans="1:3" ht="30" hidden="1">
      <c r="A65" s="82" t="s">
        <v>83</v>
      </c>
      <c r="B65" s="83">
        <f>Data!D58/(Data!C30*1000000)</f>
        <v>5.5984979255392566E-6</v>
      </c>
      <c r="C65" s="78">
        <f>Data!D58/Data!D44</f>
        <v>8.7425043044588264</v>
      </c>
    </row>
    <row r="66" spans="1:3" ht="30" hidden="1">
      <c r="A66" s="82" t="s">
        <v>84</v>
      </c>
      <c r="B66" s="83">
        <f>Data!F58/(Data!D30*1000000)</f>
        <v>5.3333231926963785E-6</v>
      </c>
      <c r="C66" s="78">
        <f>Data!F58/Data!F44</f>
        <v>12.993572084481176</v>
      </c>
    </row>
    <row r="67" spans="1:3" ht="30" hidden="1">
      <c r="A67" s="82" t="s">
        <v>85</v>
      </c>
      <c r="B67" s="83">
        <f>Data!H58/(Data!E30*1000000)</f>
        <v>5.0510166494769415E-6</v>
      </c>
      <c r="C67" s="78">
        <f>Data!H58/Data!H44</f>
        <v>8.1413643650181076</v>
      </c>
    </row>
    <row r="68" spans="1:3" hidden="1">
      <c r="A68" s="87" t="s">
        <v>66</v>
      </c>
      <c r="B68" s="84">
        <f>AVERAGE(B65:B67)</f>
        <v>5.3276125892375261E-6</v>
      </c>
      <c r="C68" s="85">
        <f>AVERAGE(C65:C67)</f>
        <v>9.9591469179860379</v>
      </c>
    </row>
    <row r="69" spans="1:3" hidden="1">
      <c r="A69" s="82"/>
      <c r="B69" s="83"/>
      <c r="C69" s="78"/>
    </row>
    <row r="70" spans="1:3" ht="30" hidden="1">
      <c r="B70" s="81" t="s">
        <v>56</v>
      </c>
      <c r="C70" s="81" t="s">
        <v>55</v>
      </c>
    </row>
    <row r="71" spans="1:3" hidden="1">
      <c r="A71" s="80" t="s">
        <v>86</v>
      </c>
      <c r="B71" s="83">
        <f>Data!D59/(Data!C31*1000000)</f>
        <v>2.9139683135324072E-5</v>
      </c>
      <c r="C71" s="78">
        <f>Data!D59/Data!D45</f>
        <v>55.409122163648867</v>
      </c>
    </row>
    <row r="72" spans="1:3" hidden="1">
      <c r="A72" s="80" t="s">
        <v>87</v>
      </c>
      <c r="B72" s="83">
        <f>Data!F59/(Data!D31*1000000)</f>
        <v>2.5984378572455987E-5</v>
      </c>
      <c r="C72" s="78">
        <f>Data!F59/Data!F45</f>
        <v>70.986124876114971</v>
      </c>
    </row>
    <row r="73" spans="1:3" hidden="1">
      <c r="A73" s="80" t="s">
        <v>88</v>
      </c>
      <c r="B73" s="83">
        <f>Data!H59/(Data!E31*1000000)</f>
        <v>2.9944989944398438E-5</v>
      </c>
      <c r="C73" s="78">
        <f>Data!H59/Data!H45</f>
        <v>58.016273206509283</v>
      </c>
    </row>
    <row r="74" spans="1:3" hidden="1">
      <c r="A74" s="89" t="s">
        <v>66</v>
      </c>
      <c r="B74" s="84">
        <f>AVERAGE(B71:B73)</f>
        <v>2.8356350550726167E-5</v>
      </c>
      <c r="C74" s="85">
        <f>AVERAGE(C71:C73)</f>
        <v>61.470506748757707</v>
      </c>
    </row>
  </sheetData>
  <mergeCells count="13">
    <mergeCell ref="A1:A2"/>
    <mergeCell ref="F15:H15"/>
    <mergeCell ref="F16:H16"/>
    <mergeCell ref="I14:K14"/>
    <mergeCell ref="I15:K15"/>
    <mergeCell ref="I16:K16"/>
    <mergeCell ref="B16:D16"/>
    <mergeCell ref="B15:D15"/>
    <mergeCell ref="B1:D1"/>
    <mergeCell ref="E1:H1"/>
    <mergeCell ref="I1:K1"/>
    <mergeCell ref="B14:D14"/>
    <mergeCell ref="F14:H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S81"/>
  <sheetViews>
    <sheetView workbookViewId="0">
      <selection sqref="A1:L1"/>
    </sheetView>
  </sheetViews>
  <sheetFormatPr defaultRowHeight="12.75"/>
  <cols>
    <col min="1" max="1" width="46.85546875" style="8" customWidth="1"/>
    <col min="2" max="2" width="16" style="8" customWidth="1"/>
    <col min="3" max="3" width="16.140625" style="8" customWidth="1"/>
    <col min="4" max="4" width="14.42578125" style="8" customWidth="1"/>
    <col min="5" max="5" width="14.85546875" style="8" customWidth="1"/>
    <col min="6" max="6" width="15.42578125" style="8" customWidth="1"/>
    <col min="7" max="7" width="15.7109375" style="8" customWidth="1"/>
    <col min="8" max="8" width="14.85546875" style="8" customWidth="1"/>
    <col min="9" max="9" width="16.140625" style="8" customWidth="1"/>
    <col min="10" max="10" width="15.140625" style="8" customWidth="1"/>
    <col min="11" max="11" width="13.42578125" style="8" customWidth="1"/>
    <col min="12" max="12" width="9.28515625" style="8" bestFit="1" customWidth="1"/>
    <col min="13" max="13" width="12.42578125" style="8" customWidth="1"/>
    <col min="14" max="14" width="11.140625" style="8" customWidth="1"/>
    <col min="15" max="15" width="10.7109375" style="8" customWidth="1"/>
    <col min="16" max="16" width="9.28515625" style="8" bestFit="1" customWidth="1"/>
    <col min="17" max="17" width="12.42578125" style="8" customWidth="1"/>
    <col min="18" max="19" width="13.7109375" style="8" customWidth="1"/>
    <col min="20" max="16384" width="9.140625" style="8"/>
  </cols>
  <sheetData>
    <row r="1" spans="1:12" ht="30" customHeight="1" thickBot="1">
      <c r="A1" s="180" t="s">
        <v>54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2"/>
    </row>
    <row r="2" spans="1:12" ht="13.5" thickBot="1"/>
    <row r="3" spans="1:12" ht="16.5" thickBot="1">
      <c r="A3" s="12" t="s">
        <v>52</v>
      </c>
      <c r="B3" s="15">
        <v>2004</v>
      </c>
      <c r="C3" s="16">
        <v>2009</v>
      </c>
      <c r="D3" s="15">
        <v>2010</v>
      </c>
      <c r="E3" s="17">
        <v>2011</v>
      </c>
    </row>
    <row r="4" spans="1:12" ht="16.5" thickTop="1">
      <c r="A4" s="40" t="s">
        <v>11</v>
      </c>
      <c r="B4" s="41">
        <f t="shared" ref="B4" si="0">SUM(B5:B6)</f>
        <v>141295.25672401552</v>
      </c>
      <c r="C4" s="42">
        <f>SUM(C5:C6)</f>
        <v>135553.49601765198</v>
      </c>
      <c r="D4" s="42">
        <f>SUM(D5:D6)</f>
        <v>140923.71799438819</v>
      </c>
      <c r="E4" s="43">
        <f>SUM(E5:E6)</f>
        <v>140968</v>
      </c>
    </row>
    <row r="5" spans="1:12" ht="15.75">
      <c r="A5" s="44" t="s">
        <v>0</v>
      </c>
      <c r="B5" s="45">
        <v>36380</v>
      </c>
      <c r="C5" s="46">
        <v>41496.136634211551</v>
      </c>
      <c r="D5" s="46">
        <v>41700.894318325838</v>
      </c>
      <c r="E5" s="47">
        <v>41553</v>
      </c>
    </row>
    <row r="6" spans="1:12" ht="15.75">
      <c r="A6" s="48" t="s">
        <v>1</v>
      </c>
      <c r="B6" s="49">
        <v>104915.25672401552</v>
      </c>
      <c r="C6" s="50">
        <v>94057.359383440416</v>
      </c>
      <c r="D6" s="50">
        <v>99222.823676062369</v>
      </c>
      <c r="E6" s="47">
        <v>99415</v>
      </c>
    </row>
    <row r="7" spans="1:12" ht="15.75">
      <c r="A7" s="40" t="s">
        <v>12</v>
      </c>
      <c r="B7" s="51">
        <f t="shared" ref="B7" si="1">SUM(B8:B10)</f>
        <v>309751</v>
      </c>
      <c r="C7" s="52">
        <f>SUM(C8:C10)</f>
        <v>358713.00075578969</v>
      </c>
      <c r="D7" s="52">
        <f>SUM(D8:D10)</f>
        <v>374283.85518050299</v>
      </c>
      <c r="E7" s="53">
        <f>SUM(E8:E10)</f>
        <v>382005</v>
      </c>
    </row>
    <row r="8" spans="1:12" ht="15.75">
      <c r="A8" s="44" t="s">
        <v>4</v>
      </c>
      <c r="B8" s="45">
        <v>243965</v>
      </c>
      <c r="C8" s="46">
        <v>267722.5710311993</v>
      </c>
      <c r="D8" s="46">
        <v>282215.34614226513</v>
      </c>
      <c r="E8" s="47">
        <v>289015</v>
      </c>
    </row>
    <row r="9" spans="1:12" ht="15.75">
      <c r="A9" s="44" t="s">
        <v>5</v>
      </c>
      <c r="B9" s="45">
        <v>31335</v>
      </c>
      <c r="C9" s="46">
        <v>33711.906071162302</v>
      </c>
      <c r="D9" s="46">
        <v>34287.149109424674</v>
      </c>
      <c r="E9" s="47">
        <v>34749</v>
      </c>
    </row>
    <row r="10" spans="1:12" ht="15.75">
      <c r="A10" s="48" t="s">
        <v>6</v>
      </c>
      <c r="B10" s="49">
        <v>34451</v>
      </c>
      <c r="C10" s="46">
        <v>57278.523653428099</v>
      </c>
      <c r="D10" s="46">
        <v>57781.35992881321</v>
      </c>
      <c r="E10" s="47">
        <v>58241</v>
      </c>
    </row>
    <row r="11" spans="1:12" ht="15.75">
      <c r="A11" s="40" t="s">
        <v>13</v>
      </c>
      <c r="B11" s="51">
        <f>SUM(B12:B15)</f>
        <v>679397</v>
      </c>
      <c r="C11" s="52">
        <f>SUM(C12:C15)</f>
        <v>861303.28716048296</v>
      </c>
      <c r="D11" s="52">
        <f>SUM(D12:D15)</f>
        <v>879808.51343413186</v>
      </c>
      <c r="E11" s="53">
        <f>SUM(E12:E15)</f>
        <v>911346</v>
      </c>
    </row>
    <row r="12" spans="1:12" ht="15.75">
      <c r="A12" s="44" t="s">
        <v>7</v>
      </c>
      <c r="B12" s="45">
        <v>182175</v>
      </c>
      <c r="C12" s="46">
        <v>217073.9231972642</v>
      </c>
      <c r="D12" s="46">
        <v>224653.47535510806</v>
      </c>
      <c r="E12" s="47">
        <v>234630</v>
      </c>
    </row>
    <row r="13" spans="1:12" ht="15.75">
      <c r="A13" s="44" t="s">
        <v>8</v>
      </c>
      <c r="B13" s="45">
        <v>132459</v>
      </c>
      <c r="C13" s="46">
        <v>163999.44443334406</v>
      </c>
      <c r="D13" s="46">
        <v>167282.89174469403</v>
      </c>
      <c r="E13" s="47">
        <v>172733</v>
      </c>
    </row>
    <row r="14" spans="1:12" ht="15.75">
      <c r="A14" s="44" t="s">
        <v>9</v>
      </c>
      <c r="B14" s="45">
        <v>279544</v>
      </c>
      <c r="C14" s="46">
        <v>378996.81201969169</v>
      </c>
      <c r="D14" s="46">
        <v>386744.78850925219</v>
      </c>
      <c r="E14" s="47">
        <v>400382</v>
      </c>
    </row>
    <row r="15" spans="1:12" ht="16.5" thickBot="1">
      <c r="A15" s="44" t="s">
        <v>10</v>
      </c>
      <c r="B15" s="45">
        <v>85219</v>
      </c>
      <c r="C15" s="46">
        <v>101233.10751018295</v>
      </c>
      <c r="D15" s="46">
        <v>101127.3578250776</v>
      </c>
      <c r="E15" s="47">
        <v>103601</v>
      </c>
    </row>
    <row r="16" spans="1:12" ht="16.5" thickBot="1">
      <c r="A16" s="28" t="s">
        <v>16</v>
      </c>
      <c r="B16" s="29">
        <f t="shared" ref="B16" si="2">B11+B7+B4</f>
        <v>1130443.2567240156</v>
      </c>
      <c r="C16" s="30">
        <f>C11+C7+C4</f>
        <v>1355569.7839339245</v>
      </c>
      <c r="D16" s="30">
        <f>D11+D7+D4</f>
        <v>1395016.0866090232</v>
      </c>
      <c r="E16" s="31">
        <f>E11+E7+E4</f>
        <v>1434319</v>
      </c>
    </row>
    <row r="18" spans="1:7" ht="13.5" thickBot="1"/>
    <row r="19" spans="1:7" ht="16.5" thickBot="1">
      <c r="A19" s="12" t="s">
        <v>53</v>
      </c>
      <c r="B19" s="15">
        <v>2004</v>
      </c>
      <c r="C19" s="18">
        <v>2009</v>
      </c>
      <c r="D19" s="15">
        <v>2010</v>
      </c>
      <c r="E19" s="13">
        <v>2011</v>
      </c>
    </row>
    <row r="20" spans="1:7" ht="16.5" thickTop="1">
      <c r="A20" s="54" t="s">
        <v>11</v>
      </c>
      <c r="B20" s="41">
        <v>14670.860143079954</v>
      </c>
      <c r="C20" s="42">
        <v>15243.987533773859</v>
      </c>
      <c r="D20" s="42">
        <f>SUM(D21:D22)</f>
        <v>15558.102980779455</v>
      </c>
      <c r="E20" s="43">
        <f>SUM(E21:E22)</f>
        <v>15861</v>
      </c>
    </row>
    <row r="21" spans="1:7" ht="15.75">
      <c r="A21" s="55" t="s">
        <v>0</v>
      </c>
      <c r="B21" s="56">
        <v>10717.488270179887</v>
      </c>
      <c r="C21" s="57">
        <v>11772.480684438946</v>
      </c>
      <c r="D21" s="57">
        <v>12046.807154345028</v>
      </c>
      <c r="E21" s="58">
        <v>12220</v>
      </c>
      <c r="G21" s="86"/>
    </row>
    <row r="22" spans="1:7" ht="15.75">
      <c r="A22" s="59" t="s">
        <v>1</v>
      </c>
      <c r="B22" s="60">
        <v>3953.3718729000675</v>
      </c>
      <c r="C22" s="61">
        <v>3212.4869235802353</v>
      </c>
      <c r="D22" s="57">
        <v>3511.295826434427</v>
      </c>
      <c r="E22" s="58">
        <v>3641</v>
      </c>
    </row>
    <row r="23" spans="1:7" ht="15.75">
      <c r="A23" s="54" t="s">
        <v>12</v>
      </c>
      <c r="B23" s="62">
        <v>62217.716335435005</v>
      </c>
      <c r="C23" s="63">
        <v>70148.665108742221</v>
      </c>
      <c r="D23" s="64">
        <f>SUM(D24:D26)</f>
        <v>74262.547587428577</v>
      </c>
      <c r="E23" s="65">
        <f>SUM(E24:E26)</f>
        <v>76244</v>
      </c>
    </row>
    <row r="24" spans="1:7" ht="15.75">
      <c r="A24" s="55" t="s">
        <v>4</v>
      </c>
      <c r="B24" s="56">
        <v>51829.694324455893</v>
      </c>
      <c r="C24" s="57">
        <v>56740.802519379853</v>
      </c>
      <c r="D24" s="57">
        <v>60163.13042402346</v>
      </c>
      <c r="E24" s="58">
        <v>61972</v>
      </c>
    </row>
    <row r="25" spans="1:7" ht="15.75">
      <c r="A25" s="55" t="s">
        <v>5</v>
      </c>
      <c r="B25" s="56">
        <v>5343.3901338104824</v>
      </c>
      <c r="C25" s="57">
        <v>5602.386578746592</v>
      </c>
      <c r="D25" s="57">
        <v>5649.7054739699324</v>
      </c>
      <c r="E25" s="58">
        <v>5677</v>
      </c>
    </row>
    <row r="26" spans="1:7" ht="15.75">
      <c r="A26" s="59" t="s">
        <v>6</v>
      </c>
      <c r="B26" s="60">
        <v>5044.6318771686238</v>
      </c>
      <c r="C26" s="61">
        <v>8299.447833871418</v>
      </c>
      <c r="D26" s="57">
        <v>8449.7116894351748</v>
      </c>
      <c r="E26" s="58">
        <v>8595</v>
      </c>
    </row>
    <row r="27" spans="1:7" ht="15.75">
      <c r="A27" s="54" t="s">
        <v>13</v>
      </c>
      <c r="B27" s="63">
        <v>137951.46677061383</v>
      </c>
      <c r="C27" s="63">
        <v>174996.2869805145</v>
      </c>
      <c r="D27" s="64">
        <f>SUM(D28:D31)</f>
        <v>145114.84437440877</v>
      </c>
      <c r="E27" s="65">
        <f>SUM(E28:E31)</f>
        <v>149927</v>
      </c>
    </row>
    <row r="28" spans="1:7" ht="15.75">
      <c r="A28" s="44" t="s">
        <v>7</v>
      </c>
      <c r="B28" s="56">
        <v>30957.428717863386</v>
      </c>
      <c r="C28" s="57">
        <v>37447.342565997962</v>
      </c>
      <c r="D28" s="57">
        <v>38760.280041749051</v>
      </c>
      <c r="E28" s="58">
        <v>40487</v>
      </c>
    </row>
    <row r="29" spans="1:7" ht="15.75">
      <c r="A29" s="44" t="s">
        <v>8</v>
      </c>
      <c r="B29" s="56">
        <v>28301.561783112622</v>
      </c>
      <c r="C29" s="57">
        <v>35759.306417040476</v>
      </c>
      <c r="D29" s="57">
        <v>36753.18038716248</v>
      </c>
      <c r="E29" s="58">
        <v>38238</v>
      </c>
    </row>
    <row r="30" spans="1:7" ht="15.75">
      <c r="A30" s="44" t="s">
        <v>9</v>
      </c>
      <c r="B30" s="56">
        <v>37561.637812252186</v>
      </c>
      <c r="C30" s="57">
        <v>52603.395395852232</v>
      </c>
      <c r="D30" s="57">
        <v>53062.600891607159</v>
      </c>
      <c r="E30" s="58">
        <v>54296</v>
      </c>
    </row>
    <row r="31" spans="1:7" ht="16.5" thickBot="1">
      <c r="A31" s="44" t="s">
        <v>10</v>
      </c>
      <c r="B31" s="56">
        <v>13924.515020255227</v>
      </c>
      <c r="C31" s="57">
        <v>16592.493396535447</v>
      </c>
      <c r="D31" s="57">
        <v>16538.783053890096</v>
      </c>
      <c r="E31" s="58">
        <v>16906</v>
      </c>
    </row>
    <row r="32" spans="1:7" ht="16.5" thickBot="1">
      <c r="A32" s="32" t="s">
        <v>16</v>
      </c>
      <c r="B32" s="24">
        <v>214840.04324912879</v>
      </c>
      <c r="C32" s="25">
        <v>260388.9396230306</v>
      </c>
      <c r="D32" s="26">
        <f>D20+D23+D27</f>
        <v>234935.49494261679</v>
      </c>
      <c r="E32" s="27">
        <f>E20+E23+E27</f>
        <v>242032</v>
      </c>
    </row>
    <row r="33" spans="1:9" ht="13.5" thickBot="1"/>
    <row r="34" spans="1:9" ht="32.25" thickBot="1">
      <c r="A34" s="14" t="s">
        <v>17</v>
      </c>
      <c r="B34" s="10">
        <v>2004</v>
      </c>
      <c r="C34" s="11"/>
      <c r="D34" s="10">
        <v>2009</v>
      </c>
      <c r="E34" s="11"/>
      <c r="F34" s="10">
        <v>2010</v>
      </c>
      <c r="G34" s="11"/>
      <c r="H34" s="10">
        <v>2011</v>
      </c>
      <c r="I34" s="11"/>
    </row>
    <row r="35" spans="1:9" ht="14.25" thickTop="1" thickBot="1"/>
    <row r="36" spans="1:9" ht="32.25" thickBot="1">
      <c r="A36" s="3" t="s">
        <v>18</v>
      </c>
      <c r="B36" s="3" t="s">
        <v>19</v>
      </c>
      <c r="C36" s="4" t="s">
        <v>3</v>
      </c>
      <c r="D36" s="3" t="s">
        <v>19</v>
      </c>
      <c r="E36" s="4" t="s">
        <v>3</v>
      </c>
      <c r="F36" s="3" t="s">
        <v>19</v>
      </c>
      <c r="G36" s="4" t="s">
        <v>3</v>
      </c>
      <c r="H36" s="3" t="s">
        <v>19</v>
      </c>
      <c r="I36" s="4" t="s">
        <v>3</v>
      </c>
    </row>
    <row r="37" spans="1:9" ht="15.75">
      <c r="A37" s="66" t="s">
        <v>20</v>
      </c>
      <c r="B37" s="67">
        <v>1711</v>
      </c>
      <c r="C37" s="5">
        <v>15475</v>
      </c>
      <c r="D37" s="5">
        <v>1738</v>
      </c>
      <c r="E37" s="5">
        <v>16047</v>
      </c>
      <c r="F37" s="5">
        <v>1231</v>
      </c>
      <c r="G37" s="5">
        <v>11239</v>
      </c>
      <c r="H37" s="5">
        <v>1738</v>
      </c>
      <c r="I37" s="6">
        <v>16047</v>
      </c>
    </row>
    <row r="38" spans="1:9" ht="15.75">
      <c r="A38" s="68" t="s">
        <v>21</v>
      </c>
      <c r="B38" s="67">
        <v>206</v>
      </c>
      <c r="C38" s="5">
        <v>3116</v>
      </c>
      <c r="D38" s="5">
        <v>248</v>
      </c>
      <c r="E38" s="5">
        <v>3860</v>
      </c>
      <c r="F38" s="5">
        <v>163</v>
      </c>
      <c r="G38" s="5">
        <v>2331</v>
      </c>
      <c r="H38" s="5">
        <v>248</v>
      </c>
      <c r="I38" s="6">
        <v>3860</v>
      </c>
    </row>
    <row r="39" spans="1:9" ht="15.75">
      <c r="A39" s="68" t="s">
        <v>4</v>
      </c>
      <c r="B39" s="67">
        <v>7312</v>
      </c>
      <c r="C39" s="5">
        <v>46170</v>
      </c>
      <c r="D39" s="5">
        <v>7592</v>
      </c>
      <c r="E39" s="5">
        <v>47755</v>
      </c>
      <c r="F39" s="5">
        <v>4911</v>
      </c>
      <c r="G39" s="5">
        <v>29922</v>
      </c>
      <c r="H39" s="5">
        <v>7592</v>
      </c>
      <c r="I39" s="6">
        <v>47755</v>
      </c>
    </row>
    <row r="40" spans="1:9" ht="15.75">
      <c r="A40" s="68" t="s">
        <v>22</v>
      </c>
      <c r="B40" s="67">
        <v>47</v>
      </c>
      <c r="C40" s="5">
        <v>381</v>
      </c>
      <c r="D40" s="5">
        <v>245</v>
      </c>
      <c r="E40" s="5">
        <v>1975</v>
      </c>
      <c r="F40" s="5">
        <v>166</v>
      </c>
      <c r="G40" s="5">
        <v>1380</v>
      </c>
      <c r="H40" s="5">
        <v>245</v>
      </c>
      <c r="I40" s="6">
        <v>1975</v>
      </c>
    </row>
    <row r="41" spans="1:9" ht="15.75">
      <c r="A41" s="68" t="s">
        <v>6</v>
      </c>
      <c r="B41" s="67">
        <v>7841</v>
      </c>
      <c r="C41" s="5">
        <v>55111</v>
      </c>
      <c r="D41" s="5">
        <v>12311</v>
      </c>
      <c r="E41" s="5">
        <v>83829</v>
      </c>
      <c r="F41" s="5">
        <v>8581</v>
      </c>
      <c r="G41" s="5">
        <v>56579</v>
      </c>
      <c r="H41" s="5">
        <v>12311</v>
      </c>
      <c r="I41" s="6">
        <v>83829</v>
      </c>
    </row>
    <row r="42" spans="1:9" ht="47.25">
      <c r="A42" s="68" t="s">
        <v>23</v>
      </c>
      <c r="B42" s="67">
        <v>28329</v>
      </c>
      <c r="C42" s="5">
        <v>221781</v>
      </c>
      <c r="D42" s="5">
        <v>35137</v>
      </c>
      <c r="E42" s="5">
        <v>272837</v>
      </c>
      <c r="F42" s="5">
        <v>23167</v>
      </c>
      <c r="G42" s="5">
        <v>175263</v>
      </c>
      <c r="H42" s="5">
        <v>35137</v>
      </c>
      <c r="I42" s="6">
        <v>272837</v>
      </c>
    </row>
    <row r="43" spans="1:9" ht="15.75">
      <c r="A43" s="68" t="s">
        <v>24</v>
      </c>
      <c r="B43" s="67">
        <v>3621</v>
      </c>
      <c r="C43" s="5">
        <v>23874</v>
      </c>
      <c r="D43" s="5">
        <v>5132</v>
      </c>
      <c r="E43" s="5">
        <v>34092</v>
      </c>
      <c r="F43" s="5">
        <v>3392</v>
      </c>
      <c r="G43" s="5">
        <v>22143</v>
      </c>
      <c r="H43" s="5">
        <v>5132</v>
      </c>
      <c r="I43" s="6">
        <v>34092</v>
      </c>
    </row>
    <row r="44" spans="1:9" ht="31.5">
      <c r="A44" s="68" t="s">
        <v>25</v>
      </c>
      <c r="B44" s="67">
        <v>34940</v>
      </c>
      <c r="C44" s="5">
        <v>282869</v>
      </c>
      <c r="D44" s="5">
        <v>33686</v>
      </c>
      <c r="E44" s="5">
        <v>270994</v>
      </c>
      <c r="F44" s="5">
        <v>21780</v>
      </c>
      <c r="G44" s="5">
        <v>173152</v>
      </c>
      <c r="H44" s="5">
        <v>33686</v>
      </c>
      <c r="I44" s="6">
        <v>270994</v>
      </c>
    </row>
    <row r="45" spans="1:9" ht="16.5" thickBot="1">
      <c r="A45" s="69" t="s">
        <v>26</v>
      </c>
      <c r="B45" s="67">
        <v>4192</v>
      </c>
      <c r="C45" s="5">
        <v>38185</v>
      </c>
      <c r="D45" s="5">
        <v>8726</v>
      </c>
      <c r="E45" s="5">
        <v>65659</v>
      </c>
      <c r="F45" s="5">
        <v>6054</v>
      </c>
      <c r="G45" s="5">
        <v>46406</v>
      </c>
      <c r="H45" s="5">
        <v>8726</v>
      </c>
      <c r="I45" s="6">
        <v>65659</v>
      </c>
    </row>
    <row r="46" spans="1:9" ht="16.5" thickBot="1">
      <c r="A46" s="19" t="s">
        <v>27</v>
      </c>
      <c r="B46" s="20">
        <f t="shared" ref="B46:D46" si="3">SUM(B37:B45)</f>
        <v>88199</v>
      </c>
      <c r="C46" s="21">
        <f t="shared" si="3"/>
        <v>686962</v>
      </c>
      <c r="D46" s="21">
        <f t="shared" si="3"/>
        <v>104815</v>
      </c>
      <c r="E46" s="21">
        <f>SUM(E37:E45)</f>
        <v>797048</v>
      </c>
      <c r="F46" s="21">
        <f>SUM(F37:F45)</f>
        <v>69445</v>
      </c>
      <c r="G46" s="21">
        <f>SUM(G37:G45)</f>
        <v>518415</v>
      </c>
      <c r="H46" s="21">
        <f>SUM(H37:H45)</f>
        <v>104815</v>
      </c>
      <c r="I46" s="22">
        <f>SUM(I37:I45)</f>
        <v>797048</v>
      </c>
    </row>
    <row r="47" spans="1:9" ht="13.5" thickBot="1"/>
    <row r="48" spans="1:9" ht="32.25" thickBot="1">
      <c r="A48" s="14" t="s">
        <v>28</v>
      </c>
      <c r="B48" s="10">
        <v>2004</v>
      </c>
      <c r="C48" s="11"/>
      <c r="D48" s="10">
        <v>2009</v>
      </c>
      <c r="E48" s="11"/>
      <c r="F48" s="10">
        <v>2010</v>
      </c>
      <c r="G48" s="11"/>
      <c r="H48" s="10">
        <v>2011</v>
      </c>
      <c r="I48" s="11"/>
    </row>
    <row r="49" spans="1:19" ht="14.25" thickTop="1" thickBot="1"/>
    <row r="50" spans="1:19" ht="32.25" thickBot="1">
      <c r="A50" s="3" t="s">
        <v>18</v>
      </c>
      <c r="B50" s="3" t="s">
        <v>19</v>
      </c>
      <c r="C50" s="4" t="s">
        <v>3</v>
      </c>
      <c r="D50" s="3" t="s">
        <v>19</v>
      </c>
      <c r="E50" s="4" t="s">
        <v>3</v>
      </c>
      <c r="F50" s="3" t="s">
        <v>19</v>
      </c>
      <c r="G50" s="4" t="s">
        <v>3</v>
      </c>
      <c r="H50" s="3" t="s">
        <v>19</v>
      </c>
      <c r="I50" s="4" t="s">
        <v>3</v>
      </c>
    </row>
    <row r="51" spans="1:19" ht="15.75">
      <c r="A51" s="66" t="s">
        <v>20</v>
      </c>
      <c r="B51" s="70"/>
      <c r="C51" s="71"/>
      <c r="D51" s="71">
        <v>116000</v>
      </c>
      <c r="E51" s="71">
        <v>679000</v>
      </c>
      <c r="F51" s="72">
        <v>118500</v>
      </c>
      <c r="G51" s="71">
        <v>636750</v>
      </c>
      <c r="H51" s="72">
        <v>99750</v>
      </c>
      <c r="I51" s="73">
        <v>613750</v>
      </c>
    </row>
    <row r="52" spans="1:19" ht="15.75">
      <c r="A52" s="68" t="s">
        <v>21</v>
      </c>
      <c r="B52" s="74"/>
      <c r="C52" s="75"/>
      <c r="D52" s="75">
        <v>8000</v>
      </c>
      <c r="E52" s="75">
        <v>491750</v>
      </c>
      <c r="F52" s="75">
        <v>9250</v>
      </c>
      <c r="G52" s="75">
        <v>499250</v>
      </c>
      <c r="H52" s="75">
        <v>12250</v>
      </c>
      <c r="I52" s="76">
        <v>516250</v>
      </c>
    </row>
    <row r="53" spans="1:19" ht="15.75">
      <c r="A53" s="68" t="s">
        <v>4</v>
      </c>
      <c r="B53" s="74"/>
      <c r="C53" s="75"/>
      <c r="D53" s="75">
        <v>402000</v>
      </c>
      <c r="E53" s="75">
        <v>1212000</v>
      </c>
      <c r="F53" s="75">
        <v>383250</v>
      </c>
      <c r="G53" s="75">
        <v>1170000</v>
      </c>
      <c r="H53" s="75">
        <v>403500</v>
      </c>
      <c r="I53" s="76">
        <v>1154000</v>
      </c>
    </row>
    <row r="54" spans="1:19" ht="15.75">
      <c r="A54" s="68" t="s">
        <v>22</v>
      </c>
      <c r="B54" s="74"/>
      <c r="C54" s="75"/>
      <c r="D54" s="75">
        <v>8500</v>
      </c>
      <c r="E54" s="75">
        <v>57750</v>
      </c>
      <c r="F54" s="75">
        <v>9750</v>
      </c>
      <c r="G54" s="75">
        <v>57000</v>
      </c>
      <c r="H54" s="75">
        <v>13000</v>
      </c>
      <c r="I54" s="76">
        <v>59500</v>
      </c>
    </row>
    <row r="55" spans="1:19" ht="15.75">
      <c r="A55" s="68" t="s">
        <v>6</v>
      </c>
      <c r="B55" s="74"/>
      <c r="C55" s="75"/>
      <c r="D55" s="75">
        <v>233250</v>
      </c>
      <c r="E55" s="75">
        <v>433000</v>
      </c>
      <c r="F55" s="75">
        <v>233750</v>
      </c>
      <c r="G55" s="75">
        <v>409000</v>
      </c>
      <c r="H55" s="75">
        <v>233500</v>
      </c>
      <c r="I55" s="76">
        <v>422750</v>
      </c>
    </row>
    <row r="56" spans="1:19" ht="47.25">
      <c r="A56" s="68" t="s">
        <v>23</v>
      </c>
      <c r="B56" s="74"/>
      <c r="C56" s="75"/>
      <c r="D56" s="75">
        <v>525000</v>
      </c>
      <c r="E56" s="75">
        <v>1662500</v>
      </c>
      <c r="F56" s="75">
        <v>518250</v>
      </c>
      <c r="G56" s="75">
        <v>1650000</v>
      </c>
      <c r="H56" s="75">
        <v>577500</v>
      </c>
      <c r="I56" s="76">
        <v>1669000</v>
      </c>
    </row>
    <row r="57" spans="1:19" ht="15.75">
      <c r="A57" s="68" t="s">
        <v>24</v>
      </c>
      <c r="B57" s="74"/>
      <c r="C57" s="75"/>
      <c r="D57" s="75">
        <v>173250</v>
      </c>
      <c r="E57" s="75">
        <v>357500</v>
      </c>
      <c r="F57" s="75">
        <v>175500</v>
      </c>
      <c r="G57" s="75">
        <v>358750</v>
      </c>
      <c r="H57" s="75">
        <v>170500</v>
      </c>
      <c r="I57" s="76">
        <v>362750</v>
      </c>
    </row>
    <row r="58" spans="1:19" ht="31.5">
      <c r="A58" s="68" t="s">
        <v>25</v>
      </c>
      <c r="B58" s="74"/>
      <c r="C58" s="75"/>
      <c r="D58" s="75">
        <v>294500</v>
      </c>
      <c r="E58" s="75">
        <v>1816750</v>
      </c>
      <c r="F58" s="75">
        <v>283000</v>
      </c>
      <c r="G58" s="75">
        <v>1776500</v>
      </c>
      <c r="H58" s="75">
        <v>274250</v>
      </c>
      <c r="I58" s="76">
        <v>1820000</v>
      </c>
    </row>
    <row r="59" spans="1:19" ht="16.5" thickBot="1">
      <c r="A59" s="69" t="s">
        <v>26</v>
      </c>
      <c r="B59" s="74"/>
      <c r="C59" s="75"/>
      <c r="D59" s="77">
        <v>483500</v>
      </c>
      <c r="E59" s="75">
        <v>2187250</v>
      </c>
      <c r="F59" s="75">
        <v>429750</v>
      </c>
      <c r="G59" s="75">
        <v>2234750</v>
      </c>
      <c r="H59" s="75">
        <v>506250</v>
      </c>
      <c r="I59" s="76">
        <v>2327750</v>
      </c>
    </row>
    <row r="60" spans="1:19" ht="16.5" thickBot="1">
      <c r="A60" s="23" t="s">
        <v>27</v>
      </c>
      <c r="B60" s="20">
        <f t="shared" ref="B60:D60" si="4">SUM(B51:B59)</f>
        <v>0</v>
      </c>
      <c r="C60" s="21">
        <f t="shared" ref="C60:E60" si="5">SUM(C51:C59)</f>
        <v>0</v>
      </c>
      <c r="D60" s="21">
        <f t="shared" si="4"/>
        <v>2244000</v>
      </c>
      <c r="E60" s="21">
        <f t="shared" si="5"/>
        <v>8897500</v>
      </c>
      <c r="F60" s="21">
        <f t="shared" ref="F60" si="6">SUM(F51:F59)</f>
        <v>2161000</v>
      </c>
      <c r="G60" s="21">
        <f t="shared" ref="G60" si="7">SUM(G51:G59)</f>
        <v>8792000</v>
      </c>
      <c r="H60" s="21">
        <f t="shared" ref="H60" si="8">SUM(H51:H59)</f>
        <v>2290500</v>
      </c>
      <c r="I60" s="22">
        <f t="shared" ref="I60" si="9">SUM(I51:I59)</f>
        <v>8945750</v>
      </c>
    </row>
    <row r="62" spans="1:19" ht="24" hidden="1" customHeight="1" thickBot="1">
      <c r="A62" s="177" t="s">
        <v>51</v>
      </c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9"/>
    </row>
    <row r="63" spans="1:19" ht="15.75" hidden="1">
      <c r="A63" s="9"/>
      <c r="B63" s="33" t="s">
        <v>2</v>
      </c>
      <c r="C63" s="33" t="s">
        <v>3</v>
      </c>
      <c r="D63" s="33" t="str">
        <f>B63</f>
        <v>KZN</v>
      </c>
      <c r="E63" s="33" t="str">
        <f>C63</f>
        <v>SA</v>
      </c>
      <c r="F63" s="33" t="str">
        <f t="shared" ref="F63:R63" si="10">D63</f>
        <v>KZN</v>
      </c>
      <c r="G63" s="33" t="str">
        <f t="shared" si="10"/>
        <v>SA</v>
      </c>
      <c r="H63" s="33" t="str">
        <f t="shared" si="10"/>
        <v>KZN</v>
      </c>
      <c r="I63" s="33" t="str">
        <f t="shared" si="10"/>
        <v>SA</v>
      </c>
      <c r="J63" s="33" t="str">
        <f t="shared" si="10"/>
        <v>KZN</v>
      </c>
      <c r="K63" s="33" t="str">
        <f t="shared" si="10"/>
        <v>SA</v>
      </c>
      <c r="L63" s="33" t="str">
        <f t="shared" si="10"/>
        <v>KZN</v>
      </c>
      <c r="M63" s="33" t="str">
        <f t="shared" si="10"/>
        <v>SA</v>
      </c>
      <c r="N63" s="33" t="str">
        <f t="shared" si="10"/>
        <v>KZN</v>
      </c>
      <c r="O63" s="33" t="str">
        <f t="shared" si="10"/>
        <v>SA</v>
      </c>
      <c r="P63" s="33" t="str">
        <f t="shared" si="10"/>
        <v>KZN</v>
      </c>
      <c r="Q63" s="33" t="str">
        <f t="shared" si="10"/>
        <v>SA</v>
      </c>
      <c r="R63" s="33" t="str">
        <f t="shared" si="10"/>
        <v>KZN</v>
      </c>
      <c r="S63" s="34"/>
    </row>
    <row r="64" spans="1:19" ht="47.25" hidden="1">
      <c r="B64" s="35" t="s">
        <v>29</v>
      </c>
      <c r="C64" s="35" t="str">
        <f>B64</f>
        <v>Agriculture</v>
      </c>
      <c r="D64" s="35" t="s">
        <v>30</v>
      </c>
      <c r="E64" s="35" t="str">
        <f>D64</f>
        <v>Mining</v>
      </c>
      <c r="F64" s="35" t="s">
        <v>4</v>
      </c>
      <c r="G64" s="35" t="str">
        <f>F64</f>
        <v>Manufacturing</v>
      </c>
      <c r="H64" s="35" t="s">
        <v>31</v>
      </c>
      <c r="I64" s="35" t="str">
        <f>H64</f>
        <v>Utilities</v>
      </c>
      <c r="J64" s="35" t="s">
        <v>6</v>
      </c>
      <c r="K64" s="35" t="str">
        <f>J64</f>
        <v>Construction</v>
      </c>
      <c r="L64" s="35" t="s">
        <v>32</v>
      </c>
      <c r="M64" s="35" t="str">
        <f>L64</f>
        <v>Trade</v>
      </c>
      <c r="N64" s="35" t="s">
        <v>33</v>
      </c>
      <c r="O64" s="35" t="str">
        <f>N64</f>
        <v>Transport</v>
      </c>
      <c r="P64" s="35" t="s">
        <v>34</v>
      </c>
      <c r="Q64" s="35" t="str">
        <f>P64</f>
        <v>Finance</v>
      </c>
      <c r="R64" s="35" t="s">
        <v>35</v>
      </c>
      <c r="S64" s="35" t="str">
        <f>R64</f>
        <v>Community and social services</v>
      </c>
    </row>
    <row r="65" spans="1:19" ht="15.75" hidden="1">
      <c r="A65" s="36" t="s">
        <v>38</v>
      </c>
      <c r="B65" s="37">
        <v>134000</v>
      </c>
      <c r="C65" s="37">
        <v>738000</v>
      </c>
      <c r="D65" s="37">
        <v>8000</v>
      </c>
      <c r="E65" s="37">
        <v>500000</v>
      </c>
      <c r="F65" s="37">
        <v>389000</v>
      </c>
      <c r="G65" s="37">
        <v>1239000</v>
      </c>
      <c r="H65" s="37">
        <v>13000</v>
      </c>
      <c r="I65" s="37">
        <v>60000</v>
      </c>
      <c r="J65" s="37">
        <v>218000</v>
      </c>
      <c r="K65" s="37">
        <v>458000</v>
      </c>
      <c r="L65" s="37">
        <v>516000</v>
      </c>
      <c r="M65" s="37">
        <v>1681000</v>
      </c>
      <c r="N65" s="37">
        <v>184000</v>
      </c>
      <c r="O65" s="37">
        <v>362000</v>
      </c>
      <c r="P65" s="37">
        <v>279000</v>
      </c>
      <c r="Q65" s="37">
        <v>1863000</v>
      </c>
      <c r="R65" s="37">
        <v>490000</v>
      </c>
      <c r="S65" s="37">
        <v>2163000</v>
      </c>
    </row>
    <row r="66" spans="1:19" ht="15.75" hidden="1">
      <c r="A66" s="36" t="s">
        <v>39</v>
      </c>
      <c r="B66" s="37">
        <v>103000</v>
      </c>
      <c r="C66" s="37">
        <v>710000</v>
      </c>
      <c r="D66" s="37">
        <v>11000</v>
      </c>
      <c r="E66" s="37">
        <v>492000</v>
      </c>
      <c r="F66" s="37">
        <v>415000</v>
      </c>
      <c r="G66" s="37">
        <v>1220000</v>
      </c>
      <c r="H66" s="37">
        <v>8000</v>
      </c>
      <c r="I66" s="37">
        <v>59000</v>
      </c>
      <c r="J66" s="37">
        <v>233000</v>
      </c>
      <c r="K66" s="37">
        <v>441000</v>
      </c>
      <c r="L66" s="37">
        <v>521000</v>
      </c>
      <c r="M66" s="37">
        <v>1672000</v>
      </c>
      <c r="N66" s="37">
        <v>173000</v>
      </c>
      <c r="O66" s="37">
        <v>353000</v>
      </c>
      <c r="P66" s="37">
        <v>280000</v>
      </c>
      <c r="Q66" s="37">
        <v>1824000</v>
      </c>
      <c r="R66" s="37">
        <v>465000</v>
      </c>
      <c r="S66" s="37">
        <v>2180000</v>
      </c>
    </row>
    <row r="67" spans="1:19" ht="15.75" hidden="1">
      <c r="A67" s="36" t="s">
        <v>40</v>
      </c>
      <c r="B67" s="37">
        <v>116000</v>
      </c>
      <c r="C67" s="37">
        <v>653000</v>
      </c>
      <c r="D67" s="37">
        <v>6000</v>
      </c>
      <c r="E67" s="37">
        <v>487000</v>
      </c>
      <c r="F67" s="37">
        <v>407000</v>
      </c>
      <c r="G67" s="37">
        <v>1204000</v>
      </c>
      <c r="H67" s="37">
        <v>4000</v>
      </c>
      <c r="I67" s="37">
        <v>56000</v>
      </c>
      <c r="J67" s="37">
        <v>244000</v>
      </c>
      <c r="K67" s="37">
        <v>418000</v>
      </c>
      <c r="L67" s="37">
        <v>532000</v>
      </c>
      <c r="M67" s="37">
        <v>1632000</v>
      </c>
      <c r="N67" s="37">
        <v>177000</v>
      </c>
      <c r="O67" s="37">
        <v>356000</v>
      </c>
      <c r="P67" s="37">
        <v>313000</v>
      </c>
      <c r="Q67" s="37">
        <v>1784000</v>
      </c>
      <c r="R67" s="37">
        <v>489000</v>
      </c>
      <c r="S67" s="37">
        <v>2207000</v>
      </c>
    </row>
    <row r="68" spans="1:19" ht="15.75" hidden="1">
      <c r="A68" s="36" t="s">
        <v>41</v>
      </c>
      <c r="B68" s="37">
        <v>111000</v>
      </c>
      <c r="C68" s="37">
        <v>615000</v>
      </c>
      <c r="D68" s="37">
        <v>7000</v>
      </c>
      <c r="E68" s="37">
        <v>488000</v>
      </c>
      <c r="F68" s="37">
        <v>397000</v>
      </c>
      <c r="G68" s="37">
        <v>1185000</v>
      </c>
      <c r="H68" s="37">
        <v>9000</v>
      </c>
      <c r="I68" s="37">
        <v>56000</v>
      </c>
      <c r="J68" s="37">
        <v>238000</v>
      </c>
      <c r="K68" s="37">
        <v>415000</v>
      </c>
      <c r="L68" s="37">
        <v>531000</v>
      </c>
      <c r="M68" s="37">
        <v>1665000</v>
      </c>
      <c r="N68" s="37">
        <v>159000</v>
      </c>
      <c r="O68" s="37">
        <v>359000</v>
      </c>
      <c r="P68" s="37">
        <v>306000</v>
      </c>
      <c r="Q68" s="37">
        <v>1796000</v>
      </c>
      <c r="R68" s="37">
        <v>490000</v>
      </c>
      <c r="S68" s="37">
        <v>2199000</v>
      </c>
    </row>
    <row r="69" spans="1:19" ht="15.75" hidden="1">
      <c r="A69" s="36" t="s">
        <v>42</v>
      </c>
      <c r="B69" s="37">
        <v>120000</v>
      </c>
      <c r="C69" s="37">
        <v>650000</v>
      </c>
      <c r="D69" s="37">
        <v>9000</v>
      </c>
      <c r="E69" s="37">
        <v>491000</v>
      </c>
      <c r="F69" s="37">
        <v>419000</v>
      </c>
      <c r="G69" s="37">
        <v>1187000</v>
      </c>
      <c r="H69" s="37">
        <v>5000</v>
      </c>
      <c r="I69" s="37">
        <v>56000</v>
      </c>
      <c r="J69" s="37">
        <v>243000</v>
      </c>
      <c r="K69" s="37">
        <v>418000</v>
      </c>
      <c r="L69" s="37">
        <v>528000</v>
      </c>
      <c r="M69" s="37">
        <v>1630000</v>
      </c>
      <c r="N69" s="37">
        <v>159000</v>
      </c>
      <c r="O69" s="37">
        <v>359000</v>
      </c>
      <c r="P69" s="37">
        <v>275000</v>
      </c>
      <c r="Q69" s="37">
        <v>1742000</v>
      </c>
      <c r="R69" s="37">
        <v>501000</v>
      </c>
      <c r="S69" s="37">
        <v>2203000</v>
      </c>
    </row>
    <row r="70" spans="1:19" ht="15.75" hidden="1">
      <c r="A70" s="36" t="s">
        <v>43</v>
      </c>
      <c r="B70" s="37">
        <v>114000</v>
      </c>
      <c r="C70" s="37">
        <v>630000</v>
      </c>
      <c r="D70" s="37">
        <v>8000</v>
      </c>
      <c r="E70" s="37">
        <v>497000</v>
      </c>
      <c r="F70" s="37">
        <v>372000</v>
      </c>
      <c r="G70" s="37">
        <v>1170000</v>
      </c>
      <c r="H70" s="37">
        <v>8000</v>
      </c>
      <c r="I70" s="37">
        <v>57000</v>
      </c>
      <c r="J70" s="37">
        <v>236000</v>
      </c>
      <c r="K70" s="37">
        <v>413000</v>
      </c>
      <c r="L70" s="37">
        <v>513000</v>
      </c>
      <c r="M70" s="37">
        <v>1636000</v>
      </c>
      <c r="N70" s="37">
        <v>164000</v>
      </c>
      <c r="O70" s="37">
        <v>360000</v>
      </c>
      <c r="P70" s="37">
        <v>312000</v>
      </c>
      <c r="Q70" s="37">
        <v>1769000</v>
      </c>
      <c r="R70" s="37">
        <v>482000</v>
      </c>
      <c r="S70" s="37">
        <v>2230000</v>
      </c>
    </row>
    <row r="71" spans="1:19" ht="15.75" hidden="1">
      <c r="A71" s="36" t="s">
        <v>44</v>
      </c>
      <c r="B71" s="37">
        <v>119000</v>
      </c>
      <c r="C71" s="37">
        <v>640000</v>
      </c>
      <c r="D71" s="37">
        <v>7000</v>
      </c>
      <c r="E71" s="37">
        <v>505000</v>
      </c>
      <c r="F71" s="37">
        <v>371000</v>
      </c>
      <c r="G71" s="37">
        <v>1159000</v>
      </c>
      <c r="H71" s="37">
        <v>9000</v>
      </c>
      <c r="I71" s="37">
        <v>57000</v>
      </c>
      <c r="J71" s="37">
        <v>231000</v>
      </c>
      <c r="K71" s="37">
        <v>406000</v>
      </c>
      <c r="L71" s="37">
        <v>509000</v>
      </c>
      <c r="M71" s="37">
        <v>1650000</v>
      </c>
      <c r="N71" s="37">
        <v>194000</v>
      </c>
      <c r="O71" s="37">
        <v>355000</v>
      </c>
      <c r="P71" s="37">
        <v>279000</v>
      </c>
      <c r="Q71" s="37">
        <v>1783000</v>
      </c>
      <c r="R71" s="37">
        <v>470000</v>
      </c>
      <c r="S71" s="37">
        <v>2240000</v>
      </c>
    </row>
    <row r="72" spans="1:19" ht="15.75" hidden="1">
      <c r="A72" s="36" t="s">
        <v>45</v>
      </c>
      <c r="B72" s="37">
        <v>121000</v>
      </c>
      <c r="C72" s="37">
        <v>627000</v>
      </c>
      <c r="D72" s="37">
        <v>13000</v>
      </c>
      <c r="E72" s="37">
        <v>504000</v>
      </c>
      <c r="F72" s="37">
        <v>371000</v>
      </c>
      <c r="G72" s="37">
        <v>1164000</v>
      </c>
      <c r="H72" s="37">
        <v>17000</v>
      </c>
      <c r="I72" s="37">
        <v>58000</v>
      </c>
      <c r="J72" s="37">
        <v>225000</v>
      </c>
      <c r="K72" s="37">
        <v>399000</v>
      </c>
      <c r="L72" s="37">
        <v>523000</v>
      </c>
      <c r="M72" s="37">
        <v>1687000</v>
      </c>
      <c r="N72" s="37">
        <v>185000</v>
      </c>
      <c r="O72" s="37">
        <v>361000</v>
      </c>
      <c r="P72" s="37">
        <v>266000</v>
      </c>
      <c r="Q72" s="37">
        <v>1812000</v>
      </c>
      <c r="R72" s="37">
        <v>266000</v>
      </c>
      <c r="S72" s="37">
        <v>2266000</v>
      </c>
    </row>
    <row r="73" spans="1:19" ht="15.75" hidden="1">
      <c r="A73" s="36" t="s">
        <v>46</v>
      </c>
      <c r="B73" s="37">
        <v>108000</v>
      </c>
      <c r="C73" s="37">
        <v>603000</v>
      </c>
      <c r="D73" s="37">
        <v>14000</v>
      </c>
      <c r="E73" s="37">
        <v>511000</v>
      </c>
      <c r="F73" s="37">
        <v>389000</v>
      </c>
      <c r="G73" s="37">
        <v>1160000</v>
      </c>
      <c r="H73" s="37">
        <v>19000</v>
      </c>
      <c r="I73" s="37">
        <v>59000</v>
      </c>
      <c r="J73" s="37">
        <v>226000</v>
      </c>
      <c r="K73" s="37">
        <v>413000</v>
      </c>
      <c r="L73" s="37">
        <v>536000</v>
      </c>
      <c r="M73" s="37">
        <v>1645000</v>
      </c>
      <c r="N73" s="37">
        <v>174000</v>
      </c>
      <c r="O73" s="37">
        <v>360000</v>
      </c>
      <c r="P73" s="37">
        <v>259000</v>
      </c>
      <c r="Q73" s="37">
        <v>1798000</v>
      </c>
      <c r="R73" s="37">
        <v>514000</v>
      </c>
      <c r="S73" s="37">
        <v>2343000</v>
      </c>
    </row>
    <row r="74" spans="1:19" ht="15.75" hidden="1">
      <c r="A74" s="36" t="s">
        <v>47</v>
      </c>
      <c r="B74" s="37">
        <v>99000</v>
      </c>
      <c r="C74" s="37">
        <v>598000</v>
      </c>
      <c r="D74" s="37">
        <v>6000</v>
      </c>
      <c r="E74" s="37">
        <v>517000</v>
      </c>
      <c r="F74" s="37">
        <v>397000</v>
      </c>
      <c r="G74" s="37">
        <v>1148000</v>
      </c>
      <c r="H74" s="37">
        <v>18000</v>
      </c>
      <c r="I74" s="37">
        <v>60000</v>
      </c>
      <c r="J74" s="37">
        <v>235000</v>
      </c>
      <c r="K74" s="37">
        <v>419000</v>
      </c>
      <c r="L74" s="37">
        <v>555000</v>
      </c>
      <c r="M74" s="37">
        <v>1659000</v>
      </c>
      <c r="N74" s="37">
        <v>181000</v>
      </c>
      <c r="O74" s="37">
        <v>357000</v>
      </c>
      <c r="P74" s="37">
        <v>274000</v>
      </c>
      <c r="Q74" s="37">
        <v>1818000</v>
      </c>
      <c r="R74" s="37">
        <v>509000</v>
      </c>
      <c r="S74" s="37">
        <v>2322000</v>
      </c>
    </row>
    <row r="75" spans="1:19" ht="15.75" hidden="1">
      <c r="A75" s="36" t="s">
        <v>36</v>
      </c>
      <c r="B75" s="37">
        <v>97000</v>
      </c>
      <c r="C75" s="37">
        <v>624000</v>
      </c>
      <c r="D75" s="37">
        <v>16000</v>
      </c>
      <c r="E75" s="37">
        <v>519000</v>
      </c>
      <c r="F75" s="37">
        <v>400000</v>
      </c>
      <c r="G75" s="37">
        <v>1150000</v>
      </c>
      <c r="H75" s="37">
        <v>8000</v>
      </c>
      <c r="I75" s="37">
        <v>59000</v>
      </c>
      <c r="J75" s="37">
        <v>234000</v>
      </c>
      <c r="K75" s="37">
        <v>434000</v>
      </c>
      <c r="L75" s="37">
        <v>605000</v>
      </c>
      <c r="M75" s="37">
        <v>1669000</v>
      </c>
      <c r="N75" s="37">
        <v>156000</v>
      </c>
      <c r="O75" s="37">
        <v>365000</v>
      </c>
      <c r="P75" s="37">
        <v>287000</v>
      </c>
      <c r="Q75" s="37">
        <v>1834000</v>
      </c>
      <c r="R75" s="37">
        <v>486000</v>
      </c>
      <c r="S75" s="37">
        <v>2328000</v>
      </c>
    </row>
    <row r="76" spans="1:19" ht="15.75" hidden="1">
      <c r="A76" s="36" t="s">
        <v>37</v>
      </c>
      <c r="B76" s="37">
        <v>95000</v>
      </c>
      <c r="C76" s="37">
        <v>630000</v>
      </c>
      <c r="D76" s="37">
        <v>13000</v>
      </c>
      <c r="E76" s="37">
        <v>518000</v>
      </c>
      <c r="F76" s="37">
        <v>428000</v>
      </c>
      <c r="G76" s="37">
        <v>1158000</v>
      </c>
      <c r="H76" s="37">
        <v>7000</v>
      </c>
      <c r="I76" s="37">
        <v>60000</v>
      </c>
      <c r="J76" s="37">
        <v>239000</v>
      </c>
      <c r="K76" s="37">
        <v>425000</v>
      </c>
      <c r="L76" s="37">
        <v>614000</v>
      </c>
      <c r="M76" s="37">
        <v>1703000</v>
      </c>
      <c r="N76" s="37">
        <v>171000</v>
      </c>
      <c r="O76" s="37">
        <v>369000</v>
      </c>
      <c r="P76" s="37">
        <v>277000</v>
      </c>
      <c r="Q76" s="37">
        <v>1830000</v>
      </c>
      <c r="R76" s="37">
        <v>516000</v>
      </c>
      <c r="S76" s="37">
        <v>2318000</v>
      </c>
    </row>
    <row r="77" spans="1:19" ht="15.75" hidden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.75" hidden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.75" hidden="1">
      <c r="A79" s="38" t="s">
        <v>48</v>
      </c>
      <c r="B79" s="39">
        <f>AVERAGE(B65:B68)</f>
        <v>116000</v>
      </c>
      <c r="C79" s="39">
        <f>AVERAGE(C65:C68)</f>
        <v>679000</v>
      </c>
      <c r="D79" s="39">
        <f t="shared" ref="D79:S79" si="11">AVERAGE(D65:D68)</f>
        <v>8000</v>
      </c>
      <c r="E79" s="39">
        <f t="shared" si="11"/>
        <v>491750</v>
      </c>
      <c r="F79" s="39">
        <f t="shared" si="11"/>
        <v>402000</v>
      </c>
      <c r="G79" s="39">
        <f t="shared" si="11"/>
        <v>1212000</v>
      </c>
      <c r="H79" s="39">
        <f t="shared" si="11"/>
        <v>8500</v>
      </c>
      <c r="I79" s="39">
        <f t="shared" si="11"/>
        <v>57750</v>
      </c>
      <c r="J79" s="39">
        <f t="shared" si="11"/>
        <v>233250</v>
      </c>
      <c r="K79" s="39">
        <f t="shared" si="11"/>
        <v>433000</v>
      </c>
      <c r="L79" s="39">
        <f t="shared" si="11"/>
        <v>525000</v>
      </c>
      <c r="M79" s="39">
        <f t="shared" si="11"/>
        <v>1662500</v>
      </c>
      <c r="N79" s="39">
        <f t="shared" si="11"/>
        <v>173250</v>
      </c>
      <c r="O79" s="39">
        <f t="shared" si="11"/>
        <v>357500</v>
      </c>
      <c r="P79" s="39">
        <f t="shared" si="11"/>
        <v>294500</v>
      </c>
      <c r="Q79" s="39">
        <f t="shared" si="11"/>
        <v>1816750</v>
      </c>
      <c r="R79" s="39">
        <f t="shared" si="11"/>
        <v>483500</v>
      </c>
      <c r="S79" s="39">
        <f t="shared" si="11"/>
        <v>2187250</v>
      </c>
    </row>
    <row r="80" spans="1:19" ht="15.75" hidden="1">
      <c r="A80" s="38" t="s">
        <v>49</v>
      </c>
      <c r="B80" s="39">
        <f>AVERAGE(B69:B72)</f>
        <v>118500</v>
      </c>
      <c r="C80" s="39">
        <f>AVERAGE(C69:C72)</f>
        <v>636750</v>
      </c>
      <c r="D80" s="39">
        <f t="shared" ref="D80:S80" si="12">AVERAGE(D69:D72)</f>
        <v>9250</v>
      </c>
      <c r="E80" s="39">
        <f t="shared" si="12"/>
        <v>499250</v>
      </c>
      <c r="F80" s="39">
        <f t="shared" si="12"/>
        <v>383250</v>
      </c>
      <c r="G80" s="39">
        <f t="shared" si="12"/>
        <v>1170000</v>
      </c>
      <c r="H80" s="39">
        <f t="shared" si="12"/>
        <v>9750</v>
      </c>
      <c r="I80" s="39">
        <f t="shared" si="12"/>
        <v>57000</v>
      </c>
      <c r="J80" s="39">
        <f t="shared" si="12"/>
        <v>233750</v>
      </c>
      <c r="K80" s="39">
        <f t="shared" si="12"/>
        <v>409000</v>
      </c>
      <c r="L80" s="39">
        <f t="shared" si="12"/>
        <v>518250</v>
      </c>
      <c r="M80" s="39">
        <f t="shared" si="12"/>
        <v>1650750</v>
      </c>
      <c r="N80" s="39">
        <f t="shared" si="12"/>
        <v>175500</v>
      </c>
      <c r="O80" s="39">
        <f t="shared" si="12"/>
        <v>358750</v>
      </c>
      <c r="P80" s="39">
        <f t="shared" si="12"/>
        <v>283000</v>
      </c>
      <c r="Q80" s="39">
        <f t="shared" si="12"/>
        <v>1776500</v>
      </c>
      <c r="R80" s="39">
        <f t="shared" si="12"/>
        <v>429750</v>
      </c>
      <c r="S80" s="39">
        <f t="shared" si="12"/>
        <v>2234750</v>
      </c>
    </row>
    <row r="81" spans="1:19" ht="15.75" hidden="1">
      <c r="A81" s="38" t="s">
        <v>50</v>
      </c>
      <c r="B81" s="39">
        <f>AVERAGE(B73:B76)</f>
        <v>99750</v>
      </c>
      <c r="C81" s="39">
        <f>AVERAGE(C73:C76)</f>
        <v>613750</v>
      </c>
      <c r="D81" s="39">
        <f t="shared" ref="D81:S81" si="13">AVERAGE(D73:D76)</f>
        <v>12250</v>
      </c>
      <c r="E81" s="39">
        <f t="shared" si="13"/>
        <v>516250</v>
      </c>
      <c r="F81" s="39">
        <f t="shared" si="13"/>
        <v>403500</v>
      </c>
      <c r="G81" s="39">
        <f t="shared" si="13"/>
        <v>1154000</v>
      </c>
      <c r="H81" s="39">
        <f t="shared" si="13"/>
        <v>13000</v>
      </c>
      <c r="I81" s="39">
        <f t="shared" si="13"/>
        <v>59500</v>
      </c>
      <c r="J81" s="39">
        <f t="shared" si="13"/>
        <v>233500</v>
      </c>
      <c r="K81" s="39">
        <f t="shared" si="13"/>
        <v>422750</v>
      </c>
      <c r="L81" s="39">
        <f t="shared" si="13"/>
        <v>577500</v>
      </c>
      <c r="M81" s="39">
        <f t="shared" si="13"/>
        <v>1669000</v>
      </c>
      <c r="N81" s="39">
        <f t="shared" si="13"/>
        <v>170500</v>
      </c>
      <c r="O81" s="39">
        <f t="shared" si="13"/>
        <v>362750</v>
      </c>
      <c r="P81" s="39">
        <f t="shared" si="13"/>
        <v>274250</v>
      </c>
      <c r="Q81" s="39">
        <f t="shared" si="13"/>
        <v>1820000</v>
      </c>
      <c r="R81" s="39">
        <f t="shared" si="13"/>
        <v>506250</v>
      </c>
      <c r="S81" s="39">
        <f t="shared" si="13"/>
        <v>2327750</v>
      </c>
    </row>
  </sheetData>
  <mergeCells count="2">
    <mergeCell ref="A62:S62"/>
    <mergeCell ref="A1:L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P50"/>
  <sheetViews>
    <sheetView workbookViewId="0">
      <selection sqref="A1:D2"/>
    </sheetView>
  </sheetViews>
  <sheetFormatPr defaultRowHeight="15"/>
  <cols>
    <col min="1" max="1" width="13.5703125" customWidth="1"/>
    <col min="2" max="2" width="21.85546875" customWidth="1"/>
    <col min="3" max="3" width="47.28515625" customWidth="1"/>
    <col min="4" max="4" width="19.85546875" style="79" customWidth="1"/>
    <col min="5" max="8" width="15.42578125" style="79" customWidth="1"/>
    <col min="9" max="9" width="21.7109375" customWidth="1"/>
  </cols>
  <sheetData>
    <row r="1" spans="1:16" ht="28.5" customHeight="1">
      <c r="A1" s="189" t="s">
        <v>104</v>
      </c>
      <c r="B1" s="190"/>
      <c r="C1" s="190"/>
      <c r="D1" s="191"/>
      <c r="E1" s="186"/>
      <c r="F1" s="187"/>
      <c r="G1" s="187"/>
      <c r="H1" s="188"/>
      <c r="I1" s="1"/>
      <c r="J1" s="1"/>
      <c r="K1" s="1"/>
      <c r="L1" s="1"/>
      <c r="M1" s="1"/>
      <c r="N1" s="1"/>
      <c r="O1" s="1"/>
      <c r="P1" s="1"/>
    </row>
    <row r="2" spans="1:16" ht="34.5" customHeight="1" thickBot="1">
      <c r="A2" s="192"/>
      <c r="B2" s="193"/>
      <c r="C2" s="193"/>
      <c r="D2" s="194"/>
      <c r="E2" s="120">
        <v>2004</v>
      </c>
      <c r="F2" s="121">
        <v>2009</v>
      </c>
      <c r="G2" s="121">
        <v>2010</v>
      </c>
      <c r="H2" s="122">
        <v>2011</v>
      </c>
      <c r="I2" s="1"/>
      <c r="J2" s="1"/>
      <c r="K2" s="1"/>
      <c r="L2" s="1"/>
      <c r="M2" s="1"/>
      <c r="N2" s="1"/>
      <c r="O2" s="1"/>
      <c r="P2" s="1"/>
    </row>
    <row r="3" spans="1:16">
      <c r="A3" s="183" t="s">
        <v>11</v>
      </c>
      <c r="B3" s="183"/>
      <c r="C3" s="139" t="s">
        <v>0</v>
      </c>
      <c r="D3" s="143" t="s">
        <v>2</v>
      </c>
      <c r="E3" s="123">
        <f>Data!B21/Data!B32</f>
        <v>4.9885897005484556E-2</v>
      </c>
      <c r="F3" s="123">
        <f>Data!C21/Data!C32</f>
        <v>4.5211139541802975E-2</v>
      </c>
      <c r="G3" s="123">
        <f>Data!D21/Data!D32</f>
        <v>5.1277084194057063E-2</v>
      </c>
      <c r="H3" s="124">
        <f>Data!E21/Data!E32</f>
        <v>5.0489191511866198E-2</v>
      </c>
    </row>
    <row r="4" spans="1:16">
      <c r="A4" s="183"/>
      <c r="B4" s="183"/>
      <c r="C4" s="139" t="s">
        <v>0</v>
      </c>
      <c r="D4" s="144" t="s">
        <v>3</v>
      </c>
      <c r="E4" s="125">
        <f>Data!B5/Data!B16</f>
        <v>3.2182066444827975E-2</v>
      </c>
      <c r="F4" s="125">
        <f>Data!C5/Data!C16</f>
        <v>3.0611582764693893E-2</v>
      </c>
      <c r="G4" s="125">
        <f>Data!D5/Data!D16</f>
        <v>2.9892769494645418E-2</v>
      </c>
      <c r="H4" s="126">
        <f>Data!E5/Data!E16</f>
        <v>2.8970542815092041E-2</v>
      </c>
    </row>
    <row r="5" spans="1:16">
      <c r="A5" s="183"/>
      <c r="B5" s="183"/>
      <c r="C5" s="139" t="s">
        <v>1</v>
      </c>
      <c r="D5" s="145" t="s">
        <v>2</v>
      </c>
      <c r="E5" s="127">
        <f>Data!B22/Data!B32</f>
        <v>1.8401466566061581E-2</v>
      </c>
      <c r="F5" s="127">
        <f>Data!C22/Data!C32</f>
        <v>1.2337263357771671E-2</v>
      </c>
      <c r="G5" s="127">
        <f>Data!D22/Data!D32</f>
        <v>1.4945786830942954E-2</v>
      </c>
      <c r="H5" s="128">
        <f>Data!E22/Data!E32</f>
        <v>1.5043465326898922E-2</v>
      </c>
    </row>
    <row r="6" spans="1:16" ht="15.75" thickBot="1">
      <c r="A6" s="183"/>
      <c r="B6" s="183"/>
      <c r="C6" s="138" t="s">
        <v>1</v>
      </c>
      <c r="D6" s="144" t="s">
        <v>3</v>
      </c>
      <c r="E6" s="125">
        <f>Data!B6/Data!B16</f>
        <v>9.2808954452128986E-2</v>
      </c>
      <c r="F6" s="125">
        <f>Data!C6/Data!C16</f>
        <v>6.9385848296560373E-2</v>
      </c>
      <c r="G6" s="125">
        <f>Data!D6/Data!D16</f>
        <v>7.1126651963742724E-2</v>
      </c>
      <c r="H6" s="126">
        <f>Data!E6/Data!E16</f>
        <v>6.9311638484883767E-2</v>
      </c>
    </row>
    <row r="7" spans="1:16">
      <c r="A7" s="184" t="s">
        <v>12</v>
      </c>
      <c r="B7" s="184"/>
      <c r="C7" s="137" t="s">
        <v>4</v>
      </c>
      <c r="D7" s="145" t="s">
        <v>2</v>
      </c>
      <c r="E7" s="127">
        <f>Data!B24/Data!B32</f>
        <v>0.24124783043519551</v>
      </c>
      <c r="F7" s="127">
        <f>Data!C24/Data!C32</f>
        <v>0.21790788272929126</v>
      </c>
      <c r="G7" s="127">
        <f>Data!D24/Data!D32</f>
        <v>0.25608361324336437</v>
      </c>
      <c r="H7" s="128">
        <f>Data!E24/Data!E32</f>
        <v>0.25604878693726452</v>
      </c>
    </row>
    <row r="8" spans="1:16">
      <c r="A8" s="184"/>
      <c r="B8" s="184"/>
      <c r="C8" s="139" t="s">
        <v>4</v>
      </c>
      <c r="D8" s="144" t="s">
        <v>3</v>
      </c>
      <c r="E8" s="125">
        <f>Data!B8/Data!B16</f>
        <v>0.21581357449731878</v>
      </c>
      <c r="F8" s="125">
        <f>Data!C8/Data!C16</f>
        <v>0.19749818430907803</v>
      </c>
      <c r="G8" s="125">
        <f>Data!D8/Data!D16</f>
        <v>0.20230257475257399</v>
      </c>
      <c r="H8" s="126">
        <f>Data!E8/Data!E16</f>
        <v>0.20149980583119934</v>
      </c>
    </row>
    <row r="9" spans="1:16">
      <c r="A9" s="184"/>
      <c r="B9" s="184"/>
      <c r="C9" s="139" t="s">
        <v>5</v>
      </c>
      <c r="D9" s="145" t="s">
        <v>2</v>
      </c>
      <c r="E9" s="127">
        <f>Data!B25/Data!B32</f>
        <v>2.4871481372838303E-2</v>
      </c>
      <c r="F9" s="127">
        <f>Data!C25/Data!C32</f>
        <v>2.1515455252658813E-2</v>
      </c>
      <c r="G9" s="127">
        <f>Data!D25/Data!D32</f>
        <v>2.404790078804345E-2</v>
      </c>
      <c r="H9" s="128">
        <f>Data!E25/Data!E32</f>
        <v>2.3455576122165665E-2</v>
      </c>
    </row>
    <row r="10" spans="1:16">
      <c r="A10" s="184"/>
      <c r="B10" s="184"/>
      <c r="C10" s="139" t="s">
        <v>5</v>
      </c>
      <c r="D10" s="144" t="s">
        <v>3</v>
      </c>
      <c r="E10" s="125">
        <f>Data!B9/Data!B16</f>
        <v>2.7719215284460821E-2</v>
      </c>
      <c r="F10" s="125">
        <f>Data!C9/Data!C16</f>
        <v>2.4869177869492512E-2</v>
      </c>
      <c r="G10" s="125">
        <f>Data!D9/Data!D16</f>
        <v>2.4578318084323446E-2</v>
      </c>
      <c r="H10" s="126">
        <f>Data!E9/Data!E16</f>
        <v>2.4226828202094514E-2</v>
      </c>
    </row>
    <row r="11" spans="1:16">
      <c r="A11" s="184"/>
      <c r="B11" s="184"/>
      <c r="C11" s="139" t="s">
        <v>6</v>
      </c>
      <c r="D11" s="145" t="s">
        <v>2</v>
      </c>
      <c r="E11" s="127">
        <f>Data!B26/Data!B32</f>
        <v>2.3480873494885968E-2</v>
      </c>
      <c r="F11" s="127">
        <f>Data!C26/Data!C32</f>
        <v>3.187327328836112E-2</v>
      </c>
      <c r="G11" s="127">
        <f>Data!D26/Data!D32</f>
        <v>3.5966092273536719E-2</v>
      </c>
      <c r="H11" s="128">
        <f>Data!E26/Data!E32</f>
        <v>3.5511833146030278E-2</v>
      </c>
    </row>
    <row r="12" spans="1:16" ht="15.75" thickBot="1">
      <c r="A12" s="184"/>
      <c r="B12" s="184"/>
      <c r="C12" s="138" t="s">
        <v>6</v>
      </c>
      <c r="D12" s="144" t="s">
        <v>3</v>
      </c>
      <c r="E12" s="125">
        <f>Data!B10/Data!B16</f>
        <v>3.0475656159724262E-2</v>
      </c>
      <c r="F12" s="125">
        <f>Data!C10/Data!C16</f>
        <v>4.225420508208972E-2</v>
      </c>
      <c r="G12" s="125">
        <f>Data!D10/Data!D16</f>
        <v>4.1419852060105608E-2</v>
      </c>
      <c r="H12" s="126">
        <f>Data!E10/Data!E16</f>
        <v>4.0605332565489267E-2</v>
      </c>
    </row>
    <row r="13" spans="1:16">
      <c r="A13" s="185" t="s">
        <v>13</v>
      </c>
      <c r="B13" s="185"/>
      <c r="C13" s="137" t="s">
        <v>7</v>
      </c>
      <c r="D13" s="145" t="s">
        <v>2</v>
      </c>
      <c r="E13" s="127">
        <f>Data!B28/Data!B32</f>
        <v>0.14409524523305514</v>
      </c>
      <c r="F13" s="127">
        <f>Data!C28/Data!C32</f>
        <v>0.14381310750069148</v>
      </c>
      <c r="G13" s="127">
        <f>Data!D28/Data!D32</f>
        <v>0.1649826479017838</v>
      </c>
      <c r="H13" s="128">
        <f>Data!E28/Data!E32</f>
        <v>0.1672795332848549</v>
      </c>
    </row>
    <row r="14" spans="1:16">
      <c r="A14" s="185"/>
      <c r="B14" s="185"/>
      <c r="C14" s="139" t="s">
        <v>7</v>
      </c>
      <c r="D14" s="144" t="s">
        <v>3</v>
      </c>
      <c r="E14" s="125">
        <f>Data!B12/Data!B16</f>
        <v>0.16115359963129566</v>
      </c>
      <c r="F14" s="125">
        <f>Data!C12/Data!C16</f>
        <v>0.1601348198890255</v>
      </c>
      <c r="G14" s="125">
        <f>Data!D12/Data!D16</f>
        <v>0.16104006076459748</v>
      </c>
      <c r="H14" s="126">
        <f>Data!E12/Data!E16</f>
        <v>0.16358285709106551</v>
      </c>
    </row>
    <row r="15" spans="1:16">
      <c r="A15" s="185"/>
      <c r="B15" s="185"/>
      <c r="C15" s="139" t="s">
        <v>8</v>
      </c>
      <c r="D15" s="145" t="s">
        <v>2</v>
      </c>
      <c r="E15" s="127">
        <f>Data!B29/Data!B32</f>
        <v>0.13173317857832534</v>
      </c>
      <c r="F15" s="127">
        <f>Data!C29/Data!C32</f>
        <v>0.13733035845842692</v>
      </c>
      <c r="G15" s="127">
        <f>Data!D29/Data!D32</f>
        <v>0.15643945328967629</v>
      </c>
      <c r="H15" s="128">
        <f>Data!E29/Data!E32</f>
        <v>0.15798737357043696</v>
      </c>
    </row>
    <row r="16" spans="1:16">
      <c r="A16" s="185"/>
      <c r="B16" s="185"/>
      <c r="C16" s="139" t="s">
        <v>8</v>
      </c>
      <c r="D16" s="144" t="s">
        <v>3</v>
      </c>
      <c r="E16" s="125">
        <f>Data!B13/Data!B16</f>
        <v>0.11717439085254175</v>
      </c>
      <c r="F16" s="125">
        <f>Data!C13/Data!C16</f>
        <v>0.12098192684511623</v>
      </c>
      <c r="G16" s="125">
        <f>Data!D13/Data!D16</f>
        <v>0.11991466861957262</v>
      </c>
      <c r="H16" s="126">
        <f>Data!E13/Data!E16</f>
        <v>0.12042857969531186</v>
      </c>
    </row>
    <row r="17" spans="1:8">
      <c r="A17" s="185"/>
      <c r="B17" s="185"/>
      <c r="C17" s="139" t="s">
        <v>9</v>
      </c>
      <c r="D17" s="145" t="s">
        <v>2</v>
      </c>
      <c r="E17" s="127">
        <f>Data!B30/Data!B32</f>
        <v>0.17483536702092198</v>
      </c>
      <c r="F17" s="127">
        <f>Data!C30/Data!C32</f>
        <v>0.2020185476080783</v>
      </c>
      <c r="G17" s="127">
        <f>Data!D30/Data!D32</f>
        <v>0.22586029797058868</v>
      </c>
      <c r="H17" s="128">
        <f>Data!E30/Data!E32</f>
        <v>0.22433397236729027</v>
      </c>
    </row>
    <row r="18" spans="1:8">
      <c r="A18" s="185"/>
      <c r="B18" s="185"/>
      <c r="C18" s="139" t="s">
        <v>9</v>
      </c>
      <c r="D18" s="144" t="s">
        <v>3</v>
      </c>
      <c r="E18" s="125">
        <f>Data!B14/Data!B16</f>
        <v>0.24728706933075845</v>
      </c>
      <c r="F18" s="125">
        <f>Data!C14/Data!C16</f>
        <v>0.27958487752642719</v>
      </c>
      <c r="G18" s="125">
        <f>Data!D14/Data!D16</f>
        <v>0.27723321058565253</v>
      </c>
      <c r="H18" s="126">
        <f>Data!E14/Data!E16</f>
        <v>0.27914431866272427</v>
      </c>
    </row>
    <row r="19" spans="1:8">
      <c r="A19" s="185"/>
      <c r="B19" s="185"/>
      <c r="C19" s="139" t="s">
        <v>10</v>
      </c>
      <c r="D19" s="145" t="s">
        <v>2</v>
      </c>
      <c r="E19" s="127">
        <f>Data!B31/Data!B32</f>
        <v>6.4813406335560736E-2</v>
      </c>
      <c r="F19" s="127">
        <f>Data!C31/Data!C32</f>
        <v>6.372195923742642E-2</v>
      </c>
      <c r="G19" s="127">
        <f>Data!D31/Data!D32</f>
        <v>7.0397123508006781E-2</v>
      </c>
      <c r="H19" s="128">
        <f>Data!E31/Data!E32</f>
        <v>6.9850267733192306E-2</v>
      </c>
    </row>
    <row r="20" spans="1:8" ht="15.75" thickBot="1">
      <c r="A20" s="185"/>
      <c r="B20" s="185"/>
      <c r="C20" s="138" t="s">
        <v>10</v>
      </c>
      <c r="D20" s="146" t="s">
        <v>3</v>
      </c>
      <c r="E20" s="129">
        <f>Data!B15/Data!B16</f>
        <v>7.5385473346943246E-2</v>
      </c>
      <c r="F20" s="129">
        <f>Data!C15/Data!C16</f>
        <v>7.4679377417516582E-2</v>
      </c>
      <c r="G20" s="129">
        <f>Data!D15/Data!D16</f>
        <v>7.2491893674786173E-2</v>
      </c>
      <c r="H20" s="130">
        <f>Data!E15/Data!E16</f>
        <v>7.2230096652139447E-2</v>
      </c>
    </row>
    <row r="21" spans="1:8" ht="30" customHeight="1">
      <c r="A21" s="189" t="s">
        <v>105</v>
      </c>
      <c r="B21" s="190"/>
      <c r="C21" s="190"/>
      <c r="D21" s="191"/>
      <c r="E21" s="186"/>
      <c r="F21" s="187"/>
      <c r="G21" s="187"/>
      <c r="H21" s="188"/>
    </row>
    <row r="22" spans="1:8" ht="30" customHeight="1" thickBot="1">
      <c r="A22" s="192"/>
      <c r="B22" s="193"/>
      <c r="C22" s="193"/>
      <c r="D22" s="194"/>
      <c r="E22" s="120">
        <v>2004</v>
      </c>
      <c r="F22" s="121">
        <v>2009</v>
      </c>
      <c r="G22" s="121">
        <v>2010</v>
      </c>
      <c r="H22" s="122">
        <v>2011</v>
      </c>
    </row>
    <row r="23" spans="1:8">
      <c r="A23" s="183" t="s">
        <v>11</v>
      </c>
      <c r="B23" s="183"/>
      <c r="C23" s="139" t="s">
        <v>0</v>
      </c>
      <c r="D23" s="143" t="s">
        <v>2</v>
      </c>
      <c r="E23" s="123">
        <f>Data!B37/Data!B46</f>
        <v>1.9399312917380014E-2</v>
      </c>
      <c r="F23" s="123">
        <f>Data!D37/Data!D46</f>
        <v>1.658159614558985E-2</v>
      </c>
      <c r="G23" s="123">
        <f>Data!F37/Data!F46</f>
        <v>1.772625818993448E-2</v>
      </c>
      <c r="H23" s="124">
        <f>Data!H37/Data!H46</f>
        <v>1.658159614558985E-2</v>
      </c>
    </row>
    <row r="24" spans="1:8">
      <c r="A24" s="183"/>
      <c r="B24" s="183"/>
      <c r="C24" s="139" t="s">
        <v>0</v>
      </c>
      <c r="D24" s="144" t="s">
        <v>3</v>
      </c>
      <c r="E24" s="125">
        <f>Data!C37/Data!C46</f>
        <v>2.2526719090721174E-2</v>
      </c>
      <c r="F24" s="125">
        <f>Data!E37/Data!E46</f>
        <v>2.0133040920998484E-2</v>
      </c>
      <c r="G24" s="125">
        <f>Data!G37/Data!G46</f>
        <v>2.1679542451510856E-2</v>
      </c>
      <c r="H24" s="126">
        <f>Data!I37/Data!I46</f>
        <v>2.0133040920998484E-2</v>
      </c>
    </row>
    <row r="25" spans="1:8">
      <c r="A25" s="183"/>
      <c r="B25" s="183"/>
      <c r="C25" s="139" t="s">
        <v>1</v>
      </c>
      <c r="D25" s="145" t="s">
        <v>2</v>
      </c>
      <c r="E25" s="127">
        <f>Data!B38/Data!B46</f>
        <v>2.3356273880656242E-3</v>
      </c>
      <c r="F25" s="127">
        <f>Data!D38/Data!D46</f>
        <v>2.3660735581739257E-3</v>
      </c>
      <c r="G25" s="127">
        <f>Data!F38/Data!F46</f>
        <v>2.3471812225502194E-3</v>
      </c>
      <c r="H25" s="128">
        <f>Data!H38/Data!H46</f>
        <v>2.3660735581739257E-3</v>
      </c>
    </row>
    <row r="26" spans="1:8" ht="15.75" thickBot="1">
      <c r="A26" s="183"/>
      <c r="B26" s="183"/>
      <c r="C26" s="138" t="s">
        <v>1</v>
      </c>
      <c r="D26" s="144" t="s">
        <v>3</v>
      </c>
      <c r="E26" s="125">
        <f>Data!C38/Data!C46</f>
        <v>4.5359131946162961E-3</v>
      </c>
      <c r="F26" s="125">
        <f>Data!E38/Data!E46</f>
        <v>4.8428701910048074E-3</v>
      </c>
      <c r="G26" s="125">
        <f>Data!G38/Data!G46</f>
        <v>4.4963976736784239E-3</v>
      </c>
      <c r="H26" s="126">
        <f>Data!I38/Data!I46</f>
        <v>4.8428701910048074E-3</v>
      </c>
    </row>
    <row r="27" spans="1:8">
      <c r="A27" s="184" t="s">
        <v>12</v>
      </c>
      <c r="B27" s="184"/>
      <c r="C27" s="137" t="s">
        <v>4</v>
      </c>
      <c r="D27" s="145" t="s">
        <v>2</v>
      </c>
      <c r="E27" s="127">
        <f>Data!B39/Data!B46</f>
        <v>8.290343427930022E-2</v>
      </c>
      <c r="F27" s="127">
        <f>Data!D39/Data!D46</f>
        <v>7.2432380861517917E-2</v>
      </c>
      <c r="G27" s="127">
        <f>Data!F39/Data!F46</f>
        <v>7.0717834257325946E-2</v>
      </c>
      <c r="H27" s="128">
        <f>Data!H39/Data!H46</f>
        <v>7.2432380861517917E-2</v>
      </c>
    </row>
    <row r="28" spans="1:8">
      <c r="A28" s="184"/>
      <c r="B28" s="184"/>
      <c r="C28" s="139" t="s">
        <v>4</v>
      </c>
      <c r="D28" s="144" t="s">
        <v>3</v>
      </c>
      <c r="E28" s="125">
        <f>Data!C39/Data!C46</f>
        <v>6.7208957700717067E-2</v>
      </c>
      <c r="F28" s="125">
        <f>Data!E39/Data!E46</f>
        <v>5.9914835743894973E-2</v>
      </c>
      <c r="G28" s="125">
        <f>Data!G39/Data!G46</f>
        <v>5.7718237319522005E-2</v>
      </c>
      <c r="H28" s="126">
        <f>Data!I39/Data!I46</f>
        <v>5.9914835743894973E-2</v>
      </c>
    </row>
    <row r="29" spans="1:8">
      <c r="A29" s="184"/>
      <c r="B29" s="184"/>
      <c r="C29" s="139" t="s">
        <v>5</v>
      </c>
      <c r="D29" s="145" t="s">
        <v>2</v>
      </c>
      <c r="E29" s="127">
        <f>Data!B40/Data!B46</f>
        <v>5.3288586038390462E-4</v>
      </c>
      <c r="F29" s="127">
        <f>Data!D40/Data!D46</f>
        <v>2.3374517006153699E-3</v>
      </c>
      <c r="G29" s="127">
        <f>Data!F40/Data!F46</f>
        <v>2.3903808769529843E-3</v>
      </c>
      <c r="H29" s="128">
        <f>Data!H40/Data!H46</f>
        <v>2.3374517006153699E-3</v>
      </c>
    </row>
    <row r="30" spans="1:8">
      <c r="A30" s="184"/>
      <c r="B30" s="184"/>
      <c r="C30" s="139" t="s">
        <v>5</v>
      </c>
      <c r="D30" s="144" t="s">
        <v>3</v>
      </c>
      <c r="E30" s="125">
        <f>Data!C40/Data!C46</f>
        <v>5.5461583027882188E-4</v>
      </c>
      <c r="F30" s="125">
        <f>Data!E40/Data!E46</f>
        <v>2.4778934267446879E-3</v>
      </c>
      <c r="G30" s="125">
        <f>Data!G40/Data!G46</f>
        <v>2.6619600127311131E-3</v>
      </c>
      <c r="H30" s="126">
        <f>Data!I40/Data!I46</f>
        <v>2.4778934267446879E-3</v>
      </c>
    </row>
    <row r="31" spans="1:8">
      <c r="A31" s="184"/>
      <c r="B31" s="184"/>
      <c r="C31" s="139" t="s">
        <v>6</v>
      </c>
      <c r="D31" s="145" t="s">
        <v>2</v>
      </c>
      <c r="E31" s="127">
        <f>Data!B41/Data!B46</f>
        <v>8.8901234707876503E-2</v>
      </c>
      <c r="F31" s="127">
        <f>Data!D41/Data!D46</f>
        <v>0.11745456280112579</v>
      </c>
      <c r="G31" s="127">
        <f>Data!F41/Data!F46</f>
        <v>0.12356541147670819</v>
      </c>
      <c r="H31" s="128">
        <f>Data!H41/Data!H46</f>
        <v>0.11745456280112579</v>
      </c>
    </row>
    <row r="32" spans="1:8" ht="15.75" thickBot="1">
      <c r="A32" s="184"/>
      <c r="B32" s="184"/>
      <c r="C32" s="138" t="s">
        <v>6</v>
      </c>
      <c r="D32" s="144" t="s">
        <v>3</v>
      </c>
      <c r="E32" s="125">
        <f>Data!C41/Data!C46</f>
        <v>8.0224233654845531E-2</v>
      </c>
      <c r="F32" s="125">
        <f>Data!E41/Data!E46</f>
        <v>0.10517434332687617</v>
      </c>
      <c r="G32" s="125">
        <f>Data!G41/Data!G46</f>
        <v>0.10913843156544467</v>
      </c>
      <c r="H32" s="126">
        <f>Data!I41/Data!I46</f>
        <v>0.10517434332687617</v>
      </c>
    </row>
    <row r="33" spans="1:8">
      <c r="A33" s="185" t="s">
        <v>13</v>
      </c>
      <c r="B33" s="185"/>
      <c r="C33" s="137" t="s">
        <v>7</v>
      </c>
      <c r="D33" s="145" t="s">
        <v>2</v>
      </c>
      <c r="E33" s="127">
        <f>Data!B42/Data!B46</f>
        <v>0.32119411784714114</v>
      </c>
      <c r="F33" s="127">
        <f>Data!D42/Data!D46</f>
        <v>0.33522873634498879</v>
      </c>
      <c r="G33" s="127">
        <f>Data!F42/Data!F46</f>
        <v>0.33360213118295051</v>
      </c>
      <c r="H33" s="128">
        <f>Data!H42/Data!H46</f>
        <v>0.33522873634498879</v>
      </c>
    </row>
    <row r="34" spans="1:8">
      <c r="A34" s="185"/>
      <c r="B34" s="185"/>
      <c r="C34" s="139" t="s">
        <v>7</v>
      </c>
      <c r="D34" s="144" t="s">
        <v>3</v>
      </c>
      <c r="E34" s="125">
        <f>Data!C42/Data!C46</f>
        <v>0.32284318492143671</v>
      </c>
      <c r="F34" s="125">
        <f>Data!E42/Data!E46</f>
        <v>0.34230937158113439</v>
      </c>
      <c r="G34" s="125">
        <f>Data!G42/Data!G46</f>
        <v>0.33807470848644428</v>
      </c>
      <c r="H34" s="126">
        <f>Data!I42/Data!I46</f>
        <v>0.34230937158113439</v>
      </c>
    </row>
    <row r="35" spans="1:8">
      <c r="A35" s="185"/>
      <c r="B35" s="185"/>
      <c r="C35" s="139" t="s">
        <v>8</v>
      </c>
      <c r="D35" s="145" t="s">
        <v>2</v>
      </c>
      <c r="E35" s="127">
        <f>Data!B43/Data!B46</f>
        <v>4.1054887243619539E-2</v>
      </c>
      <c r="F35" s="127">
        <f>Data!D43/Data!D46</f>
        <v>4.8962457663502358E-2</v>
      </c>
      <c r="G35" s="127">
        <f>Data!F43/Data!F46</f>
        <v>4.8844409244726043E-2</v>
      </c>
      <c r="H35" s="128">
        <f>Data!H43/Data!H46</f>
        <v>4.8962457663502358E-2</v>
      </c>
    </row>
    <row r="36" spans="1:8">
      <c r="A36" s="185"/>
      <c r="B36" s="185"/>
      <c r="C36" s="139" t="s">
        <v>8</v>
      </c>
      <c r="D36" s="144" t="s">
        <v>3</v>
      </c>
      <c r="E36" s="125">
        <f>Data!C43/Data!C46</f>
        <v>3.4753013994951683E-2</v>
      </c>
      <c r="F36" s="125">
        <f>Data!E43/Data!E46</f>
        <v>4.2772831749154382E-2</v>
      </c>
      <c r="G36" s="125">
        <f>Data!G43/Data!G46</f>
        <v>4.2712884465148579E-2</v>
      </c>
      <c r="H36" s="126">
        <f>Data!I43/Data!I46</f>
        <v>4.2772831749154382E-2</v>
      </c>
    </row>
    <row r="37" spans="1:8">
      <c r="A37" s="185"/>
      <c r="B37" s="185"/>
      <c r="C37" s="139" t="s">
        <v>9</v>
      </c>
      <c r="D37" s="145" t="s">
        <v>2</v>
      </c>
      <c r="E37" s="127">
        <f>Data!B44/Data!B46</f>
        <v>0.39614961620880057</v>
      </c>
      <c r="F37" s="127">
        <f>Data!D44/Data!D46</f>
        <v>0.32138529790583409</v>
      </c>
      <c r="G37" s="127">
        <f>Data!F44/Data!F46</f>
        <v>0.31362949096407228</v>
      </c>
      <c r="H37" s="128">
        <f>Data!H44/Data!H46</f>
        <v>0.32138529790583409</v>
      </c>
    </row>
    <row r="38" spans="1:8">
      <c r="A38" s="185"/>
      <c r="B38" s="185"/>
      <c r="C38" s="139" t="s">
        <v>9</v>
      </c>
      <c r="D38" s="144" t="s">
        <v>3</v>
      </c>
      <c r="E38" s="125">
        <f>Data!C44/Data!C46</f>
        <v>0.41176804539406836</v>
      </c>
      <c r="F38" s="125">
        <f>Data!E44/Data!E46</f>
        <v>0.33999708925936706</v>
      </c>
      <c r="G38" s="125">
        <f>Data!G44/Data!G46</f>
        <v>0.33400268124957805</v>
      </c>
      <c r="H38" s="126">
        <f>Data!I44/Data!I46</f>
        <v>0.33999708925936706</v>
      </c>
    </row>
    <row r="39" spans="1:8">
      <c r="A39" s="185"/>
      <c r="B39" s="185"/>
      <c r="C39" s="139" t="s">
        <v>10</v>
      </c>
      <c r="D39" s="145" t="s">
        <v>2</v>
      </c>
      <c r="E39" s="127">
        <f>Data!B45/Data!B46</f>
        <v>4.752888354743251E-2</v>
      </c>
      <c r="F39" s="127">
        <f>Data!D45/Data!D46</f>
        <v>8.3251443018651908E-2</v>
      </c>
      <c r="G39" s="127">
        <f>Data!F45/Data!F46</f>
        <v>8.7176902584779323E-2</v>
      </c>
      <c r="H39" s="128">
        <f>Data!H45/Data!H46</f>
        <v>8.3251443018651908E-2</v>
      </c>
    </row>
    <row r="40" spans="1:8" ht="15.75" thickBot="1">
      <c r="A40" s="185"/>
      <c r="B40" s="185"/>
      <c r="C40" s="138" t="s">
        <v>10</v>
      </c>
      <c r="D40" s="146" t="s">
        <v>3</v>
      </c>
      <c r="E40" s="129">
        <f>Data!C45/Data!C46</f>
        <v>5.5585316218364336E-2</v>
      </c>
      <c r="F40" s="129">
        <f>Data!E45/Data!E46</f>
        <v>8.2377723800825045E-2</v>
      </c>
      <c r="G40" s="129">
        <f>Data!G45/Data!G46</f>
        <v>8.9515156775942059E-2</v>
      </c>
      <c r="H40" s="130">
        <f>Data!I45/Data!I46</f>
        <v>8.2377723800825045E-2</v>
      </c>
    </row>
    <row r="48" spans="1:8" ht="107.25" customHeight="1"/>
    <row r="49" ht="60" customHeight="1"/>
    <row r="50" ht="70.5" customHeight="1"/>
  </sheetData>
  <mergeCells count="10">
    <mergeCell ref="A23:B26"/>
    <mergeCell ref="A27:B32"/>
    <mergeCell ref="A33:B40"/>
    <mergeCell ref="E1:H1"/>
    <mergeCell ref="E21:H21"/>
    <mergeCell ref="A3:B6"/>
    <mergeCell ref="A7:B12"/>
    <mergeCell ref="A13:B20"/>
    <mergeCell ref="A1:D2"/>
    <mergeCell ref="A21:D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0000"/>
  </sheetPr>
  <dimension ref="A1:G23"/>
  <sheetViews>
    <sheetView zoomScaleNormal="100" workbookViewId="0">
      <selection sqref="A1:C2"/>
    </sheetView>
  </sheetViews>
  <sheetFormatPr defaultRowHeight="15"/>
  <cols>
    <col min="2" max="2" width="29.85546875" customWidth="1"/>
    <col min="3" max="3" width="56.28515625" customWidth="1"/>
    <col min="4" max="7" width="18.7109375" style="147" customWidth="1"/>
  </cols>
  <sheetData>
    <row r="1" spans="1:7" ht="30.75" customHeight="1">
      <c r="A1" s="189" t="s">
        <v>15</v>
      </c>
      <c r="B1" s="190"/>
      <c r="C1" s="190"/>
      <c r="D1" s="186"/>
      <c r="E1" s="187"/>
      <c r="F1" s="187"/>
      <c r="G1" s="188"/>
    </row>
    <row r="2" spans="1:7" ht="26.25" customHeight="1" thickBot="1">
      <c r="A2" s="199"/>
      <c r="B2" s="195"/>
      <c r="C2" s="195"/>
      <c r="D2" s="132">
        <v>2004</v>
      </c>
      <c r="E2" s="133">
        <v>2009</v>
      </c>
      <c r="F2" s="133">
        <v>2010</v>
      </c>
      <c r="G2" s="134">
        <v>2011</v>
      </c>
    </row>
    <row r="3" spans="1:7" ht="21.75" customHeight="1">
      <c r="A3" s="183" t="s">
        <v>11</v>
      </c>
      <c r="B3" s="183"/>
      <c r="C3" s="137" t="s">
        <v>0</v>
      </c>
      <c r="D3" s="135">
        <f>Percentage!E3-Percentage!E4</f>
        <v>1.770383056065658E-2</v>
      </c>
      <c r="E3" s="123">
        <f>Percentage!F3-Percentage!F4</f>
        <v>1.4599556777109082E-2</v>
      </c>
      <c r="F3" s="123">
        <f>Percentage!G3-Percentage!G4</f>
        <v>2.1384314699411645E-2</v>
      </c>
      <c r="G3" s="124">
        <f>Percentage!H3-Percentage!H4</f>
        <v>2.1518648696774157E-2</v>
      </c>
    </row>
    <row r="4" spans="1:7" ht="18.75" customHeight="1" thickBot="1">
      <c r="A4" s="183"/>
      <c r="B4" s="183"/>
      <c r="C4" s="138" t="s">
        <v>1</v>
      </c>
      <c r="D4" s="136">
        <f>Percentage!E6-Percentage!E5</f>
        <v>7.4407487886067408E-2</v>
      </c>
      <c r="E4" s="125">
        <f>Percentage!F6-Percentage!F5</f>
        <v>5.7048584938788699E-2</v>
      </c>
      <c r="F4" s="125">
        <f>Percentage!G6-Percentage!G5</f>
        <v>5.6180865132799768E-2</v>
      </c>
      <c r="G4" s="126">
        <f>Percentage!H6-Percentage!H5</f>
        <v>5.4268173157984843E-2</v>
      </c>
    </row>
    <row r="5" spans="1:7" ht="22.5" customHeight="1">
      <c r="A5" s="184" t="s">
        <v>12</v>
      </c>
      <c r="B5" s="184"/>
      <c r="C5" s="137" t="s">
        <v>4</v>
      </c>
      <c r="D5" s="135">
        <f>Percentage!E7-Percentage!E8</f>
        <v>2.5434255937876737E-2</v>
      </c>
      <c r="E5" s="123">
        <f>Percentage!F7-Percentage!F8</f>
        <v>2.0409698420213229E-2</v>
      </c>
      <c r="F5" s="123">
        <f>Percentage!G7-Percentage!G8</f>
        <v>5.3781038490790384E-2</v>
      </c>
      <c r="G5" s="124">
        <f>Percentage!H7-Percentage!H8</f>
        <v>5.4548981106065181E-2</v>
      </c>
    </row>
    <row r="6" spans="1:7" ht="26.25" customHeight="1" thickBot="1">
      <c r="A6" s="184"/>
      <c r="B6" s="184"/>
      <c r="C6" s="139" t="s">
        <v>5</v>
      </c>
      <c r="D6" s="136">
        <f>Percentage!E10-Percentage!E9</f>
        <v>2.8477339116225187E-3</v>
      </c>
      <c r="E6" s="125">
        <f>Percentage!F10-Percentage!F9</f>
        <v>3.3537226168336987E-3</v>
      </c>
      <c r="F6" s="125">
        <f>Percentage!G10-Percentage!G9</f>
        <v>5.3041729627999537E-4</v>
      </c>
      <c r="G6" s="126">
        <f>Percentage!H10-Percentage!H9</f>
        <v>7.7125207992884831E-4</v>
      </c>
    </row>
    <row r="7" spans="1:7" ht="22.5" customHeight="1" thickBot="1">
      <c r="A7" s="184"/>
      <c r="B7" s="184"/>
      <c r="C7" s="139" t="s">
        <v>6</v>
      </c>
      <c r="D7" s="135">
        <f>Percentage!E12-Percentage!E11</f>
        <v>6.9947826648382935E-3</v>
      </c>
      <c r="E7" s="123">
        <f>Percentage!F12-Percentage!F11</f>
        <v>1.03809317937286E-2</v>
      </c>
      <c r="F7" s="123">
        <f>Percentage!G12-Percentage!G11</f>
        <v>5.4537597865688889E-3</v>
      </c>
      <c r="G7" s="124">
        <f>Percentage!H12-Percentage!H11</f>
        <v>5.0934994194589897E-3</v>
      </c>
    </row>
    <row r="8" spans="1:7" ht="26.25" customHeight="1" thickBot="1">
      <c r="A8" s="185" t="s">
        <v>13</v>
      </c>
      <c r="B8" s="185"/>
      <c r="C8" s="137" t="s">
        <v>7</v>
      </c>
      <c r="D8" s="136">
        <f>Percentage!E14-Percentage!E13</f>
        <v>1.7058354398240522E-2</v>
      </c>
      <c r="E8" s="125">
        <f>Percentage!F14-Percentage!F13</f>
        <v>1.632171238833402E-2</v>
      </c>
      <c r="F8" s="125">
        <f>Percentage!G13-Percentage!G14</f>
        <v>3.9425871371863153E-3</v>
      </c>
      <c r="G8" s="126">
        <f>Percentage!H14-Percentage!H13</f>
        <v>-3.6966761937893833E-3</v>
      </c>
    </row>
    <row r="9" spans="1:7" ht="28.5" customHeight="1">
      <c r="A9" s="185"/>
      <c r="B9" s="185"/>
      <c r="C9" s="139" t="s">
        <v>8</v>
      </c>
      <c r="D9" s="135">
        <f>Percentage!E15-Percentage!E16</f>
        <v>1.455878772578359E-2</v>
      </c>
      <c r="E9" s="123">
        <f>Percentage!F15-Percentage!F16</f>
        <v>1.6348431613310691E-2</v>
      </c>
      <c r="F9" s="123">
        <f>Percentage!G15-Percentage!G16</f>
        <v>3.6524784670103672E-2</v>
      </c>
      <c r="G9" s="124">
        <f>Percentage!H15-Percentage!H16</f>
        <v>3.7558793875125104E-2</v>
      </c>
    </row>
    <row r="10" spans="1:7" ht="24.75" customHeight="1" thickBot="1">
      <c r="A10" s="185"/>
      <c r="B10" s="185"/>
      <c r="C10" s="139" t="s">
        <v>9</v>
      </c>
      <c r="D10" s="136">
        <f>Percentage!E18-Percentage!E17</f>
        <v>7.2451702309836469E-2</v>
      </c>
      <c r="E10" s="125">
        <f>Percentage!F18-Percentage!F17</f>
        <v>7.7566329918348886E-2</v>
      </c>
      <c r="F10" s="125">
        <f>Percentage!G18-Percentage!G17</f>
        <v>5.1372912615063854E-2</v>
      </c>
      <c r="G10" s="126">
        <f>Percentage!H18-Percentage!H17</f>
        <v>5.4810346295433993E-2</v>
      </c>
    </row>
    <row r="11" spans="1:7" ht="18.75" customHeight="1" thickBot="1">
      <c r="A11" s="185"/>
      <c r="B11" s="185"/>
      <c r="C11" s="138" t="s">
        <v>10</v>
      </c>
      <c r="D11" s="135">
        <f>Percentage!E20-Percentage!E19</f>
        <v>1.057206701138251E-2</v>
      </c>
      <c r="E11" s="123">
        <f>Percentage!F20-Percentage!F19</f>
        <v>1.0957418180090162E-2</v>
      </c>
      <c r="F11" s="123">
        <f>Percentage!G20-Percentage!G19</f>
        <v>2.0947701667793917E-3</v>
      </c>
      <c r="G11" s="124">
        <f>Percentage!H20-Percentage!H19</f>
        <v>2.3798289189471411E-3</v>
      </c>
    </row>
    <row r="12" spans="1:7" ht="18">
      <c r="A12" s="195" t="s">
        <v>14</v>
      </c>
      <c r="B12" s="195"/>
      <c r="C12" s="195"/>
      <c r="D12" s="186"/>
      <c r="E12" s="187"/>
      <c r="F12" s="187"/>
      <c r="G12" s="188"/>
    </row>
    <row r="13" spans="1:7" ht="15" customHeight="1">
      <c r="A13" s="195"/>
      <c r="B13" s="195"/>
      <c r="C13" s="195"/>
      <c r="D13" s="196"/>
      <c r="E13" s="197"/>
      <c r="F13" s="197"/>
      <c r="G13" s="198"/>
    </row>
    <row r="14" spans="1:7" ht="27" customHeight="1" thickBot="1">
      <c r="A14" s="195"/>
      <c r="B14" s="195"/>
      <c r="C14" s="195"/>
      <c r="D14" s="132">
        <v>2004</v>
      </c>
      <c r="E14" s="133">
        <v>2009</v>
      </c>
      <c r="F14" s="133">
        <v>2010</v>
      </c>
      <c r="G14" s="134">
        <v>2011</v>
      </c>
    </row>
    <row r="15" spans="1:7" ht="24" customHeight="1">
      <c r="A15" s="183" t="s">
        <v>11</v>
      </c>
      <c r="B15" s="183"/>
      <c r="C15" s="140" t="s">
        <v>0</v>
      </c>
      <c r="D15" s="135">
        <f>Percentage!E24-Percentage!E23</f>
        <v>3.1274061733411601E-3</v>
      </c>
      <c r="E15" s="123">
        <f>Percentage!F24-Percentage!F23</f>
        <v>3.551444775408634E-3</v>
      </c>
      <c r="F15" s="123">
        <f>Percentage!G24-Percentage!G23</f>
        <v>3.9532842615763765E-3</v>
      </c>
      <c r="G15" s="124">
        <f>Percentage!H24-Percentage!H23</f>
        <v>3.551444775408634E-3</v>
      </c>
    </row>
    <row r="16" spans="1:7" ht="21.75" customHeight="1" thickBot="1">
      <c r="A16" s="183"/>
      <c r="B16" s="183"/>
      <c r="C16" s="141" t="s">
        <v>1</v>
      </c>
      <c r="D16" s="136">
        <f>Percentage!E26-Percentage!E25</f>
        <v>2.2002858065506719E-3</v>
      </c>
      <c r="E16" s="125">
        <f>Percentage!F26-Percentage!F25</f>
        <v>2.4767966328308817E-3</v>
      </c>
      <c r="F16" s="125">
        <f>Percentage!G26-Percentage!G25</f>
        <v>2.1492164511282045E-3</v>
      </c>
      <c r="G16" s="126">
        <f>Percentage!H26-Percentage!H25</f>
        <v>2.4767966328308817E-3</v>
      </c>
    </row>
    <row r="17" spans="1:7" ht="17.25" customHeight="1">
      <c r="A17" s="184" t="s">
        <v>12</v>
      </c>
      <c r="B17" s="184"/>
      <c r="C17" s="140" t="s">
        <v>4</v>
      </c>
      <c r="D17" s="135">
        <f>Percentage!E27-Percentage!E28</f>
        <v>1.5694476578583152E-2</v>
      </c>
      <c r="E17" s="123">
        <f>Percentage!F27-Percentage!F28</f>
        <v>1.2517545117622944E-2</v>
      </c>
      <c r="F17" s="123">
        <f>Percentage!G27-Percentage!G28</f>
        <v>1.2999596937803941E-2</v>
      </c>
      <c r="G17" s="124">
        <f>Percentage!H27-Percentage!H28</f>
        <v>1.2517545117622944E-2</v>
      </c>
    </row>
    <row r="18" spans="1:7" ht="21" customHeight="1" thickBot="1">
      <c r="A18" s="184"/>
      <c r="B18" s="184"/>
      <c r="C18" s="142" t="s">
        <v>5</v>
      </c>
      <c r="D18" s="136">
        <f>Percentage!E30-Percentage!E29</f>
        <v>2.1729969894917264E-5</v>
      </c>
      <c r="E18" s="125">
        <f>Percentage!F30-Percentage!F29</f>
        <v>1.4044172612931796E-4</v>
      </c>
      <c r="F18" s="125">
        <f>Percentage!G30-Percentage!G29</f>
        <v>2.7157913577812885E-4</v>
      </c>
      <c r="G18" s="126">
        <f>Percentage!H30-Percentage!H29</f>
        <v>1.4044172612931796E-4</v>
      </c>
    </row>
    <row r="19" spans="1:7" ht="17.25" customHeight="1" thickBot="1">
      <c r="A19" s="184"/>
      <c r="B19" s="184"/>
      <c r="C19" s="141" t="s">
        <v>6</v>
      </c>
      <c r="D19" s="135">
        <f>Percentage!E31-Percentage!E32</f>
        <v>8.6770010530309721E-3</v>
      </c>
      <c r="E19" s="123">
        <f>Percentage!F31-Percentage!F32</f>
        <v>1.2280219474249621E-2</v>
      </c>
      <c r="F19" s="123">
        <f>Percentage!G31-Percentage!G32</f>
        <v>1.4426979911263516E-2</v>
      </c>
      <c r="G19" s="124">
        <f>Percentage!H31-Percentage!H32</f>
        <v>1.2280219474249621E-2</v>
      </c>
    </row>
    <row r="20" spans="1:7" ht="32.25" customHeight="1" thickBot="1">
      <c r="A20" s="185" t="s">
        <v>13</v>
      </c>
      <c r="B20" s="185"/>
      <c r="C20" s="137" t="s">
        <v>7</v>
      </c>
      <c r="D20" s="136">
        <f>Percentage!E34-Percentage!E33</f>
        <v>1.6490670742955738E-3</v>
      </c>
      <c r="E20" s="125">
        <f>Percentage!F34-Percentage!F33</f>
        <v>7.0806352361456049E-3</v>
      </c>
      <c r="F20" s="125">
        <f>Percentage!G34-Percentage!G33</f>
        <v>4.4725773034937633E-3</v>
      </c>
      <c r="G20" s="126">
        <f>Percentage!H34-Percentage!H33</f>
        <v>7.0806352361456049E-3</v>
      </c>
    </row>
    <row r="21" spans="1:7" ht="25.5" customHeight="1">
      <c r="A21" s="185"/>
      <c r="B21" s="185"/>
      <c r="C21" s="139" t="s">
        <v>8</v>
      </c>
      <c r="D21" s="135">
        <f>Percentage!E35-Percentage!E36</f>
        <v>6.3018732486678566E-3</v>
      </c>
      <c r="E21" s="123">
        <f>Percentage!F35-Percentage!F36</f>
        <v>6.1896259143479765E-3</v>
      </c>
      <c r="F21" s="123">
        <f>Percentage!G35-Percentage!G36</f>
        <v>6.1315247795774644E-3</v>
      </c>
      <c r="G21" s="124">
        <f>Percentage!H35-Percentage!H36</f>
        <v>6.1896259143479765E-3</v>
      </c>
    </row>
    <row r="22" spans="1:7" ht="32.25" customHeight="1" thickBot="1">
      <c r="A22" s="185"/>
      <c r="B22" s="185"/>
      <c r="C22" s="139" t="s">
        <v>9</v>
      </c>
      <c r="D22" s="136">
        <f>Percentage!E38-Percentage!E37</f>
        <v>1.561842918526779E-2</v>
      </c>
      <c r="E22" s="125">
        <f>Percentage!F38-Percentage!F37</f>
        <v>1.8611791353532969E-2</v>
      </c>
      <c r="F22" s="125">
        <f>Percentage!G38-Percentage!G37</f>
        <v>2.0373190285505771E-2</v>
      </c>
      <c r="G22" s="126">
        <f>Percentage!H38-Percentage!H37</f>
        <v>1.8611791353532969E-2</v>
      </c>
    </row>
    <row r="23" spans="1:7" ht="20.25" customHeight="1" thickBot="1">
      <c r="A23" s="185"/>
      <c r="B23" s="185"/>
      <c r="C23" s="138" t="s">
        <v>10</v>
      </c>
      <c r="D23" s="135">
        <f>Percentage!E40-Percentage!E39</f>
        <v>8.0564326709318262E-3</v>
      </c>
      <c r="E23" s="123">
        <f>Percentage!F39-Percentage!F40</f>
        <v>8.7371921782686268E-4</v>
      </c>
      <c r="F23" s="123">
        <f>Percentage!G40-Percentage!G39</f>
        <v>2.3382541911627364E-3</v>
      </c>
      <c r="G23" s="124">
        <f>Percentage!H39-Percentage!H40</f>
        <v>8.7371921782686268E-4</v>
      </c>
    </row>
  </sheetData>
  <mergeCells count="11">
    <mergeCell ref="D1:G1"/>
    <mergeCell ref="A15:B16"/>
    <mergeCell ref="A17:B19"/>
    <mergeCell ref="A20:B23"/>
    <mergeCell ref="A12:C14"/>
    <mergeCell ref="D12:G12"/>
    <mergeCell ref="D13:G13"/>
    <mergeCell ref="A1:C2"/>
    <mergeCell ref="A3:B4"/>
    <mergeCell ref="A5:B7"/>
    <mergeCell ref="A8:B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T3"/>
  <sheetViews>
    <sheetView zoomScale="90" zoomScaleNormal="90" workbookViewId="0">
      <selection sqref="A1:T3"/>
    </sheetView>
  </sheetViews>
  <sheetFormatPr defaultRowHeight="15"/>
  <cols>
    <col min="1" max="43" width="9" customWidth="1"/>
  </cols>
  <sheetData>
    <row r="1" spans="1:20">
      <c r="A1" s="200" t="s">
        <v>106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2"/>
    </row>
    <row r="2" spans="1:20">
      <c r="A2" s="203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5"/>
    </row>
    <row r="3" spans="1:20" ht="15.75" thickBot="1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8"/>
    </row>
  </sheetData>
  <mergeCells count="1">
    <mergeCell ref="A1:T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T4"/>
  <sheetViews>
    <sheetView zoomScale="90" zoomScaleNormal="90" workbookViewId="0">
      <selection sqref="A1:T3"/>
    </sheetView>
  </sheetViews>
  <sheetFormatPr defaultRowHeight="15"/>
  <cols>
    <col min="9" max="9" width="12.140625" customWidth="1"/>
  </cols>
  <sheetData>
    <row r="1" spans="1:20">
      <c r="A1" s="209" t="s">
        <v>107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1"/>
    </row>
    <row r="2" spans="1:20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4"/>
    </row>
    <row r="3" spans="1:20" ht="21" customHeight="1" thickBot="1">
      <c r="A3" s="215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7"/>
    </row>
    <row r="4" spans="1:20" ht="27" thickBot="1">
      <c r="A4" s="218" t="s">
        <v>2</v>
      </c>
      <c r="B4" s="219"/>
      <c r="C4" s="219"/>
      <c r="D4" s="219"/>
      <c r="E4" s="219"/>
      <c r="F4" s="219"/>
      <c r="G4" s="219"/>
      <c r="H4" s="219"/>
      <c r="I4" s="220"/>
      <c r="J4" s="131"/>
      <c r="K4" s="218" t="s">
        <v>3</v>
      </c>
      <c r="L4" s="219"/>
      <c r="M4" s="219"/>
      <c r="N4" s="219"/>
      <c r="O4" s="219"/>
      <c r="P4" s="219"/>
      <c r="Q4" s="219"/>
      <c r="R4" s="219"/>
      <c r="S4" s="219"/>
      <c r="T4" s="220"/>
    </row>
  </sheetData>
  <mergeCells count="3">
    <mergeCell ref="A1:T3"/>
    <mergeCell ref="A4:I4"/>
    <mergeCell ref="K4:T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Matrix</vt:lpstr>
      <vt:lpstr>Projections</vt:lpstr>
      <vt:lpstr>Data</vt:lpstr>
      <vt:lpstr>Percentage</vt:lpstr>
      <vt:lpstr>Stats</vt:lpstr>
      <vt:lpstr>Graphs</vt:lpstr>
      <vt:lpstr>Graphs1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2012-05-18T12:20:55Z</dcterms:created>
  <dcterms:modified xsi:type="dcterms:W3CDTF">2012-07-16T17:19:17Z</dcterms:modified>
</cp:coreProperties>
</file>