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B112" i="1"/>
  <c r="C90" l="1"/>
  <c r="D90"/>
  <c r="E90"/>
  <c r="F90"/>
  <c r="G90"/>
  <c r="H90"/>
  <c r="I90"/>
  <c r="J90"/>
  <c r="K90"/>
  <c r="L90"/>
  <c r="C173"/>
  <c r="D173"/>
  <c r="E173"/>
  <c r="F173"/>
  <c r="G173"/>
  <c r="H173"/>
  <c r="I173"/>
  <c r="J173"/>
  <c r="K173"/>
  <c r="B173"/>
  <c r="C101"/>
  <c r="D101"/>
  <c r="E101"/>
  <c r="F101"/>
  <c r="G101"/>
  <c r="H101"/>
  <c r="I101"/>
  <c r="J101"/>
  <c r="K101"/>
  <c r="B101"/>
  <c r="M89"/>
  <c r="B90"/>
  <c r="L101" l="1"/>
  <c r="M88" l="1"/>
  <c r="L173"/>
  <c r="M173" s="1"/>
  <c r="B185" s="1"/>
  <c r="M87"/>
  <c r="M86" l="1"/>
  <c r="M85" l="1"/>
  <c r="B172"/>
  <c r="K172"/>
  <c r="G172"/>
  <c r="F172"/>
  <c r="E172"/>
  <c r="D172"/>
  <c r="C172"/>
  <c r="B100"/>
  <c r="K100"/>
  <c r="G100"/>
  <c r="F100"/>
  <c r="E100"/>
  <c r="D100"/>
  <c r="C100"/>
  <c r="M84"/>
  <c r="M83"/>
  <c r="B171"/>
  <c r="B99"/>
  <c r="B98"/>
  <c r="B97"/>
  <c r="M82"/>
  <c r="M81"/>
  <c r="M80"/>
  <c r="M79"/>
  <c r="M78"/>
  <c r="M101" l="1"/>
  <c r="M90"/>
  <c r="B109"/>
  <c r="B111"/>
  <c r="B110"/>
  <c r="K112"/>
  <c r="G112"/>
  <c r="E112"/>
  <c r="C112"/>
  <c r="F112"/>
  <c r="D112"/>
  <c r="F171"/>
  <c r="M77"/>
  <c r="B94" l="1"/>
  <c r="M75"/>
  <c r="M76"/>
  <c r="L166"/>
  <c r="L167"/>
  <c r="L168"/>
  <c r="L169"/>
  <c r="L93"/>
  <c r="L105" s="1"/>
  <c r="L165" s="1"/>
  <c r="L177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94"/>
  <c r="L95"/>
  <c r="L96"/>
  <c r="L97"/>
  <c r="L106" l="1"/>
  <c r="L54"/>
  <c r="L55" s="1"/>
  <c r="L56" s="1"/>
  <c r="M56" s="1"/>
  <c r="L108"/>
  <c r="L107"/>
  <c r="M53"/>
  <c r="M54" l="1"/>
  <c r="M55"/>
  <c r="L57"/>
  <c r="M57" s="1"/>
  <c r="L58" l="1"/>
  <c r="M58" s="1"/>
  <c r="L59" l="1"/>
  <c r="L170" s="1"/>
  <c r="L60" l="1"/>
  <c r="L61" s="1"/>
  <c r="L62" s="1"/>
  <c r="L63" l="1"/>
  <c r="M63" s="1"/>
  <c r="L64" l="1"/>
  <c r="L65" s="1"/>
  <c r="M65" s="1"/>
  <c r="M64" l="1"/>
  <c r="L66"/>
  <c r="L67" s="1"/>
  <c r="M67" s="1"/>
  <c r="M66" l="1"/>
  <c r="L68"/>
  <c r="L185"/>
  <c r="K166"/>
  <c r="K167"/>
  <c r="K168"/>
  <c r="K169"/>
  <c r="K170"/>
  <c r="C166"/>
  <c r="D166"/>
  <c r="E166"/>
  <c r="F166"/>
  <c r="G166"/>
  <c r="H166"/>
  <c r="I166"/>
  <c r="J166"/>
  <c r="B166"/>
  <c r="A107"/>
  <c r="A108" s="1"/>
  <c r="A109" s="1"/>
  <c r="A110" s="1"/>
  <c r="A111" s="1"/>
  <c r="A112" s="1"/>
  <c r="C93"/>
  <c r="C105" s="1"/>
  <c r="C165" s="1"/>
  <c r="C177" s="1"/>
  <c r="D93"/>
  <c r="D105" s="1"/>
  <c r="D165" s="1"/>
  <c r="D177" s="1"/>
  <c r="E93"/>
  <c r="E105" s="1"/>
  <c r="E165" s="1"/>
  <c r="E177" s="1"/>
  <c r="F93"/>
  <c r="F105" s="1"/>
  <c r="F165" s="1"/>
  <c r="F177" s="1"/>
  <c r="G93"/>
  <c r="G105" s="1"/>
  <c r="G165" s="1"/>
  <c r="G177" s="1"/>
  <c r="H93"/>
  <c r="H105" s="1"/>
  <c r="H165" s="1"/>
  <c r="H177" s="1"/>
  <c r="I93"/>
  <c r="I105" s="1"/>
  <c r="I165" s="1"/>
  <c r="I177" s="1"/>
  <c r="J93"/>
  <c r="J105" s="1"/>
  <c r="J165" s="1"/>
  <c r="J177" s="1"/>
  <c r="K93"/>
  <c r="K105" s="1"/>
  <c r="K165" s="1"/>
  <c r="K177" s="1"/>
  <c r="M93"/>
  <c r="M105" s="1"/>
  <c r="M165" s="1"/>
  <c r="M177" s="1"/>
  <c r="B93"/>
  <c r="B105" s="1"/>
  <c r="B165" s="1"/>
  <c r="B177" s="1"/>
  <c r="D167"/>
  <c r="E167"/>
  <c r="F167"/>
  <c r="H167"/>
  <c r="I167"/>
  <c r="J167"/>
  <c r="D168"/>
  <c r="E168"/>
  <c r="F168"/>
  <c r="H168"/>
  <c r="I168"/>
  <c r="J168"/>
  <c r="D169"/>
  <c r="E169"/>
  <c r="F169"/>
  <c r="H169"/>
  <c r="I169"/>
  <c r="J169"/>
  <c r="E170"/>
  <c r="F170"/>
  <c r="H170"/>
  <c r="I170"/>
  <c r="J170"/>
  <c r="B170"/>
  <c r="B169"/>
  <c r="B168"/>
  <c r="B167"/>
  <c r="I96"/>
  <c r="E98"/>
  <c r="F98"/>
  <c r="H98"/>
  <c r="I98"/>
  <c r="J98"/>
  <c r="K98"/>
  <c r="D97"/>
  <c r="E97"/>
  <c r="F97"/>
  <c r="H97"/>
  <c r="I97"/>
  <c r="J97"/>
  <c r="K97"/>
  <c r="D96"/>
  <c r="E96"/>
  <c r="F96"/>
  <c r="H96"/>
  <c r="J96"/>
  <c r="K96"/>
  <c r="D95"/>
  <c r="E95"/>
  <c r="F95"/>
  <c r="H95"/>
  <c r="I95"/>
  <c r="I107" s="1"/>
  <c r="J95"/>
  <c r="K95"/>
  <c r="C94"/>
  <c r="D94"/>
  <c r="E94"/>
  <c r="F94"/>
  <c r="G94"/>
  <c r="H94"/>
  <c r="I94"/>
  <c r="J94"/>
  <c r="K94"/>
  <c r="B96"/>
  <c r="B95"/>
  <c r="J71"/>
  <c r="I71"/>
  <c r="H71"/>
  <c r="G13"/>
  <c r="E171"/>
  <c r="C99"/>
  <c r="C111" s="1"/>
  <c r="C13"/>
  <c r="B102" l="1"/>
  <c r="J100"/>
  <c r="J172"/>
  <c r="H172"/>
  <c r="H100"/>
  <c r="I172"/>
  <c r="I100"/>
  <c r="K108"/>
  <c r="M59"/>
  <c r="B106"/>
  <c r="M166"/>
  <c r="L178" s="1"/>
  <c r="L188" s="1"/>
  <c r="M13"/>
  <c r="M37"/>
  <c r="K106"/>
  <c r="M185"/>
  <c r="L69"/>
  <c r="M68"/>
  <c r="M25"/>
  <c r="M49"/>
  <c r="K185"/>
  <c r="I185"/>
  <c r="G185"/>
  <c r="E185"/>
  <c r="C185"/>
  <c r="J185"/>
  <c r="H185"/>
  <c r="F185"/>
  <c r="D185"/>
  <c r="E174"/>
  <c r="M94"/>
  <c r="B107"/>
  <c r="E109"/>
  <c r="K109"/>
  <c r="I109"/>
  <c r="F106"/>
  <c r="D106"/>
  <c r="F109"/>
  <c r="B108"/>
  <c r="J106"/>
  <c r="H106"/>
  <c r="E106"/>
  <c r="J109"/>
  <c r="H109"/>
  <c r="C14"/>
  <c r="C167" s="1"/>
  <c r="M60"/>
  <c r="G14"/>
  <c r="G167" s="1"/>
  <c r="G168"/>
  <c r="G97"/>
  <c r="G170"/>
  <c r="G171"/>
  <c r="J107"/>
  <c r="E108"/>
  <c r="I99"/>
  <c r="I110" s="1"/>
  <c r="E99"/>
  <c r="I108"/>
  <c r="I106"/>
  <c r="I171"/>
  <c r="C171"/>
  <c r="D170"/>
  <c r="H107"/>
  <c r="F107"/>
  <c r="D107"/>
  <c r="J99"/>
  <c r="J110" s="1"/>
  <c r="H99"/>
  <c r="H110" s="1"/>
  <c r="F99"/>
  <c r="D98"/>
  <c r="D109" s="1"/>
  <c r="B174"/>
  <c r="J171"/>
  <c r="H171"/>
  <c r="F174"/>
  <c r="J108"/>
  <c r="H108"/>
  <c r="F108"/>
  <c r="D108"/>
  <c r="K107"/>
  <c r="E107"/>
  <c r="J174" l="1"/>
  <c r="H174"/>
  <c r="B113"/>
  <c r="I174"/>
  <c r="F110"/>
  <c r="F111"/>
  <c r="E110"/>
  <c r="E111"/>
  <c r="E113" s="1"/>
  <c r="J111"/>
  <c r="J112"/>
  <c r="M61"/>
  <c r="H111"/>
  <c r="H112"/>
  <c r="I111"/>
  <c r="I112"/>
  <c r="J102"/>
  <c r="M167"/>
  <c r="L179" s="1"/>
  <c r="G98"/>
  <c r="G109" s="1"/>
  <c r="M14"/>
  <c r="M95" s="1"/>
  <c r="C98"/>
  <c r="C110" s="1"/>
  <c r="M50"/>
  <c r="M98" s="1"/>
  <c r="C96"/>
  <c r="M26"/>
  <c r="M96" s="1"/>
  <c r="L70"/>
  <c r="M69"/>
  <c r="C169"/>
  <c r="M38"/>
  <c r="M97" s="1"/>
  <c r="C97"/>
  <c r="E102"/>
  <c r="I102"/>
  <c r="F102"/>
  <c r="H102"/>
  <c r="K171"/>
  <c r="K174" s="1"/>
  <c r="F178"/>
  <c r="M178"/>
  <c r="E178"/>
  <c r="K99"/>
  <c r="I178"/>
  <c r="K178"/>
  <c r="G169"/>
  <c r="G99"/>
  <c r="G111" s="1"/>
  <c r="G95"/>
  <c r="G96"/>
  <c r="C95"/>
  <c r="J178"/>
  <c r="J188" s="1"/>
  <c r="C178"/>
  <c r="G178"/>
  <c r="B178"/>
  <c r="C170"/>
  <c r="M170" s="1"/>
  <c r="D178"/>
  <c r="H178"/>
  <c r="C168"/>
  <c r="M168" s="1"/>
  <c r="L180" s="1"/>
  <c r="M169" l="1"/>
  <c r="L181" s="1"/>
  <c r="D171"/>
  <c r="C109"/>
  <c r="B188"/>
  <c r="I113"/>
  <c r="F113"/>
  <c r="J113"/>
  <c r="C102"/>
  <c r="H113"/>
  <c r="K102"/>
  <c r="K111"/>
  <c r="L182"/>
  <c r="B182"/>
  <c r="C179"/>
  <c r="D179"/>
  <c r="C108"/>
  <c r="G110"/>
  <c r="L71"/>
  <c r="M70"/>
  <c r="C174"/>
  <c r="M62"/>
  <c r="M109"/>
  <c r="G102"/>
  <c r="G174"/>
  <c r="E179"/>
  <c r="D99"/>
  <c r="D111" s="1"/>
  <c r="F179"/>
  <c r="M106"/>
  <c r="G106"/>
  <c r="K110"/>
  <c r="B179"/>
  <c r="G179"/>
  <c r="M179"/>
  <c r="M107"/>
  <c r="M108"/>
  <c r="K179"/>
  <c r="H179"/>
  <c r="I179"/>
  <c r="J179"/>
  <c r="M180"/>
  <c r="G108"/>
  <c r="G107"/>
  <c r="C106"/>
  <c r="C107"/>
  <c r="D181" l="1"/>
  <c r="L172"/>
  <c r="M172" s="1"/>
  <c r="L100"/>
  <c r="J181"/>
  <c r="G181"/>
  <c r="B181"/>
  <c r="C181"/>
  <c r="E181"/>
  <c r="K181"/>
  <c r="F181"/>
  <c r="I181"/>
  <c r="H181"/>
  <c r="D174"/>
  <c r="M71"/>
  <c r="L171"/>
  <c r="M181"/>
  <c r="L98"/>
  <c r="L109" s="1"/>
  <c r="C113"/>
  <c r="K113"/>
  <c r="I188"/>
  <c r="D110"/>
  <c r="D102"/>
  <c r="G113"/>
  <c r="D188"/>
  <c r="K188"/>
  <c r="F188"/>
  <c r="G188"/>
  <c r="C188"/>
  <c r="H188"/>
  <c r="E188"/>
  <c r="C182"/>
  <c r="M182"/>
  <c r="J182"/>
  <c r="E182"/>
  <c r="I182"/>
  <c r="H182"/>
  <c r="K182"/>
  <c r="F182"/>
  <c r="G182"/>
  <c r="D182"/>
  <c r="B180"/>
  <c r="K180"/>
  <c r="F180"/>
  <c r="J180"/>
  <c r="E180"/>
  <c r="I180"/>
  <c r="D180"/>
  <c r="H180"/>
  <c r="G180"/>
  <c r="C180"/>
  <c r="L112" l="1"/>
  <c r="M100"/>
  <c r="L184"/>
  <c r="M99"/>
  <c r="L174"/>
  <c r="M171"/>
  <c r="B183" s="1"/>
  <c r="D113"/>
  <c r="M184" l="1"/>
  <c r="F184"/>
  <c r="G184"/>
  <c r="E184"/>
  <c r="D184"/>
  <c r="C184"/>
  <c r="B184"/>
  <c r="K184"/>
  <c r="H184"/>
  <c r="I184"/>
  <c r="J184"/>
  <c r="M111"/>
  <c r="M112"/>
  <c r="M110"/>
  <c r="M102"/>
  <c r="D183"/>
  <c r="H183"/>
  <c r="H187" s="1"/>
  <c r="M183"/>
  <c r="E183"/>
  <c r="I183"/>
  <c r="M174"/>
  <c r="F183"/>
  <c r="J183"/>
  <c r="J187" s="1"/>
  <c r="C183"/>
  <c r="G183"/>
  <c r="K183"/>
  <c r="L183"/>
  <c r="L99"/>
  <c r="L111" s="1"/>
  <c r="B187" l="1"/>
  <c r="B186"/>
  <c r="M113"/>
  <c r="L186"/>
  <c r="L187"/>
  <c r="K186"/>
  <c r="K187"/>
  <c r="C186"/>
  <c r="C187"/>
  <c r="F186"/>
  <c r="F187"/>
  <c r="E186"/>
  <c r="E187"/>
  <c r="G186"/>
  <c r="G187"/>
  <c r="I186"/>
  <c r="I187"/>
  <c r="D186"/>
  <c r="D187"/>
  <c r="J186"/>
  <c r="L102"/>
  <c r="L110"/>
  <c r="H186"/>
  <c r="L113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http://www.acsa.co.za/index.asp</t>
        </r>
      </text>
    </comment>
  </commentList>
</comments>
</file>

<file path=xl/sharedStrings.xml><?xml version="1.0" encoding="utf-8"?>
<sst xmlns="http://schemas.openxmlformats.org/spreadsheetml/2006/main" count="32" uniqueCount="30">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</sst>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573"/>
          <c:h val="0.90393984253379156"/>
        </c:manualLayout>
      </c:layout>
      <c:lineChart>
        <c:grouping val="standard"/>
        <c:ser>
          <c:idx val="5"/>
          <c:order val="0"/>
          <c:tx>
            <c:strRef>
              <c:f>'Air Stats'!$A$106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Stats'!$B$106:$L$106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Stats'!$A$107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Stats'!$B$107:$L$107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Stats'!$A$108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Stats'!$B$108:$L$108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Stats'!$A$109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Stats'!$B$109:$L$109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Stats'!$A$110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Stats'!$B$110:$L$110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Stats'!$A$111</c:f>
              <c:strCache>
                <c:ptCount val="1"/>
                <c:pt idx="0">
                  <c:v>2011</c:v>
                </c:pt>
              </c:strCache>
            </c:strRef>
          </c:tx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Stats'!$B$111:$L$111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Stats'!$A$112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cat>
            <c:strRef>
              <c:f>'Air Stats'!$B$105:$L$105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Stats'!$B$112:$L$112</c:f>
              <c:numCache>
                <c:formatCode>0.00</c:formatCode>
                <c:ptCount val="11"/>
                <c:pt idx="0">
                  <c:v>-1.4851385988669881</c:v>
                </c:pt>
                <c:pt idx="1">
                  <c:v>-3.2791791094478753</c:v>
                </c:pt>
                <c:pt idx="2">
                  <c:v>-3.3301906843747191</c:v>
                </c:pt>
                <c:pt idx="3">
                  <c:v>11.950530954138749</c:v>
                </c:pt>
                <c:pt idx="4">
                  <c:v>-4.6697522627928434</c:v>
                </c:pt>
                <c:pt idx="5">
                  <c:v>5.7737247763740456</c:v>
                </c:pt>
                <c:pt idx="6">
                  <c:v>-5.4291567108963772</c:v>
                </c:pt>
                <c:pt idx="7">
                  <c:v>-4.7421486100326495</c:v>
                </c:pt>
                <c:pt idx="8">
                  <c:v>1.7079917079614142</c:v>
                </c:pt>
                <c:pt idx="9">
                  <c:v>8.9483080255952512</c:v>
                </c:pt>
                <c:pt idx="10">
                  <c:v>-12.868503472734927</c:v>
                </c:pt>
              </c:numCache>
            </c:numRef>
          </c:val>
        </c:ser>
        <c:marker val="1"/>
        <c:axId val="100479744"/>
        <c:axId val="100481280"/>
      </c:lineChart>
      <c:catAx>
        <c:axId val="1004797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81280"/>
        <c:crosses val="autoZero"/>
        <c:auto val="1"/>
        <c:lblAlgn val="ctr"/>
        <c:lblOffset val="100"/>
      </c:catAx>
      <c:valAx>
        <c:axId val="1004812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79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8.9305395860125036E-2"/>
          <c:h val="0.4271570521285497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0182129407737152"/>
          <c:y val="6.696915360827406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842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Stats'!$A$178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Stats'!$B$178:$L$178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Stats'!$A$179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Stats'!$B$179:$L$179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Stats'!$A$180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Stats'!$B$180:$L$180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Stats'!$A$181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Stats'!$B$181:$L$181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Stats'!$A$182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Stats'!$B$182:$L$182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Stats'!$A$183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Stats'!$B$183:$L$183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Stats'!$A$184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Stats'!$B$184:$L$184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Stats'!$A$185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Stats'!$B$177:$L$177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Stats'!$B$185:$L$185</c:f>
              <c:numCache>
                <c:formatCode>0.00</c:formatCode>
                <c:ptCount val="11"/>
                <c:pt idx="0">
                  <c:v>1.2193191863570232</c:v>
                </c:pt>
                <c:pt idx="1">
                  <c:v>1.9030161697268826</c:v>
                </c:pt>
                <c:pt idx="2">
                  <c:v>1.5987403082929705</c:v>
                </c:pt>
                <c:pt idx="3">
                  <c:v>0.42695307464225857</c:v>
                </c:pt>
                <c:pt idx="4">
                  <c:v>3.7766291736496065</c:v>
                </c:pt>
                <c:pt idx="5">
                  <c:v>0.15589605701762463</c:v>
                </c:pt>
                <c:pt idx="6">
                  <c:v>13.687418276579679</c:v>
                </c:pt>
                <c:pt idx="7">
                  <c:v>52.111600812169655</c:v>
                </c:pt>
                <c:pt idx="8">
                  <c:v>24.620291119541797</c:v>
                </c:pt>
                <c:pt idx="9">
                  <c:v>0.28854122543693256</c:v>
                </c:pt>
                <c:pt idx="10">
                  <c:v>0.2115945965855725</c:v>
                </c:pt>
              </c:numCache>
            </c:numRef>
          </c:val>
        </c:ser>
        <c:axId val="84972672"/>
        <c:axId val="84974208"/>
      </c:barChart>
      <c:catAx>
        <c:axId val="849726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4974208"/>
        <c:crossesAt val="0"/>
        <c:auto val="1"/>
        <c:lblAlgn val="ctr"/>
        <c:lblOffset val="100"/>
      </c:catAx>
      <c:valAx>
        <c:axId val="84974208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972672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7.4177390230313403E-2"/>
          <c:h val="0.4330781424599153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595"/>
          <c:h val="0.90393984253379212"/>
        </c:manualLayout>
      </c:layout>
      <c:lineChart>
        <c:grouping val="standard"/>
        <c:ser>
          <c:idx val="0"/>
          <c:order val="0"/>
          <c:tx>
            <c:strRef>
              <c:f>'Air Stats'!$B$105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Stats'!$B$106:$B$112</c:f>
              <c:numCache>
                <c:formatCode>0.00</c:formatCode>
                <c:ptCount val="7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-1.4851385988669881</c:v>
                </c:pt>
              </c:numCache>
            </c:numRef>
          </c:val>
        </c:ser>
        <c:ser>
          <c:idx val="1"/>
          <c:order val="1"/>
          <c:tx>
            <c:strRef>
              <c:f>'Air Stats'!$C$105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Stats'!$C$106:$C$112</c:f>
              <c:numCache>
                <c:formatCode>0.00</c:formatCode>
                <c:ptCount val="7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-3.2791791094478753</c:v>
                </c:pt>
              </c:numCache>
            </c:numRef>
          </c:val>
        </c:ser>
        <c:ser>
          <c:idx val="2"/>
          <c:order val="2"/>
          <c:tx>
            <c:strRef>
              <c:f>'Air Stats'!$D$105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Stats'!$D$106:$D$112</c:f>
              <c:numCache>
                <c:formatCode>0.00</c:formatCode>
                <c:ptCount val="7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-3.3301906843747191</c:v>
                </c:pt>
              </c:numCache>
            </c:numRef>
          </c:val>
        </c:ser>
        <c:ser>
          <c:idx val="3"/>
          <c:order val="3"/>
          <c:tx>
            <c:strRef>
              <c:f>'Air Stats'!$E$105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Stats'!$E$106:$E$112</c:f>
              <c:numCache>
                <c:formatCode>0.00</c:formatCode>
                <c:ptCount val="7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11.950530954138749</c:v>
                </c:pt>
              </c:numCache>
            </c:numRef>
          </c:val>
        </c:ser>
        <c:ser>
          <c:idx val="4"/>
          <c:order val="4"/>
          <c:tx>
            <c:strRef>
              <c:f>'Air Stats'!$F$105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Stats'!$F$106:$F$112</c:f>
              <c:numCache>
                <c:formatCode>0.00</c:formatCode>
                <c:ptCount val="7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-4.6697522627928434</c:v>
                </c:pt>
              </c:numCache>
            </c:numRef>
          </c:val>
        </c:ser>
        <c:ser>
          <c:idx val="5"/>
          <c:order val="5"/>
          <c:tx>
            <c:strRef>
              <c:f>'Air Stats'!$G$105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Stats'!$G$106:$G$112</c:f>
              <c:numCache>
                <c:formatCode>0.00</c:formatCode>
                <c:ptCount val="7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5.7737247763740456</c:v>
                </c:pt>
              </c:numCache>
            </c:numRef>
          </c:val>
        </c:ser>
        <c:ser>
          <c:idx val="6"/>
          <c:order val="6"/>
          <c:tx>
            <c:strRef>
              <c:f>'Air Stats'!$H$105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Stats'!$H$106:$H$112</c:f>
              <c:numCache>
                <c:formatCode>0.00</c:formatCode>
                <c:ptCount val="7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-5.4291567108963772</c:v>
                </c:pt>
              </c:numCache>
            </c:numRef>
          </c:val>
        </c:ser>
        <c:ser>
          <c:idx val="7"/>
          <c:order val="7"/>
          <c:tx>
            <c:strRef>
              <c:f>'Air Stats'!$I$105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Stats'!$I$106:$I$112</c:f>
              <c:numCache>
                <c:formatCode>0.00</c:formatCode>
                <c:ptCount val="7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-4.7421486100326495</c:v>
                </c:pt>
              </c:numCache>
            </c:numRef>
          </c:val>
        </c:ser>
        <c:ser>
          <c:idx val="8"/>
          <c:order val="8"/>
          <c:tx>
            <c:strRef>
              <c:f>'Air Stats'!$J$105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Stats'!$J$106:$J$112</c:f>
              <c:numCache>
                <c:formatCode>0.00</c:formatCode>
                <c:ptCount val="7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1.7079917079614142</c:v>
                </c:pt>
              </c:numCache>
            </c:numRef>
          </c:val>
        </c:ser>
        <c:ser>
          <c:idx val="9"/>
          <c:order val="9"/>
          <c:tx>
            <c:strRef>
              <c:f>'Air Stats'!$K$105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Stats'!$K$106:$K$112</c:f>
              <c:numCache>
                <c:formatCode>0.00</c:formatCode>
                <c:ptCount val="7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8.9483080255952512</c:v>
                </c:pt>
              </c:numCache>
            </c:numRef>
          </c:val>
        </c:ser>
        <c:ser>
          <c:idx val="10"/>
          <c:order val="10"/>
          <c:tx>
            <c:strRef>
              <c:f>'Air Stats'!$L$105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Stats'!$A$106:$A$112</c:f>
              <c:numCache>
                <c:formatCode>General</c:formatCode>
                <c:ptCount val="7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</c:numCache>
            </c:numRef>
          </c:cat>
          <c:val>
            <c:numRef>
              <c:f>'Air Stats'!$L$106:$L$112</c:f>
              <c:numCache>
                <c:formatCode>0.00</c:formatCode>
                <c:ptCount val="7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-12.868503472734927</c:v>
                </c:pt>
              </c:numCache>
            </c:numRef>
          </c:val>
        </c:ser>
        <c:marker val="1"/>
        <c:axId val="85244160"/>
        <c:axId val="85262336"/>
      </c:lineChart>
      <c:catAx>
        <c:axId val="85244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262336"/>
        <c:crosses val="autoZero"/>
        <c:auto val="1"/>
        <c:lblAlgn val="ctr"/>
        <c:lblOffset val="100"/>
      </c:catAx>
      <c:valAx>
        <c:axId val="852623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24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7057"/>
          <c:h val="0.3200564023114939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113</xdr:row>
      <xdr:rowOff>123824</xdr:rowOff>
    </xdr:from>
    <xdr:to>
      <xdr:col>9</xdr:col>
      <xdr:colOff>257174</xdr:colOff>
      <xdr:row>136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189</xdr:row>
      <xdr:rowOff>104774</xdr:rowOff>
    </xdr:from>
    <xdr:to>
      <xdr:col>9</xdr:col>
      <xdr:colOff>76201</xdr:colOff>
      <xdr:row>214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137</xdr:row>
      <xdr:rowOff>38100</xdr:rowOff>
    </xdr:from>
    <xdr:to>
      <xdr:col>9</xdr:col>
      <xdr:colOff>276224</xdr:colOff>
      <xdr:row>162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88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89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5">
        <v>9194</v>
      </c>
      <c r="L88" s="2">
        <v>5711</v>
      </c>
      <c r="M88" s="5">
        <f t="shared" si="8"/>
        <v>2750631</v>
      </c>
    </row>
    <row r="89" spans="1:13" ht="15.75" thickBot="1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5">
        <v>9816</v>
      </c>
      <c r="L89" s="2">
        <v>6491</v>
      </c>
      <c r="M89" s="5">
        <f t="shared" si="8"/>
        <v>2718229</v>
      </c>
    </row>
    <row r="90" spans="1:13" ht="15.75" thickBot="1">
      <c r="A90" s="7" t="s">
        <v>18</v>
      </c>
      <c r="B90" s="8">
        <f t="shared" ref="B90:M90" si="9">SUM(B3:B89)</f>
        <v>2664524</v>
      </c>
      <c r="C90" s="8">
        <f t="shared" si="9"/>
        <v>4637526.8</v>
      </c>
      <c r="D90" s="8">
        <f t="shared" si="9"/>
        <v>3945744</v>
      </c>
      <c r="E90" s="8">
        <f t="shared" si="9"/>
        <v>934689</v>
      </c>
      <c r="F90" s="8">
        <f t="shared" si="9"/>
        <v>9468382</v>
      </c>
      <c r="G90" s="8">
        <f t="shared" si="9"/>
        <v>309635.83999999997</v>
      </c>
      <c r="H90" s="8">
        <f t="shared" si="9"/>
        <v>32499520.399999999</v>
      </c>
      <c r="I90" s="8">
        <f t="shared" si="9"/>
        <v>131069794.59999999</v>
      </c>
      <c r="J90" s="8">
        <f t="shared" si="9"/>
        <v>57081063.399999999</v>
      </c>
      <c r="K90" s="8">
        <f t="shared" si="9"/>
        <v>533326</v>
      </c>
      <c r="L90" s="8">
        <f t="shared" si="9"/>
        <v>659353.25105951075</v>
      </c>
      <c r="M90" s="57">
        <f t="shared" si="9"/>
        <v>243803559.29105949</v>
      </c>
    </row>
    <row r="91" spans="1:13" ht="15.75" thickBot="1">
      <c r="M91" s="2"/>
    </row>
    <row r="92" spans="1:13" ht="24.75" customHeight="1" thickBot="1">
      <c r="A92" s="48" t="s">
        <v>19</v>
      </c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50"/>
    </row>
    <row r="93" spans="1:13" ht="32.25" customHeight="1" thickBot="1">
      <c r="A93" s="12"/>
      <c r="B93" s="13" t="str">
        <f>B2</f>
        <v>Bloemfontein</v>
      </c>
      <c r="C93" s="13" t="str">
        <f t="shared" ref="C93:M93" si="10">C2</f>
        <v xml:space="preserve">East London </v>
      </c>
      <c r="D93" s="13" t="str">
        <f t="shared" si="10"/>
        <v xml:space="preserve">George </v>
      </c>
      <c r="E93" s="13" t="str">
        <f t="shared" si="10"/>
        <v>Kimberley</v>
      </c>
      <c r="F93" s="13" t="str">
        <f t="shared" si="10"/>
        <v xml:space="preserve">Port Elizabeth </v>
      </c>
      <c r="G93" s="13" t="str">
        <f t="shared" si="10"/>
        <v xml:space="preserve">Upington </v>
      </c>
      <c r="H93" s="13" t="str">
        <f t="shared" si="10"/>
        <v>King Shaka International</v>
      </c>
      <c r="I93" s="13" t="str">
        <f t="shared" si="10"/>
        <v xml:space="preserve">OR Tambo International </v>
      </c>
      <c r="J93" s="13" t="str">
        <f t="shared" si="10"/>
        <v xml:space="preserve">Cape Town International </v>
      </c>
      <c r="K93" s="13" t="str">
        <f t="shared" si="10"/>
        <v>Pietermaritzburg</v>
      </c>
      <c r="L93" s="13" t="str">
        <f t="shared" si="10"/>
        <v>Richards Bay</v>
      </c>
      <c r="M93" s="14" t="str">
        <f t="shared" si="10"/>
        <v>TOTAL</v>
      </c>
    </row>
    <row r="94" spans="1:13">
      <c r="A94" s="15" t="s">
        <v>8</v>
      </c>
      <c r="B94" s="16">
        <f>AVERAGE(B3:B11)</f>
        <v>10859</v>
      </c>
      <c r="C94" s="16">
        <f t="shared" ref="C94:K94" si="11">AVERAGE(C3:C11)</f>
        <v>24787.888888888891</v>
      </c>
      <c r="D94" s="16">
        <f t="shared" si="11"/>
        <v>24541.333333333332</v>
      </c>
      <c r="E94" s="16">
        <f t="shared" si="11"/>
        <v>4831.7777777777774</v>
      </c>
      <c r="F94" s="16">
        <f t="shared" si="11"/>
        <v>53939.111111111109</v>
      </c>
      <c r="G94" s="16">
        <f t="shared" si="11"/>
        <v>1371.7777777777778</v>
      </c>
      <c r="H94" s="16">
        <f t="shared" si="11"/>
        <v>307520.22222222225</v>
      </c>
      <c r="I94" s="16">
        <f t="shared" si="11"/>
        <v>1342648.4444444445</v>
      </c>
      <c r="J94" s="16">
        <f t="shared" si="11"/>
        <v>555739.5555555555</v>
      </c>
      <c r="K94" s="16">
        <f t="shared" si="11"/>
        <v>4000</v>
      </c>
      <c r="L94" s="16">
        <f t="shared" ref="L94" si="12">AVERAGE(L3:L11)</f>
        <v>6495.333333333333</v>
      </c>
      <c r="M94" s="16">
        <f t="shared" ref="M94" si="13">AVERAGE(M3:M11)</f>
        <v>2336734.4444444445</v>
      </c>
    </row>
    <row r="95" spans="1:13">
      <c r="A95" s="15" t="s">
        <v>9</v>
      </c>
      <c r="B95" s="16">
        <f>AVERAGE(B12:B23)</f>
        <v>22975.916666666668</v>
      </c>
      <c r="C95" s="16">
        <f t="shared" ref="C95:K95" si="14">AVERAGE(C12:C23)</f>
        <v>49500.233333333337</v>
      </c>
      <c r="D95" s="16">
        <f t="shared" si="14"/>
        <v>43603.5</v>
      </c>
      <c r="E95" s="16">
        <f t="shared" si="14"/>
        <v>9564.8333333333339</v>
      </c>
      <c r="F95" s="16">
        <f t="shared" si="14"/>
        <v>104148.83333333333</v>
      </c>
      <c r="G95" s="16">
        <f t="shared" si="14"/>
        <v>2709.4033333333332</v>
      </c>
      <c r="H95" s="16">
        <f t="shared" si="14"/>
        <v>336016.08333333331</v>
      </c>
      <c r="I95" s="16">
        <f t="shared" si="14"/>
        <v>1435807.8333333333</v>
      </c>
      <c r="J95" s="16">
        <f t="shared" si="14"/>
        <v>602043.41666666663</v>
      </c>
      <c r="K95" s="16">
        <f t="shared" si="14"/>
        <v>6486</v>
      </c>
      <c r="L95" s="16">
        <f t="shared" ref="L95" si="15">AVERAGE(L12:L23)</f>
        <v>6661.833333333333</v>
      </c>
      <c r="M95" s="16">
        <f t="shared" ref="M95" si="16">AVERAGE(M12:M23)</f>
        <v>2619517.8866666667</v>
      </c>
    </row>
    <row r="96" spans="1:13">
      <c r="A96" s="15" t="s">
        <v>10</v>
      </c>
      <c r="B96" s="16">
        <f>AVERAGE(B24:B35)</f>
        <v>35410.333333333336</v>
      </c>
      <c r="C96" s="16">
        <f t="shared" ref="C96:K96" si="17">AVERAGE(C24:C35)</f>
        <v>62079.083333333336</v>
      </c>
      <c r="D96" s="16">
        <f t="shared" si="17"/>
        <v>54335.916666666664</v>
      </c>
      <c r="E96" s="16">
        <f t="shared" si="17"/>
        <v>12273.75</v>
      </c>
      <c r="F96" s="16">
        <f t="shared" si="17"/>
        <v>124295.91666666667</v>
      </c>
      <c r="G96" s="16">
        <f t="shared" si="17"/>
        <v>3964.5833333333335</v>
      </c>
      <c r="H96" s="16">
        <f t="shared" si="17"/>
        <v>399975.16666666669</v>
      </c>
      <c r="I96" s="16">
        <f>AVERAGE(I24:I35)</f>
        <v>1611358.3333333333</v>
      </c>
      <c r="J96" s="16">
        <f t="shared" si="17"/>
        <v>693111.75</v>
      </c>
      <c r="K96" s="16">
        <f t="shared" si="17"/>
        <v>6544.666666666667</v>
      </c>
      <c r="L96" s="16">
        <f t="shared" ref="L96" si="18">AVERAGE(L24:L35)</f>
        <v>7525.666666666667</v>
      </c>
      <c r="M96" s="16">
        <f t="shared" ref="M96" si="19">AVERAGE(M24:M35)</f>
        <v>3010875.1666666665</v>
      </c>
    </row>
    <row r="97" spans="1:13">
      <c r="A97" s="15" t="s">
        <v>11</v>
      </c>
      <c r="B97" s="16">
        <f>AVERAGE(B36:B47)</f>
        <v>34306.916666666664</v>
      </c>
      <c r="C97" s="16">
        <f t="shared" ref="C97:K97" si="20">AVERAGE(C36:C47)</f>
        <v>59600.5</v>
      </c>
      <c r="D97" s="16">
        <f t="shared" si="20"/>
        <v>52532.083333333336</v>
      </c>
      <c r="E97" s="16">
        <f t="shared" si="20"/>
        <v>12967.916666666666</v>
      </c>
      <c r="F97" s="16">
        <f t="shared" si="20"/>
        <v>122119.08333333333</v>
      </c>
      <c r="G97" s="16">
        <f t="shared" si="20"/>
        <v>4185</v>
      </c>
      <c r="H97" s="16">
        <f t="shared" si="20"/>
        <v>371559.58333333331</v>
      </c>
      <c r="I97" s="16">
        <f t="shared" si="20"/>
        <v>1541802.3333333333</v>
      </c>
      <c r="J97" s="16">
        <f t="shared" si="20"/>
        <v>673119.58333333337</v>
      </c>
      <c r="K97" s="16">
        <f t="shared" si="20"/>
        <v>6278.083333333333</v>
      </c>
      <c r="L97" s="16">
        <f t="shared" ref="L97" si="21">AVERAGE(L36:L47)</f>
        <v>9097.7086666666673</v>
      </c>
      <c r="M97" s="16">
        <f t="shared" ref="M97" si="22">AVERAGE(M36:M47)</f>
        <v>2887568.7919999999</v>
      </c>
    </row>
    <row r="98" spans="1:13">
      <c r="A98" s="15" t="s">
        <v>12</v>
      </c>
      <c r="B98" s="16">
        <f>AVERAGE(B48:B59)</f>
        <v>33401.166666666664</v>
      </c>
      <c r="C98" s="16">
        <f t="shared" ref="C98:K98" si="23">AVERAGE(C48:C59)</f>
        <v>56331.666666666664</v>
      </c>
      <c r="D98" s="16">
        <f t="shared" si="23"/>
        <v>45708.166666666664</v>
      </c>
      <c r="E98" s="16">
        <f t="shared" si="23"/>
        <v>10887</v>
      </c>
      <c r="F98" s="16">
        <f t="shared" si="23"/>
        <v>111905.08333333333</v>
      </c>
      <c r="G98" s="16">
        <f t="shared" si="23"/>
        <v>3543.5</v>
      </c>
      <c r="H98" s="16">
        <f t="shared" si="23"/>
        <v>358727.41666666669</v>
      </c>
      <c r="I98" s="16">
        <f t="shared" si="23"/>
        <v>1462893.4166666667</v>
      </c>
      <c r="J98" s="16">
        <f t="shared" si="23"/>
        <v>643664.58333333337</v>
      </c>
      <c r="K98" s="16">
        <f t="shared" si="23"/>
        <v>5034.25</v>
      </c>
      <c r="L98" s="16">
        <f t="shared" ref="L98" si="24">AVERAGE(L48:L59)</f>
        <v>8590.9125839732715</v>
      </c>
      <c r="M98" s="16">
        <f t="shared" ref="M98" si="25">AVERAGE(M48:M59)</f>
        <v>2740687.1625839733</v>
      </c>
    </row>
    <row r="99" spans="1:13">
      <c r="A99" s="15" t="s">
        <v>13</v>
      </c>
      <c r="B99" s="16">
        <f>AVERAGE(B60:B71)</f>
        <v>33650</v>
      </c>
      <c r="C99" s="16">
        <f>AVERAGE(C60:C71)</f>
        <v>55991.25</v>
      </c>
      <c r="D99" s="16">
        <f t="shared" ref="D99:K99" si="26">AVERAGE(D60:D71)</f>
        <v>43969.416666666664</v>
      </c>
      <c r="E99" s="16">
        <f t="shared" si="26"/>
        <v>11063</v>
      </c>
      <c r="F99" s="16">
        <f t="shared" si="26"/>
        <v>117396.16666666667</v>
      </c>
      <c r="G99" s="16">
        <f t="shared" si="26"/>
        <v>3782.5</v>
      </c>
      <c r="H99" s="16">
        <f t="shared" si="26"/>
        <v>393332.2</v>
      </c>
      <c r="I99" s="16">
        <f t="shared" si="26"/>
        <v>1526211.3833333335</v>
      </c>
      <c r="J99" s="16">
        <f t="shared" si="26"/>
        <v>668479.3666666667</v>
      </c>
      <c r="K99" s="16">
        <f t="shared" si="26"/>
        <v>4933.25</v>
      </c>
      <c r="L99" s="16">
        <f t="shared" ref="L99" si="27">AVERAGE(L60:L71)</f>
        <v>8212.3163376526354</v>
      </c>
      <c r="M99" s="16">
        <f t="shared" ref="M99" si="28">AVERAGE(M60:M71)</f>
        <v>2867020.8496709862</v>
      </c>
    </row>
    <row r="100" spans="1:13">
      <c r="A100" s="15" t="s">
        <v>26</v>
      </c>
      <c r="B100" s="16">
        <f>AVERAGE(B71:B83)</f>
        <v>35843.153846153844</v>
      </c>
      <c r="C100" s="16">
        <f t="shared" ref="C100:M100" si="29">AVERAGE(C71:C83)</f>
        <v>56978.769230769234</v>
      </c>
      <c r="D100" s="16">
        <f t="shared" si="29"/>
        <v>47893.615384615383</v>
      </c>
      <c r="E100" s="16">
        <f t="shared" si="29"/>
        <v>11044.461538461539</v>
      </c>
      <c r="F100" s="16">
        <f t="shared" si="29"/>
        <v>114726.61538461539</v>
      </c>
      <c r="G100" s="16">
        <f t="shared" si="29"/>
        <v>4268.2307692307695</v>
      </c>
      <c r="H100" s="16">
        <f t="shared" si="29"/>
        <v>419135.87692307692</v>
      </c>
      <c r="I100" s="16">
        <f t="shared" si="29"/>
        <v>1584251.7384615387</v>
      </c>
      <c r="J100" s="16">
        <f t="shared" si="29"/>
        <v>701017.18461538467</v>
      </c>
      <c r="K100" s="16">
        <f t="shared" si="29"/>
        <v>7669.6923076923076</v>
      </c>
      <c r="L100" s="16">
        <f t="shared" si="29"/>
        <v>7032.6654664415246</v>
      </c>
      <c r="M100" s="16">
        <f t="shared" si="29"/>
        <v>2989862.0039279801</v>
      </c>
    </row>
    <row r="101" spans="1:13" ht="15.75" thickBot="1">
      <c r="A101" s="15" t="s">
        <v>29</v>
      </c>
      <c r="B101" s="16">
        <f>AVERAGE(B84:B89)</f>
        <v>35310.833333333336</v>
      </c>
      <c r="C101" s="16">
        <f t="shared" ref="C101:L101" si="30">AVERAGE(C84:C89)</f>
        <v>55110.333333333336</v>
      </c>
      <c r="D101" s="16">
        <f t="shared" si="30"/>
        <v>46298.666666666664</v>
      </c>
      <c r="E101" s="16">
        <f t="shared" si="30"/>
        <v>12364.333333333334</v>
      </c>
      <c r="F101" s="16">
        <f t="shared" si="30"/>
        <v>109369.16666666667</v>
      </c>
      <c r="G101" s="16">
        <f t="shared" si="30"/>
        <v>4514.666666666667</v>
      </c>
      <c r="H101" s="16">
        <f t="shared" si="30"/>
        <v>396380.33333333331</v>
      </c>
      <c r="I101" s="16">
        <f t="shared" si="30"/>
        <v>1509124.1666666667</v>
      </c>
      <c r="J101" s="16">
        <f t="shared" si="30"/>
        <v>712990.5</v>
      </c>
      <c r="K101" s="16">
        <f t="shared" si="30"/>
        <v>8356</v>
      </c>
      <c r="L101" s="16">
        <f t="shared" si="30"/>
        <v>6127.666666666667</v>
      </c>
      <c r="M101" s="16">
        <f>AVERAGE(M84:M89)</f>
        <v>2895946.6666666665</v>
      </c>
    </row>
    <row r="102" spans="1:13" ht="15.75" thickBot="1">
      <c r="A102" s="19" t="s">
        <v>17</v>
      </c>
      <c r="B102" s="22">
        <f>AVERAGE(B94:B101)</f>
        <v>30219.665064102563</v>
      </c>
      <c r="C102" s="23">
        <f>AVERAGE(C94:C101)</f>
        <v>52547.465598290597</v>
      </c>
      <c r="D102" s="23">
        <f t="shared" ref="D102:M102" si="31">AVERAGE(D94:D101)</f>
        <v>44860.337339743593</v>
      </c>
      <c r="E102" s="23">
        <f t="shared" si="31"/>
        <v>10624.63408119658</v>
      </c>
      <c r="F102" s="23">
        <f t="shared" si="31"/>
        <v>107237.4970619658</v>
      </c>
      <c r="G102" s="23">
        <f t="shared" si="31"/>
        <v>3542.4577350427353</v>
      </c>
      <c r="H102" s="23">
        <f t="shared" si="31"/>
        <v>372830.86030982906</v>
      </c>
      <c r="I102" s="23">
        <f t="shared" si="31"/>
        <v>1501762.2061965812</v>
      </c>
      <c r="J102" s="23">
        <f>AVERAGE(J94:J101)</f>
        <v>656270.7425213675</v>
      </c>
      <c r="K102" s="23">
        <f>AVERAGE(K94:K101)</f>
        <v>6162.7427884615381</v>
      </c>
      <c r="L102" s="23">
        <f t="shared" ref="L102" si="32">AVERAGE(L94:L101)</f>
        <v>7468.0128818417625</v>
      </c>
      <c r="M102" s="24">
        <f t="shared" si="31"/>
        <v>2793526.6215784228</v>
      </c>
    </row>
    <row r="103" spans="1:13" ht="15.75" thickBot="1">
      <c r="A103" s="15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36"/>
    </row>
    <row r="104" spans="1:13" ht="24" thickBot="1">
      <c r="A104" s="51" t="s">
        <v>20</v>
      </c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0"/>
    </row>
    <row r="105" spans="1:13" ht="30.75" customHeight="1" thickBot="1">
      <c r="A105" s="12"/>
      <c r="B105" s="13" t="str">
        <f>B93</f>
        <v>Bloemfontein</v>
      </c>
      <c r="C105" s="13" t="str">
        <f t="shared" ref="C105:M105" si="33">C93</f>
        <v xml:space="preserve">East London </v>
      </c>
      <c r="D105" s="13" t="str">
        <f t="shared" si="33"/>
        <v xml:space="preserve">George </v>
      </c>
      <c r="E105" s="13" t="str">
        <f t="shared" si="33"/>
        <v>Kimberley</v>
      </c>
      <c r="F105" s="13" t="str">
        <f t="shared" si="33"/>
        <v xml:space="preserve">Port Elizabeth </v>
      </c>
      <c r="G105" s="13" t="str">
        <f t="shared" si="33"/>
        <v xml:space="preserve">Upington </v>
      </c>
      <c r="H105" s="13" t="str">
        <f t="shared" si="33"/>
        <v>King Shaka International</v>
      </c>
      <c r="I105" s="13" t="str">
        <f t="shared" si="33"/>
        <v xml:space="preserve">OR Tambo International </v>
      </c>
      <c r="J105" s="13" t="str">
        <f t="shared" si="33"/>
        <v xml:space="preserve">Cape Town International </v>
      </c>
      <c r="K105" s="13" t="str">
        <f t="shared" si="33"/>
        <v>Pietermaritzburg</v>
      </c>
      <c r="L105" s="13" t="str">
        <f t="shared" ref="L105" si="34">L93</f>
        <v>Richards Bay</v>
      </c>
      <c r="M105" s="14" t="str">
        <f t="shared" si="33"/>
        <v>TOTAL</v>
      </c>
    </row>
    <row r="106" spans="1:13">
      <c r="A106" s="17">
        <v>2006</v>
      </c>
      <c r="B106" s="18">
        <f t="shared" ref="B106:B108" si="35">(B95-B94)/B94*100</f>
        <v>111.58409307179913</v>
      </c>
      <c r="C106" s="18">
        <f t="shared" ref="C106:J106" si="36">(C95-C94)/C94*100</f>
        <v>99.695236473008777</v>
      </c>
      <c r="D106" s="18">
        <f t="shared" si="36"/>
        <v>77.673720525915471</v>
      </c>
      <c r="E106" s="18">
        <f t="shared" si="36"/>
        <v>97.956813687163717</v>
      </c>
      <c r="F106" s="18">
        <f t="shared" si="36"/>
        <v>93.085928165915476</v>
      </c>
      <c r="G106" s="18">
        <f t="shared" si="36"/>
        <v>97.510367730439</v>
      </c>
      <c r="H106" s="18">
        <f t="shared" si="36"/>
        <v>9.2663373176542532</v>
      </c>
      <c r="I106" s="18">
        <f t="shared" si="36"/>
        <v>6.938479635109239</v>
      </c>
      <c r="J106" s="18">
        <f t="shared" si="36"/>
        <v>8.3319354629746663</v>
      </c>
      <c r="K106" s="18">
        <f>(K95-K94)/K94*100</f>
        <v>62.150000000000006</v>
      </c>
      <c r="L106" s="18">
        <f t="shared" ref="L106" si="37">(L95-L94)/L94*100</f>
        <v>2.5633788360874474</v>
      </c>
      <c r="M106" s="18">
        <f t="shared" ref="M106" si="38">(M95-M94)/M94*100</f>
        <v>12.101650784261606</v>
      </c>
    </row>
    <row r="107" spans="1:13">
      <c r="A107" s="17">
        <f>A106+1</f>
        <v>2007</v>
      </c>
      <c r="B107" s="18">
        <f t="shared" si="35"/>
        <v>54.119349608829538</v>
      </c>
      <c r="C107" s="18">
        <f t="shared" ref="C107:K107" si="39">(C96-C95)/C95*100</f>
        <v>25.411698396034492</v>
      </c>
      <c r="D107" s="18">
        <f t="shared" si="39"/>
        <v>24.613658689478285</v>
      </c>
      <c r="E107" s="18">
        <f t="shared" si="39"/>
        <v>28.321629580581636</v>
      </c>
      <c r="F107" s="18">
        <f t="shared" si="39"/>
        <v>19.344511780416816</v>
      </c>
      <c r="G107" s="18">
        <f t="shared" si="39"/>
        <v>46.326805040716238</v>
      </c>
      <c r="H107" s="18">
        <f t="shared" si="39"/>
        <v>19.0345303411816</v>
      </c>
      <c r="I107" s="18">
        <f t="shared" si="39"/>
        <v>12.226601354614889</v>
      </c>
      <c r="J107" s="18">
        <f t="shared" si="39"/>
        <v>15.126539185089232</v>
      </c>
      <c r="K107" s="18">
        <f t="shared" si="39"/>
        <v>0.9045122828656641</v>
      </c>
      <c r="L107" s="18">
        <f t="shared" ref="L107" si="40">(L96-L95)/L95*100</f>
        <v>12.966901003227349</v>
      </c>
      <c r="M107" s="18">
        <f t="shared" ref="M107" si="41">(M96-M95)/M95*100</f>
        <v>14.940049922621505</v>
      </c>
    </row>
    <row r="108" spans="1:13">
      <c r="A108" s="17">
        <f t="shared" ref="A108:A112" si="42">A107+1</f>
        <v>2008</v>
      </c>
      <c r="B108" s="18">
        <f t="shared" si="35"/>
        <v>-3.1160866413758832</v>
      </c>
      <c r="C108" s="18">
        <f t="shared" ref="C108:K108" si="43">(C97-C96)/C96*100</f>
        <v>-3.9926223137422867</v>
      </c>
      <c r="D108" s="18">
        <f t="shared" si="43"/>
        <v>-3.3197808079677107</v>
      </c>
      <c r="E108" s="18">
        <f t="shared" si="43"/>
        <v>5.6557015310452474</v>
      </c>
      <c r="F108" s="18">
        <f t="shared" si="43"/>
        <v>-1.7513313322843214</v>
      </c>
      <c r="G108" s="18">
        <f t="shared" si="43"/>
        <v>5.5596426694692553</v>
      </c>
      <c r="H108" s="18">
        <f t="shared" si="43"/>
        <v>-7.1043368942488607</v>
      </c>
      <c r="I108" s="18">
        <f t="shared" si="43"/>
        <v>-4.3166065896784804</v>
      </c>
      <c r="J108" s="18">
        <f t="shared" si="43"/>
        <v>-2.8844074085696323</v>
      </c>
      <c r="K108" s="18">
        <f t="shared" si="43"/>
        <v>-4.0732912294998567</v>
      </c>
      <c r="L108" s="18">
        <f t="shared" ref="L108" si="44">(L97-L96)/L96*100</f>
        <v>20.889072950347703</v>
      </c>
      <c r="M108" s="18">
        <f t="shared" ref="M108" si="45">(M97-M96)/M96*100</f>
        <v>-4.0953665575972336</v>
      </c>
    </row>
    <row r="109" spans="1:13">
      <c r="A109" s="17">
        <f t="shared" si="42"/>
        <v>2009</v>
      </c>
      <c r="B109" s="18">
        <f>(B98-B97)/B97*100</f>
        <v>-2.6401381645586532</v>
      </c>
      <c r="C109" s="18">
        <f t="shared" ref="C109:K109" si="46">(C98-C97)/C97*100</f>
        <v>-5.4845736752767777</v>
      </c>
      <c r="D109" s="18">
        <f t="shared" si="46"/>
        <v>-12.989998175718023</v>
      </c>
      <c r="E109" s="18">
        <f t="shared" si="46"/>
        <v>-16.046653600231338</v>
      </c>
      <c r="F109" s="18">
        <f t="shared" si="46"/>
        <v>-8.3639671386331251</v>
      </c>
      <c r="G109" s="18">
        <f t="shared" si="46"/>
        <v>-15.328554360812424</v>
      </c>
      <c r="H109" s="18">
        <f t="shared" si="46"/>
        <v>-3.4535959351517089</v>
      </c>
      <c r="I109" s="18">
        <f t="shared" si="46"/>
        <v>-5.1179658352227069</v>
      </c>
      <c r="J109" s="18">
        <f t="shared" si="46"/>
        <v>-4.3758940802371047</v>
      </c>
      <c r="K109" s="18">
        <f t="shared" si="46"/>
        <v>-19.812310020308743</v>
      </c>
      <c r="L109" s="18">
        <f t="shared" ref="L109" si="47">(L98-L97)/L97*100</f>
        <v>-5.5705903679929794</v>
      </c>
      <c r="M109" s="18">
        <f t="shared" ref="M109" si="48">(M98-M97)/M97*100</f>
        <v>-5.0866884911265746</v>
      </c>
    </row>
    <row r="110" spans="1:13">
      <c r="A110" s="17">
        <f t="shared" si="42"/>
        <v>2010</v>
      </c>
      <c r="B110" s="18">
        <f>(B99-B98)/B98*100</f>
        <v>0.74498395764619729</v>
      </c>
      <c r="C110" s="18">
        <f t="shared" ref="C110:K110" si="49">(C99-C98)/C98*100</f>
        <v>-0.60430781975797676</v>
      </c>
      <c r="D110" s="18">
        <f t="shared" si="49"/>
        <v>-3.8040248095708646</v>
      </c>
      <c r="E110" s="18">
        <f t="shared" si="49"/>
        <v>1.6166069624322585</v>
      </c>
      <c r="F110" s="18">
        <f t="shared" si="49"/>
        <v>4.9069114375948155</v>
      </c>
      <c r="G110" s="18">
        <f t="shared" si="49"/>
        <v>6.7447438972767033</v>
      </c>
      <c r="H110" s="18">
        <f t="shared" si="49"/>
        <v>9.6465398867152814</v>
      </c>
      <c r="I110" s="18">
        <f t="shared" si="49"/>
        <v>4.3282693014602822</v>
      </c>
      <c r="J110" s="18">
        <f t="shared" si="49"/>
        <v>3.8552351606523829</v>
      </c>
      <c r="K110" s="18">
        <f t="shared" si="49"/>
        <v>-2.0062571386005859</v>
      </c>
      <c r="L110" s="18">
        <f t="shared" ref="L110:M111" si="50">(L99-L98)/L98*100</f>
        <v>-4.4069386415003704</v>
      </c>
      <c r="M110" s="18">
        <f>(M99-M98)/M98*100</f>
        <v>4.6095624780430269</v>
      </c>
    </row>
    <row r="111" spans="1:13">
      <c r="A111" s="17">
        <f t="shared" si="42"/>
        <v>2011</v>
      </c>
      <c r="B111" s="18">
        <f>(B100-B99)/B99*100</f>
        <v>6.5175448622699665</v>
      </c>
      <c r="C111" s="18">
        <f t="shared" ref="C111:K111" si="51">(C100-C99)/C99*100</f>
        <v>1.7637027763610102</v>
      </c>
      <c r="D111" s="18">
        <f t="shared" si="51"/>
        <v>8.9248368876443713</v>
      </c>
      <c r="E111" s="18">
        <f t="shared" si="51"/>
        <v>-0.16757173947808893</v>
      </c>
      <c r="F111" s="18">
        <f t="shared" si="51"/>
        <v>-2.2739680160351186</v>
      </c>
      <c r="G111" s="18">
        <f t="shared" si="51"/>
        <v>12.841527276424838</v>
      </c>
      <c r="H111" s="18">
        <f t="shared" si="51"/>
        <v>6.5602757473395039</v>
      </c>
      <c r="I111" s="18">
        <f t="shared" si="51"/>
        <v>3.8029040906143465</v>
      </c>
      <c r="J111" s="18">
        <f t="shared" si="51"/>
        <v>4.8674378853256011</v>
      </c>
      <c r="K111" s="18">
        <f t="shared" si="51"/>
        <v>55.469362138393706</v>
      </c>
      <c r="L111" s="18">
        <f t="shared" si="50"/>
        <v>-14.364410998180032</v>
      </c>
      <c r="M111" s="18">
        <f t="shared" si="50"/>
        <v>4.2846271686894397</v>
      </c>
    </row>
    <row r="112" spans="1:13" ht="15.75" thickBot="1">
      <c r="A112" s="17">
        <f t="shared" si="42"/>
        <v>2012</v>
      </c>
      <c r="B112" s="18">
        <f>(B101-B100)/B100*100</f>
        <v>-1.4851385988669881</v>
      </c>
      <c r="C112" s="18">
        <f t="shared" ref="C112:M112" si="52">(C101-C100)/C100*100</f>
        <v>-3.2791791094478753</v>
      </c>
      <c r="D112" s="18">
        <f t="shared" si="52"/>
        <v>-3.3301906843747191</v>
      </c>
      <c r="E112" s="18">
        <f t="shared" si="52"/>
        <v>11.950530954138749</v>
      </c>
      <c r="F112" s="18">
        <f t="shared" si="52"/>
        <v>-4.6697522627928434</v>
      </c>
      <c r="G112" s="18">
        <f t="shared" si="52"/>
        <v>5.7737247763740456</v>
      </c>
      <c r="H112" s="18">
        <f t="shared" si="52"/>
        <v>-5.4291567108963772</v>
      </c>
      <c r="I112" s="18">
        <f t="shared" si="52"/>
        <v>-4.7421486100326495</v>
      </c>
      <c r="J112" s="18">
        <f t="shared" si="52"/>
        <v>1.7079917079614142</v>
      </c>
      <c r="K112" s="18">
        <f t="shared" si="52"/>
        <v>8.9483080255952512</v>
      </c>
      <c r="L112" s="18">
        <f t="shared" si="52"/>
        <v>-12.868503472734927</v>
      </c>
      <c r="M112" s="18">
        <f t="shared" si="52"/>
        <v>-3.1411261502347188</v>
      </c>
    </row>
    <row r="113" spans="1:13" ht="15.75" thickBot="1">
      <c r="A113" s="19" t="s">
        <v>17</v>
      </c>
      <c r="B113" s="29">
        <f>AVERAGE(B106:B112)</f>
        <v>23.67494401367761</v>
      </c>
      <c r="C113" s="20">
        <f t="shared" ref="C113:M113" si="53">AVERAGE(C106:C112)</f>
        <v>16.215707818168479</v>
      </c>
      <c r="D113" s="20">
        <f t="shared" si="53"/>
        <v>12.538317375058115</v>
      </c>
      <c r="E113" s="20">
        <f t="shared" si="53"/>
        <v>18.469579625093168</v>
      </c>
      <c r="F113" s="20">
        <f t="shared" si="53"/>
        <v>14.325476090597386</v>
      </c>
      <c r="G113" s="20">
        <f t="shared" si="53"/>
        <v>22.775465289983948</v>
      </c>
      <c r="H113" s="20">
        <f t="shared" si="53"/>
        <v>4.074370536084813</v>
      </c>
      <c r="I113" s="20">
        <f t="shared" si="53"/>
        <v>1.8742190495521314</v>
      </c>
      <c r="J113" s="20">
        <f t="shared" si="53"/>
        <v>3.8041197018852229</v>
      </c>
      <c r="K113" s="20">
        <f t="shared" si="53"/>
        <v>14.511474865492206</v>
      </c>
      <c r="L113" s="20">
        <f t="shared" ref="L113" si="54">AVERAGE(L106:L112)</f>
        <v>-0.11301295582083018</v>
      </c>
      <c r="M113" s="21">
        <f t="shared" si="53"/>
        <v>3.3732441649510072</v>
      </c>
    </row>
    <row r="114" spans="1:13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36"/>
    </row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spans="1:13" ht="13.5" customHeight="1"/>
    <row r="162" spans="1:13" ht="13.5" customHeight="1"/>
    <row r="163" spans="1:13" ht="13.5" customHeight="1" thickBot="1"/>
    <row r="164" spans="1:13" ht="30.75" customHeight="1" thickBot="1">
      <c r="A164" s="53" t="s">
        <v>21</v>
      </c>
      <c r="B164" s="54"/>
      <c r="C164" s="54"/>
      <c r="D164" s="54"/>
      <c r="E164" s="54"/>
      <c r="F164" s="54"/>
      <c r="G164" s="54"/>
      <c r="H164" s="54"/>
      <c r="I164" s="54"/>
      <c r="J164" s="54"/>
      <c r="K164" s="54"/>
      <c r="L164" s="54"/>
      <c r="M164" s="55"/>
    </row>
    <row r="165" spans="1:13" ht="28.5" customHeight="1" thickBot="1">
      <c r="A165" s="12"/>
      <c r="B165" s="13" t="str">
        <f>B105</f>
        <v>Bloemfontein</v>
      </c>
      <c r="C165" s="13" t="str">
        <f t="shared" ref="C165:M165" si="55">C105</f>
        <v xml:space="preserve">East London </v>
      </c>
      <c r="D165" s="13" t="str">
        <f t="shared" si="55"/>
        <v xml:space="preserve">George </v>
      </c>
      <c r="E165" s="13" t="str">
        <f t="shared" si="55"/>
        <v>Kimberley</v>
      </c>
      <c r="F165" s="13" t="str">
        <f t="shared" si="55"/>
        <v xml:space="preserve">Port Elizabeth </v>
      </c>
      <c r="G165" s="13" t="str">
        <f t="shared" si="55"/>
        <v xml:space="preserve">Upington </v>
      </c>
      <c r="H165" s="13" t="str">
        <f t="shared" si="55"/>
        <v>King Shaka International</v>
      </c>
      <c r="I165" s="13" t="str">
        <f t="shared" si="55"/>
        <v xml:space="preserve">OR Tambo International </v>
      </c>
      <c r="J165" s="13" t="str">
        <f t="shared" si="55"/>
        <v xml:space="preserve">Cape Town International </v>
      </c>
      <c r="K165" s="13" t="str">
        <f t="shared" si="55"/>
        <v>Pietermaritzburg</v>
      </c>
      <c r="L165" s="13" t="str">
        <f t="shared" ref="L165" si="56">L105</f>
        <v>Richards Bay</v>
      </c>
      <c r="M165" s="14" t="str">
        <f t="shared" si="55"/>
        <v>TOTAL</v>
      </c>
    </row>
    <row r="166" spans="1:13">
      <c r="A166" s="4">
        <v>2005</v>
      </c>
      <c r="B166" s="2">
        <f>SUM(B3:B11)/9*12</f>
        <v>130308</v>
      </c>
      <c r="C166" s="2">
        <f t="shared" ref="C166:K166" si="57">SUM(C3:C11)/9*12</f>
        <v>297454.66666666669</v>
      </c>
      <c r="D166" s="2">
        <f t="shared" si="57"/>
        <v>294496</v>
      </c>
      <c r="E166" s="2">
        <f t="shared" si="57"/>
        <v>57981.333333333328</v>
      </c>
      <c r="F166" s="2">
        <f t="shared" si="57"/>
        <v>647269.33333333326</v>
      </c>
      <c r="G166" s="2">
        <f t="shared" si="57"/>
        <v>16461.333333333336</v>
      </c>
      <c r="H166" s="2">
        <f t="shared" si="57"/>
        <v>3690242.666666667</v>
      </c>
      <c r="I166" s="2">
        <f t="shared" si="57"/>
        <v>16111781.333333334</v>
      </c>
      <c r="J166" s="2">
        <f t="shared" si="57"/>
        <v>6668874.666666666</v>
      </c>
      <c r="K166" s="2">
        <f t="shared" si="57"/>
        <v>48000</v>
      </c>
      <c r="L166" s="2">
        <f t="shared" ref="L166" si="58">SUM(L3:L11)/9*12</f>
        <v>77944</v>
      </c>
      <c r="M166" s="2">
        <f>SUM(B166:L166)</f>
        <v>28040813.333333336</v>
      </c>
    </row>
    <row r="167" spans="1:13">
      <c r="A167" s="4">
        <v>2006</v>
      </c>
      <c r="B167" s="2">
        <f>SUM(B12:B23)</f>
        <v>275711</v>
      </c>
      <c r="C167" s="2">
        <f t="shared" ref="C167:K167" si="59">SUM(C12:C23)</f>
        <v>594002.80000000005</v>
      </c>
      <c r="D167" s="2">
        <f t="shared" si="59"/>
        <v>523242</v>
      </c>
      <c r="E167" s="2">
        <f t="shared" si="59"/>
        <v>114778</v>
      </c>
      <c r="F167" s="2">
        <f t="shared" si="59"/>
        <v>1249786</v>
      </c>
      <c r="G167" s="2">
        <f t="shared" si="59"/>
        <v>32512.84</v>
      </c>
      <c r="H167" s="2">
        <f t="shared" si="59"/>
        <v>4032193</v>
      </c>
      <c r="I167" s="2">
        <f t="shared" si="59"/>
        <v>17229694</v>
      </c>
      <c r="J167" s="2">
        <f t="shared" si="59"/>
        <v>7224521</v>
      </c>
      <c r="K167" s="2">
        <f t="shared" si="59"/>
        <v>77832</v>
      </c>
      <c r="L167" s="2">
        <f t="shared" ref="L167" si="60">SUM(L12:L23)</f>
        <v>79942</v>
      </c>
      <c r="M167" s="2">
        <f t="shared" ref="M167:M173" si="61">SUM(B167:L167)</f>
        <v>31434214.640000001</v>
      </c>
    </row>
    <row r="168" spans="1:13">
      <c r="A168" s="4">
        <v>2007</v>
      </c>
      <c r="B168" s="2">
        <f>SUM(B24:B35)</f>
        <v>424924</v>
      </c>
      <c r="C168" s="2">
        <f t="shared" ref="C168:K168" si="62">SUM(C24:C35)</f>
        <v>744949</v>
      </c>
      <c r="D168" s="2">
        <f t="shared" si="62"/>
        <v>652031</v>
      </c>
      <c r="E168" s="2">
        <f t="shared" si="62"/>
        <v>147285</v>
      </c>
      <c r="F168" s="2">
        <f t="shared" si="62"/>
        <v>1491551</v>
      </c>
      <c r="G168" s="2">
        <f t="shared" si="62"/>
        <v>47575</v>
      </c>
      <c r="H168" s="2">
        <f t="shared" si="62"/>
        <v>4799702</v>
      </c>
      <c r="I168" s="2">
        <f t="shared" si="62"/>
        <v>19336300</v>
      </c>
      <c r="J168" s="2">
        <f t="shared" si="62"/>
        <v>8317341</v>
      </c>
      <c r="K168" s="2">
        <f t="shared" si="62"/>
        <v>78536</v>
      </c>
      <c r="L168" s="2">
        <f t="shared" ref="L168" si="63">SUM(L24:L35)</f>
        <v>90308</v>
      </c>
      <c r="M168" s="2">
        <f t="shared" si="61"/>
        <v>36130502</v>
      </c>
    </row>
    <row r="169" spans="1:13">
      <c r="A169" s="4">
        <v>2008</v>
      </c>
      <c r="B169" s="2">
        <f>SUM(B36:B47)</f>
        <v>411683</v>
      </c>
      <c r="C169" s="2">
        <f t="shared" ref="C169:K169" si="64">SUM(C36:C47)</f>
        <v>715206</v>
      </c>
      <c r="D169" s="2">
        <f t="shared" si="64"/>
        <v>630385</v>
      </c>
      <c r="E169" s="2">
        <f t="shared" si="64"/>
        <v>155615</v>
      </c>
      <c r="F169" s="2">
        <f t="shared" si="64"/>
        <v>1465429</v>
      </c>
      <c r="G169" s="2">
        <f t="shared" si="64"/>
        <v>50220</v>
      </c>
      <c r="H169" s="2">
        <f t="shared" si="64"/>
        <v>4458715</v>
      </c>
      <c r="I169" s="2">
        <f t="shared" si="64"/>
        <v>18501628</v>
      </c>
      <c r="J169" s="2">
        <f t="shared" si="64"/>
        <v>8077435</v>
      </c>
      <c r="K169" s="2">
        <f t="shared" si="64"/>
        <v>75337</v>
      </c>
      <c r="L169" s="2">
        <f t="shared" ref="L169" si="65">SUM(L36:L47)</f>
        <v>109172.50400000002</v>
      </c>
      <c r="M169" s="2">
        <f>SUM(B169:L169)</f>
        <v>34650825.504000001</v>
      </c>
    </row>
    <row r="170" spans="1:13">
      <c r="A170" s="4">
        <v>2009</v>
      </c>
      <c r="B170" s="2">
        <f>SUM(B48:B59)</f>
        <v>400814</v>
      </c>
      <c r="C170" s="2">
        <f t="shared" ref="C170:K170" si="66">SUM(C48:C59)</f>
        <v>675980</v>
      </c>
      <c r="D170" s="2">
        <f t="shared" si="66"/>
        <v>548498</v>
      </c>
      <c r="E170" s="2">
        <f t="shared" si="66"/>
        <v>130644</v>
      </c>
      <c r="F170" s="2">
        <f t="shared" si="66"/>
        <v>1342861</v>
      </c>
      <c r="G170" s="2">
        <f t="shared" si="66"/>
        <v>42522</v>
      </c>
      <c r="H170" s="2">
        <f t="shared" si="66"/>
        <v>4304729</v>
      </c>
      <c r="I170" s="2">
        <f t="shared" si="66"/>
        <v>17554721</v>
      </c>
      <c r="J170" s="2">
        <f t="shared" si="66"/>
        <v>7723975</v>
      </c>
      <c r="K170" s="2">
        <f t="shared" si="66"/>
        <v>60411</v>
      </c>
      <c r="L170" s="2">
        <f t="shared" ref="L170" si="67">SUM(L48:L59)</f>
        <v>103090.95100767925</v>
      </c>
      <c r="M170" s="2">
        <f t="shared" si="61"/>
        <v>32888245.951007679</v>
      </c>
    </row>
    <row r="171" spans="1:13">
      <c r="A171" s="4">
        <v>2010</v>
      </c>
      <c r="B171" s="2">
        <f>SUM(B60:B71)</f>
        <v>403800</v>
      </c>
      <c r="C171" s="2">
        <f t="shared" ref="C171:K171" si="68">SUM(C60:C71)</f>
        <v>671895</v>
      </c>
      <c r="D171" s="2">
        <f t="shared" si="68"/>
        <v>527633</v>
      </c>
      <c r="E171" s="2">
        <f t="shared" si="68"/>
        <v>132756</v>
      </c>
      <c r="F171" s="2">
        <f>SUM(F60:F71)</f>
        <v>1408754</v>
      </c>
      <c r="G171" s="2">
        <f t="shared" si="68"/>
        <v>45390</v>
      </c>
      <c r="H171" s="2">
        <f t="shared" si="68"/>
        <v>4719986.4000000004</v>
      </c>
      <c r="I171" s="2">
        <f t="shared" si="68"/>
        <v>18314536.600000001</v>
      </c>
      <c r="J171" s="2">
        <f t="shared" si="68"/>
        <v>8021752.4000000004</v>
      </c>
      <c r="K171" s="2">
        <f t="shared" si="68"/>
        <v>59199</v>
      </c>
      <c r="L171" s="2">
        <f t="shared" ref="L171" si="69">SUM(L60:L71)</f>
        <v>98547.796051831625</v>
      </c>
      <c r="M171" s="2">
        <f t="shared" si="61"/>
        <v>34404250.196051829</v>
      </c>
    </row>
    <row r="172" spans="1:13">
      <c r="A172" s="4">
        <v>2011</v>
      </c>
      <c r="B172" s="2">
        <f>SUM(B71:B83)</f>
        <v>465961</v>
      </c>
      <c r="C172" s="2">
        <f t="shared" ref="C172:L172" si="70">SUM(C71:C83)</f>
        <v>740724</v>
      </c>
      <c r="D172" s="2">
        <f t="shared" si="70"/>
        <v>622617</v>
      </c>
      <c r="E172" s="2">
        <f t="shared" si="70"/>
        <v>143578</v>
      </c>
      <c r="F172" s="2">
        <f t="shared" si="70"/>
        <v>1491446</v>
      </c>
      <c r="G172" s="2">
        <f t="shared" si="70"/>
        <v>55487</v>
      </c>
      <c r="H172" s="2">
        <f t="shared" si="70"/>
        <v>5448766.4000000004</v>
      </c>
      <c r="I172" s="2">
        <f t="shared" si="70"/>
        <v>20595272.600000001</v>
      </c>
      <c r="J172" s="2">
        <f t="shared" si="70"/>
        <v>9113223.4000000004</v>
      </c>
      <c r="K172" s="2">
        <f t="shared" si="70"/>
        <v>99706</v>
      </c>
      <c r="L172" s="2">
        <f t="shared" si="70"/>
        <v>91424.651063739817</v>
      </c>
      <c r="M172" s="2">
        <f t="shared" si="61"/>
        <v>38868206.051063739</v>
      </c>
    </row>
    <row r="173" spans="1:13" ht="15.75" thickBot="1">
      <c r="A173" s="4">
        <v>2012</v>
      </c>
      <c r="B173" s="2">
        <f>SUM(B84:B89)</f>
        <v>211865</v>
      </c>
      <c r="C173" s="2">
        <f t="shared" ref="C173:L173" si="71">SUM(C84:C89)</f>
        <v>330662</v>
      </c>
      <c r="D173" s="2">
        <f t="shared" si="71"/>
        <v>277792</v>
      </c>
      <c r="E173" s="2">
        <f t="shared" si="71"/>
        <v>74186</v>
      </c>
      <c r="F173" s="2">
        <f t="shared" si="71"/>
        <v>656215</v>
      </c>
      <c r="G173" s="2">
        <f t="shared" si="71"/>
        <v>27088</v>
      </c>
      <c r="H173" s="2">
        <f t="shared" si="71"/>
        <v>2378282</v>
      </c>
      <c r="I173" s="2">
        <f t="shared" si="71"/>
        <v>9054745</v>
      </c>
      <c r="J173" s="2">
        <f t="shared" si="71"/>
        <v>4277943</v>
      </c>
      <c r="K173" s="2">
        <f t="shared" si="71"/>
        <v>50136</v>
      </c>
      <c r="L173" s="2">
        <f t="shared" si="71"/>
        <v>36766</v>
      </c>
      <c r="M173" s="2">
        <f t="shared" si="61"/>
        <v>17375680</v>
      </c>
    </row>
    <row r="174" spans="1:13" ht="15.75" thickBot="1">
      <c r="A174" s="19" t="s">
        <v>25</v>
      </c>
      <c r="B174" s="8">
        <f>SUM(B166:B173)</f>
        <v>2725066</v>
      </c>
      <c r="C174" s="9">
        <f t="shared" ref="C174:M174" si="72">SUM(C166:C173)</f>
        <v>4770873.4666666668</v>
      </c>
      <c r="D174" s="9">
        <f t="shared" si="72"/>
        <v>4076694</v>
      </c>
      <c r="E174" s="9">
        <f t="shared" si="72"/>
        <v>956823.33333333326</v>
      </c>
      <c r="F174" s="9">
        <f t="shared" si="72"/>
        <v>9753311.3333333321</v>
      </c>
      <c r="G174" s="9">
        <f t="shared" si="72"/>
        <v>317256.17333333334</v>
      </c>
      <c r="H174" s="9">
        <f t="shared" si="72"/>
        <v>33832616.466666669</v>
      </c>
      <c r="I174" s="9">
        <f t="shared" si="72"/>
        <v>136698678.53333333</v>
      </c>
      <c r="J174" s="9">
        <f t="shared" si="72"/>
        <v>59425065.466666661</v>
      </c>
      <c r="K174" s="9">
        <f t="shared" si="72"/>
        <v>549157</v>
      </c>
      <c r="L174" s="9">
        <f t="shared" ref="L174" si="73">SUM(L166:L173)</f>
        <v>687195.90212325077</v>
      </c>
      <c r="M174" s="10">
        <f t="shared" si="72"/>
        <v>253792737.67545661</v>
      </c>
    </row>
    <row r="175" spans="1:13" ht="15.75" thickBot="1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24" thickBot="1">
      <c r="A176" s="51" t="s">
        <v>22</v>
      </c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0"/>
    </row>
    <row r="177" spans="1:13" ht="29.25" customHeight="1" thickBot="1">
      <c r="A177" s="12"/>
      <c r="B177" s="13" t="str">
        <f>B165</f>
        <v>Bloemfontein</v>
      </c>
      <c r="C177" s="13" t="str">
        <f t="shared" ref="C177:M177" si="74">C165</f>
        <v xml:space="preserve">East London </v>
      </c>
      <c r="D177" s="13" t="str">
        <f t="shared" si="74"/>
        <v xml:space="preserve">George </v>
      </c>
      <c r="E177" s="13" t="str">
        <f t="shared" si="74"/>
        <v>Kimberley</v>
      </c>
      <c r="F177" s="13" t="str">
        <f t="shared" si="74"/>
        <v xml:space="preserve">Port Elizabeth </v>
      </c>
      <c r="G177" s="13" t="str">
        <f t="shared" si="74"/>
        <v xml:space="preserve">Upington </v>
      </c>
      <c r="H177" s="13" t="str">
        <f t="shared" si="74"/>
        <v>King Shaka International</v>
      </c>
      <c r="I177" s="13" t="str">
        <f t="shared" si="74"/>
        <v xml:space="preserve">OR Tambo International </v>
      </c>
      <c r="J177" s="13" t="str">
        <f t="shared" si="74"/>
        <v xml:space="preserve">Cape Town International </v>
      </c>
      <c r="K177" s="13" t="str">
        <f t="shared" si="74"/>
        <v>Pietermaritzburg</v>
      </c>
      <c r="L177" s="13" t="str">
        <f t="shared" ref="L177" si="75">L165</f>
        <v>Richards Bay</v>
      </c>
      <c r="M177" s="14" t="str">
        <f t="shared" si="74"/>
        <v>TOTAL</v>
      </c>
    </row>
    <row r="178" spans="1:13">
      <c r="A178" s="4">
        <v>2005</v>
      </c>
      <c r="B178" s="3">
        <f>B166/$M166*100</f>
        <v>0.46470834654819798</v>
      </c>
      <c r="C178" s="3">
        <f>C166/$M166*100</f>
        <v>1.0607918648103882</v>
      </c>
      <c r="D178" s="3">
        <f t="shared" ref="D178:I178" si="76">D166/$M166*100</f>
        <v>1.0502405779004984</v>
      </c>
      <c r="E178" s="3">
        <f>E166/$M166*100</f>
        <v>0.20677479160138482</v>
      </c>
      <c r="F178" s="3">
        <f t="shared" si="76"/>
        <v>2.3083115515907524</v>
      </c>
      <c r="G178" s="3">
        <f>G166/$M166*100</f>
        <v>5.8704906800135612E-2</v>
      </c>
      <c r="H178" s="3">
        <f>H166/$M166*100</f>
        <v>13.160255456213585</v>
      </c>
      <c r="I178" s="3">
        <f t="shared" si="76"/>
        <v>57.45832384319808</v>
      </c>
      <c r="J178" s="3">
        <f>J166/$M166*100</f>
        <v>23.782743344106514</v>
      </c>
      <c r="K178" s="3">
        <f>K166/$M166*100</f>
        <v>0.1711790575736985</v>
      </c>
      <c r="L178" s="3">
        <f>L166/$M166*100</f>
        <v>0.27796625965675742</v>
      </c>
      <c r="M178" s="3">
        <f>M166/$M166*100</f>
        <v>100</v>
      </c>
    </row>
    <row r="179" spans="1:13">
      <c r="A179" s="4">
        <v>2006</v>
      </c>
      <c r="B179" s="3">
        <f>B167/$M167*100</f>
        <v>0.8771047826630225</v>
      </c>
      <c r="C179" s="3">
        <f t="shared" ref="C179:K179" si="77">C167/$M167*100</f>
        <v>1.8896696062007932</v>
      </c>
      <c r="D179" s="3">
        <f t="shared" si="77"/>
        <v>1.6645620257812175</v>
      </c>
      <c r="E179" s="3">
        <f t="shared" si="77"/>
        <v>0.36513716443847505</v>
      </c>
      <c r="F179" s="3">
        <f t="shared" si="77"/>
        <v>3.9758779225540088</v>
      </c>
      <c r="G179" s="3">
        <f t="shared" si="77"/>
        <v>0.10343137365559454</v>
      </c>
      <c r="H179" s="3">
        <f t="shared" si="77"/>
        <v>12.82740175372169</v>
      </c>
      <c r="I179" s="3">
        <f t="shared" si="77"/>
        <v>54.811911788867263</v>
      </c>
      <c r="J179" s="3">
        <f t="shared" si="77"/>
        <v>22.982985523063796</v>
      </c>
      <c r="K179" s="3">
        <f t="shared" si="77"/>
        <v>0.24760281397633163</v>
      </c>
      <c r="L179" s="3">
        <f t="shared" ref="L179" si="78">L167/$M167*100</f>
        <v>0.25431524507780734</v>
      </c>
      <c r="M179" s="3">
        <f t="shared" ref="M179" si="79">M167/$M167*100</f>
        <v>100</v>
      </c>
    </row>
    <row r="180" spans="1:13">
      <c r="A180" s="4">
        <v>2007</v>
      </c>
      <c r="B180" s="3">
        <f t="shared" ref="B180:K181" si="80">B168/$M168*100</f>
        <v>1.1760810851728547</v>
      </c>
      <c r="C180" s="3">
        <f t="shared" si="80"/>
        <v>2.0618285347931229</v>
      </c>
      <c r="D180" s="3">
        <f t="shared" si="80"/>
        <v>1.8046552466943304</v>
      </c>
      <c r="E180" s="3">
        <f t="shared" si="80"/>
        <v>0.40764725604974983</v>
      </c>
      <c r="F180" s="3">
        <f t="shared" si="80"/>
        <v>4.1282321513274294</v>
      </c>
      <c r="G180" s="3">
        <f t="shared" si="80"/>
        <v>0.131675446967219</v>
      </c>
      <c r="H180" s="3">
        <f t="shared" si="80"/>
        <v>13.284349052221858</v>
      </c>
      <c r="I180" s="3">
        <f t="shared" si="80"/>
        <v>53.517938942558843</v>
      </c>
      <c r="J180" s="3">
        <f t="shared" si="80"/>
        <v>23.020275223410959</v>
      </c>
      <c r="K180" s="3">
        <f t="shared" si="80"/>
        <v>0.21736758598039962</v>
      </c>
      <c r="L180" s="3">
        <f t="shared" ref="L180" si="81">L168/$M168*100</f>
        <v>0.24994947482323937</v>
      </c>
      <c r="M180" s="3">
        <f t="shared" ref="M180" si="82">M168/$M168*100</f>
        <v>100</v>
      </c>
    </row>
    <row r="181" spans="1:13">
      <c r="A181" s="4">
        <v>2008</v>
      </c>
      <c r="B181" s="3">
        <f t="shared" si="80"/>
        <v>1.1880900209793743</v>
      </c>
      <c r="C181" s="3">
        <f t="shared" si="80"/>
        <v>2.0640374063164484</v>
      </c>
      <c r="D181" s="3">
        <f t="shared" si="80"/>
        <v>1.8192495873647512</v>
      </c>
      <c r="E181" s="3">
        <f t="shared" si="80"/>
        <v>0.44909463984353332</v>
      </c>
      <c r="F181" s="3">
        <f>F169/$M169*100</f>
        <v>4.229131568108917</v>
      </c>
      <c r="G181" s="3">
        <f t="shared" si="80"/>
        <v>0.14493161207430033</v>
      </c>
      <c r="H181" s="3">
        <f t="shared" si="80"/>
        <v>12.867557800276064</v>
      </c>
      <c r="I181" s="3">
        <f t="shared" si="80"/>
        <v>53.394479729968388</v>
      </c>
      <c r="J181" s="3">
        <f t="shared" si="80"/>
        <v>23.310945359923853</v>
      </c>
      <c r="K181" s="3">
        <f t="shared" si="80"/>
        <v>0.21741761965036965</v>
      </c>
      <c r="L181" s="3">
        <f t="shared" ref="L181" si="83">L169/$M169*100</f>
        <v>0.31506465549398649</v>
      </c>
      <c r="M181" s="3">
        <f t="shared" ref="M181" si="84">M169/$M169*100</f>
        <v>100</v>
      </c>
    </row>
    <row r="182" spans="1:13">
      <c r="A182" s="4">
        <v>2009</v>
      </c>
      <c r="B182" s="3">
        <f>B170/$M170*100</f>
        <v>1.2187150406168721</v>
      </c>
      <c r="C182" s="3">
        <f t="shared" ref="C182:K182" si="85">C170/$M170*100</f>
        <v>2.0553847748736152</v>
      </c>
      <c r="D182" s="3">
        <f t="shared" si="85"/>
        <v>1.6677630081490993</v>
      </c>
      <c r="E182" s="3">
        <f t="shared" si="85"/>
        <v>0.39723614386311512</v>
      </c>
      <c r="F182" s="3">
        <f t="shared" si="85"/>
        <v>4.0831031305239174</v>
      </c>
      <c r="G182" s="3">
        <f t="shared" si="85"/>
        <v>0.12929239237429491</v>
      </c>
      <c r="H182" s="3">
        <f t="shared" si="85"/>
        <v>13.088958913809465</v>
      </c>
      <c r="I182" s="3">
        <f t="shared" si="85"/>
        <v>53.3768843317171</v>
      </c>
      <c r="J182" s="3">
        <f t="shared" si="85"/>
        <v>23.485518235013508</v>
      </c>
      <c r="K182" s="3">
        <f t="shared" si="85"/>
        <v>0.18368568542692085</v>
      </c>
      <c r="L182" s="3">
        <f t="shared" ref="L182" si="86">L170/$M170*100</f>
        <v>0.31345834363209812</v>
      </c>
      <c r="M182" s="3">
        <f>M170/$M170*100</f>
        <v>100</v>
      </c>
    </row>
    <row r="183" spans="1:13">
      <c r="A183" s="4">
        <v>2010</v>
      </c>
      <c r="B183" s="3">
        <f>B171/$M171*100</f>
        <v>1.1736921970365723</v>
      </c>
      <c r="C183" s="3">
        <f t="shared" ref="C183:K183" si="87">C171/$M171*100</f>
        <v>1.9529418492518273</v>
      </c>
      <c r="D183" s="3">
        <f t="shared" si="87"/>
        <v>1.5336273774120799</v>
      </c>
      <c r="E183" s="3">
        <f t="shared" si="87"/>
        <v>0.38587092944474294</v>
      </c>
      <c r="F183" s="3">
        <f t="shared" si="87"/>
        <v>4.09470920590406</v>
      </c>
      <c r="G183" s="3">
        <f t="shared" si="87"/>
        <v>0.13193137400567118</v>
      </c>
      <c r="H183" s="3">
        <f t="shared" si="87"/>
        <v>13.719195660720018</v>
      </c>
      <c r="I183" s="3">
        <f t="shared" si="87"/>
        <v>53.233354878060226</v>
      </c>
      <c r="J183" s="3">
        <f t="shared" si="87"/>
        <v>23.31616691044923</v>
      </c>
      <c r="K183" s="3">
        <f t="shared" si="87"/>
        <v>0.17206885679140183</v>
      </c>
      <c r="L183" s="3">
        <f t="shared" ref="L183" si="88">L171/$M171*100</f>
        <v>0.28644076092418602</v>
      </c>
      <c r="M183" s="3">
        <f>M171/$M171*100</f>
        <v>100</v>
      </c>
    </row>
    <row r="184" spans="1:13">
      <c r="A184" s="4">
        <v>2011</v>
      </c>
      <c r="B184" s="3">
        <f>B172/$M172*100</f>
        <v>1.198823015880476</v>
      </c>
      <c r="C184" s="3">
        <f t="shared" ref="C184:K185" si="89">C172/$M172*100</f>
        <v>1.9057324102554716</v>
      </c>
      <c r="D184" s="3">
        <f t="shared" si="89"/>
        <v>1.6018670868988056</v>
      </c>
      <c r="E184" s="3">
        <f t="shared" si="89"/>
        <v>0.36939703317249079</v>
      </c>
      <c r="F184" s="3">
        <f t="shared" si="89"/>
        <v>3.8371876439076926</v>
      </c>
      <c r="G184" s="3">
        <f t="shared" si="89"/>
        <v>0.14275678153785396</v>
      </c>
      <c r="H184" s="3">
        <f t="shared" si="89"/>
        <v>14.018569297594016</v>
      </c>
      <c r="I184" s="3">
        <f t="shared" si="89"/>
        <v>52.987453480468396</v>
      </c>
      <c r="J184" s="3">
        <f t="shared" si="89"/>
        <v>23.446472903913691</v>
      </c>
      <c r="K184" s="3">
        <f t="shared" si="89"/>
        <v>0.25652328761715837</v>
      </c>
      <c r="L184" s="3">
        <f t="shared" ref="L184:L185" si="90">L172/$M172*100</f>
        <v>0.2352170587539574</v>
      </c>
      <c r="M184" s="3">
        <f t="shared" ref="M184:M185" si="91">M172/$M172*100</f>
        <v>100</v>
      </c>
    </row>
    <row r="185" spans="1:13" ht="15.75" thickBot="1">
      <c r="A185" s="4">
        <v>2012</v>
      </c>
      <c r="B185" s="3">
        <f>B173/$M173*100</f>
        <v>1.2193191863570232</v>
      </c>
      <c r="C185" s="3">
        <f t="shared" si="89"/>
        <v>1.9030161697268826</v>
      </c>
      <c r="D185" s="3">
        <f t="shared" si="89"/>
        <v>1.5987403082929705</v>
      </c>
      <c r="E185" s="3">
        <f t="shared" si="89"/>
        <v>0.42695307464225857</v>
      </c>
      <c r="F185" s="3">
        <f t="shared" si="89"/>
        <v>3.7766291736496065</v>
      </c>
      <c r="G185" s="3">
        <f t="shared" si="89"/>
        <v>0.15589605701762463</v>
      </c>
      <c r="H185" s="3">
        <f t="shared" si="89"/>
        <v>13.687418276579679</v>
      </c>
      <c r="I185" s="3">
        <f t="shared" si="89"/>
        <v>52.111600812169655</v>
      </c>
      <c r="J185" s="3">
        <f t="shared" si="89"/>
        <v>24.620291119541797</v>
      </c>
      <c r="K185" s="3">
        <f t="shared" si="89"/>
        <v>0.28854122543693256</v>
      </c>
      <c r="L185" s="3">
        <f t="shared" si="90"/>
        <v>0.2115945965855725</v>
      </c>
      <c r="M185" s="3">
        <f t="shared" si="91"/>
        <v>100</v>
      </c>
    </row>
    <row r="186" spans="1:13" s="36" customFormat="1">
      <c r="A186" s="31" t="s">
        <v>17</v>
      </c>
      <c r="B186" s="33">
        <f>AVERAGE(B178:B185)</f>
        <v>1.0645667094067992</v>
      </c>
      <c r="C186" s="34">
        <f t="shared" ref="C186:K186" si="92">AVERAGE(C178:C185)</f>
        <v>1.8616753270285684</v>
      </c>
      <c r="D186" s="34">
        <f t="shared" si="92"/>
        <v>1.5925881523117191</v>
      </c>
      <c r="E186" s="34">
        <f t="shared" si="92"/>
        <v>0.37601387913196882</v>
      </c>
      <c r="F186" s="34">
        <f t="shared" si="92"/>
        <v>3.8041477934457983</v>
      </c>
      <c r="G186" s="34">
        <f t="shared" si="92"/>
        <v>0.12482749305408676</v>
      </c>
      <c r="H186" s="34">
        <f t="shared" si="92"/>
        <v>13.331713276392046</v>
      </c>
      <c r="I186" s="34">
        <f t="shared" si="92"/>
        <v>53.861493475875989</v>
      </c>
      <c r="J186" s="34">
        <f t="shared" si="92"/>
        <v>23.495674827427919</v>
      </c>
      <c r="K186" s="34">
        <f t="shared" si="92"/>
        <v>0.21929826655665161</v>
      </c>
      <c r="L186" s="35">
        <f t="shared" ref="L186" si="93">AVERAGE(L178:L185)</f>
        <v>0.26800079936845062</v>
      </c>
      <c r="M186" s="18"/>
    </row>
    <row r="187" spans="1:13" s="36" customFormat="1">
      <c r="A187" s="31" t="s">
        <v>24</v>
      </c>
      <c r="B187" s="37">
        <f>MAX(B178:B185)-MIN(B178:B185)</f>
        <v>0.75461083980882515</v>
      </c>
      <c r="C187" s="38">
        <f t="shared" ref="C187:L187" si="94">MAX(C178:C185)-MIN(C178:C185)</f>
        <v>1.0032455415060602</v>
      </c>
      <c r="D187" s="38">
        <f t="shared" si="94"/>
        <v>0.76900900946425277</v>
      </c>
      <c r="E187" s="38">
        <f t="shared" si="94"/>
        <v>0.2423198482421485</v>
      </c>
      <c r="F187" s="38">
        <f t="shared" si="94"/>
        <v>1.9208200165181646</v>
      </c>
      <c r="G187" s="38">
        <f t="shared" si="94"/>
        <v>9.7191150217489017E-2</v>
      </c>
      <c r="H187" s="38">
        <f t="shared" si="94"/>
        <v>1.1911675438723268</v>
      </c>
      <c r="I187" s="38">
        <f t="shared" si="94"/>
        <v>5.3467230310284251</v>
      </c>
      <c r="J187" s="38">
        <f>MAX(J178:J185)-MIN(J178:J185)</f>
        <v>1.6373055964780008</v>
      </c>
      <c r="K187" s="38">
        <f>MAX(K178:K185)-MIN(K178:K185)</f>
        <v>0.11736216786323406</v>
      </c>
      <c r="L187" s="39">
        <f t="shared" si="94"/>
        <v>0.10347005890841399</v>
      </c>
      <c r="M187" s="18"/>
    </row>
    <row r="188" spans="1:13" s="36" customFormat="1" ht="30.75" thickBot="1">
      <c r="A188" s="32" t="s">
        <v>23</v>
      </c>
      <c r="B188" s="40">
        <f>B185-B178</f>
        <v>0.75461083980882515</v>
      </c>
      <c r="C188" s="41">
        <f t="shared" ref="C188:K188" si="95">C185-C178</f>
        <v>0.84222430491649436</v>
      </c>
      <c r="D188" s="41">
        <f t="shared" si="95"/>
        <v>0.54849973039247213</v>
      </c>
      <c r="E188" s="41">
        <f t="shared" si="95"/>
        <v>0.22017828304087375</v>
      </c>
      <c r="F188" s="41">
        <f t="shared" si="95"/>
        <v>1.4683176220588541</v>
      </c>
      <c r="G188" s="41">
        <f t="shared" si="95"/>
        <v>9.7191150217489017E-2</v>
      </c>
      <c r="H188" s="41">
        <f t="shared" si="95"/>
        <v>0.52716282036609385</v>
      </c>
      <c r="I188" s="41">
        <f t="shared" si="95"/>
        <v>-5.3467230310284251</v>
      </c>
      <c r="J188" s="41">
        <f>J185-J178</f>
        <v>0.83754777543528292</v>
      </c>
      <c r="K188" s="41">
        <f t="shared" si="95"/>
        <v>0.11736216786323406</v>
      </c>
      <c r="L188" s="42">
        <f t="shared" ref="L188" si="96">L185-L178</f>
        <v>-6.6371663071184916E-2</v>
      </c>
      <c r="M188" s="18"/>
    </row>
  </sheetData>
  <mergeCells count="5">
    <mergeCell ref="A1:M1"/>
    <mergeCell ref="A92:M92"/>
    <mergeCell ref="A104:M104"/>
    <mergeCell ref="A164:M164"/>
    <mergeCell ref="A176:M176"/>
  </mergeCells>
  <conditionalFormatting sqref="K64:L8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64:H89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2012-08-02T22:18:47Z</dcterms:modified>
</cp:coreProperties>
</file>