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0" yWindow="15" windowWidth="7710" windowHeight="8205" tabRatio="504"/>
  </bookViews>
  <sheets>
    <sheet name="Summary" sheetId="12" r:id="rId1"/>
    <sheet name="Macro-Indicators" sheetId="7" r:id="rId2"/>
    <sheet name="Business-Indicators" sheetId="8" r:id="rId3"/>
    <sheet name="Leading-Indicators" sheetId="9" r:id="rId4"/>
    <sheet name="National-Indicators" sheetId="10" r:id="rId5"/>
    <sheet name="Provincial-Indicators" sheetId="11" r:id="rId6"/>
    <sheet name="Indicators" sheetId="1" r:id="rId7"/>
    <sheet name="Index" sheetId="4" r:id="rId8"/>
    <sheet name="Proportions" sheetId="5" r:id="rId9"/>
    <sheet name="Model" sheetId="6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calcPr calcId="125725"/>
</workbook>
</file>

<file path=xl/calcChain.xml><?xml version="1.0" encoding="utf-8"?>
<calcChain xmlns="http://schemas.openxmlformats.org/spreadsheetml/2006/main">
  <c r="C1" i="11"/>
  <c r="D1" s="1"/>
  <c r="E1" s="1"/>
  <c r="F1" s="1"/>
  <c r="G1" s="1"/>
  <c r="H12"/>
  <c r="H5"/>
  <c r="G5"/>
  <c r="F5"/>
  <c r="E5"/>
  <c r="D5"/>
  <c r="C5"/>
  <c r="B5"/>
  <c r="H4"/>
  <c r="G4"/>
  <c r="F4"/>
  <c r="E4"/>
  <c r="D4"/>
  <c r="C4"/>
  <c r="B4"/>
  <c r="H3"/>
  <c r="C1" i="10"/>
  <c r="D1" s="1"/>
  <c r="E1" s="1"/>
  <c r="F1" s="1"/>
  <c r="G1" s="1"/>
  <c r="H18"/>
  <c r="G18"/>
  <c r="F18"/>
  <c r="E18"/>
  <c r="D18"/>
  <c r="C18"/>
  <c r="B18"/>
  <c r="H17"/>
  <c r="G17"/>
  <c r="F17"/>
  <c r="E17"/>
  <c r="D17"/>
  <c r="C17"/>
  <c r="B17"/>
  <c r="H10"/>
  <c r="G10"/>
  <c r="F10"/>
  <c r="E10"/>
  <c r="D10"/>
  <c r="H9"/>
  <c r="G9"/>
  <c r="F9"/>
  <c r="E9"/>
  <c r="D9"/>
  <c r="H8"/>
  <c r="G8"/>
  <c r="F8"/>
  <c r="E8"/>
  <c r="D8"/>
  <c r="H5"/>
  <c r="G5"/>
  <c r="F5"/>
  <c r="E5"/>
  <c r="D5"/>
  <c r="D1" i="9"/>
  <c r="E1" s="1"/>
  <c r="F1" s="1"/>
  <c r="G1" s="1"/>
  <c r="C1"/>
  <c r="H14"/>
  <c r="G14"/>
  <c r="F14"/>
  <c r="E14"/>
  <c r="D14"/>
  <c r="C14"/>
  <c r="B14"/>
  <c r="H13"/>
  <c r="G13"/>
  <c r="F13"/>
  <c r="E13"/>
  <c r="D13"/>
  <c r="C13"/>
  <c r="B13"/>
  <c r="H12"/>
  <c r="G12"/>
  <c r="F12"/>
  <c r="E12"/>
  <c r="D12"/>
  <c r="C12"/>
  <c r="B12"/>
  <c r="H11"/>
  <c r="G11"/>
  <c r="F11"/>
  <c r="E11"/>
  <c r="D11"/>
  <c r="C11"/>
  <c r="B11"/>
  <c r="C1" i="8"/>
  <c r="D1" s="1"/>
  <c r="E1" s="1"/>
  <c r="F1" s="1"/>
  <c r="G1" s="1"/>
  <c r="E10"/>
  <c r="D10"/>
  <c r="E9"/>
  <c r="D9"/>
  <c r="C12" i="7"/>
  <c r="B12"/>
  <c r="G11"/>
  <c r="F11"/>
  <c r="E11"/>
  <c r="D11"/>
  <c r="C11"/>
  <c r="B11"/>
  <c r="D1"/>
  <c r="E1" s="1"/>
  <c r="F1" s="1"/>
  <c r="G1" s="1"/>
  <c r="C1"/>
  <c r="F3" i="6"/>
  <c r="G4" l="1"/>
  <c r="B22" s="1"/>
  <c r="G5"/>
  <c r="G6"/>
  <c r="G7"/>
  <c r="G8"/>
  <c r="B26" s="1"/>
  <c r="G9"/>
  <c r="G10"/>
  <c r="G11"/>
  <c r="G12"/>
  <c r="B30" s="1"/>
  <c r="G13"/>
  <c r="G14"/>
  <c r="G15"/>
  <c r="G16"/>
  <c r="B34" s="1"/>
  <c r="G17"/>
  <c r="G18"/>
  <c r="G19"/>
  <c r="H3"/>
  <c r="I3"/>
  <c r="G3"/>
  <c r="J5"/>
  <c r="L5" s="1"/>
  <c r="K5"/>
  <c r="M5" s="1"/>
  <c r="J6"/>
  <c r="L6" s="1"/>
  <c r="K6"/>
  <c r="M6" s="1"/>
  <c r="J7"/>
  <c r="L7" s="1"/>
  <c r="K7"/>
  <c r="M7" s="1"/>
  <c r="J8"/>
  <c r="L8" s="1"/>
  <c r="K8"/>
  <c r="M8" s="1"/>
  <c r="J9"/>
  <c r="L9" s="1"/>
  <c r="K9"/>
  <c r="M9" s="1"/>
  <c r="J10"/>
  <c r="L10" s="1"/>
  <c r="K10"/>
  <c r="M10" s="1"/>
  <c r="J11"/>
  <c r="L11" s="1"/>
  <c r="K11"/>
  <c r="M11" s="1"/>
  <c r="J12"/>
  <c r="L12" s="1"/>
  <c r="K12"/>
  <c r="M12" s="1"/>
  <c r="J13"/>
  <c r="L13" s="1"/>
  <c r="K13"/>
  <c r="M13" s="1"/>
  <c r="J14"/>
  <c r="L14" s="1"/>
  <c r="K14"/>
  <c r="M14" s="1"/>
  <c r="J15"/>
  <c r="L15" s="1"/>
  <c r="K15"/>
  <c r="M15" s="1"/>
  <c r="J16"/>
  <c r="L16" s="1"/>
  <c r="K16"/>
  <c r="M16" s="1"/>
  <c r="J17"/>
  <c r="L17" s="1"/>
  <c r="K17"/>
  <c r="M17" s="1"/>
  <c r="J18"/>
  <c r="L18" s="1"/>
  <c r="K18"/>
  <c r="M18" s="1"/>
  <c r="J19"/>
  <c r="L19" s="1"/>
  <c r="K19"/>
  <c r="M19" s="1"/>
  <c r="K4"/>
  <c r="M4" s="1"/>
  <c r="I4" s="1"/>
  <c r="J4"/>
  <c r="L4" s="1"/>
  <c r="H2"/>
  <c r="C21" s="1"/>
  <c r="I2"/>
  <c r="D21" s="1"/>
  <c r="J2"/>
  <c r="K2"/>
  <c r="G2"/>
  <c r="B21" s="1"/>
  <c r="I5" l="1"/>
  <c r="D22"/>
  <c r="B35"/>
  <c r="B31"/>
  <c r="B27"/>
  <c r="B23"/>
  <c r="H4"/>
  <c r="B36"/>
  <c r="B32"/>
  <c r="B28"/>
  <c r="B24"/>
  <c r="B37"/>
  <c r="B33"/>
  <c r="B29"/>
  <c r="B25"/>
  <c r="A4"/>
  <c r="I6" l="1"/>
  <c r="D23"/>
  <c r="F4"/>
  <c r="A22"/>
  <c r="H5"/>
  <c r="C22"/>
  <c r="A5"/>
  <c r="A23" s="1"/>
  <c r="G74" i="4"/>
  <c r="D34"/>
  <c r="E34"/>
  <c r="F34"/>
  <c r="G34"/>
  <c r="H34"/>
  <c r="C34"/>
  <c r="F17"/>
  <c r="G17"/>
  <c r="F18"/>
  <c r="G18"/>
  <c r="E18"/>
  <c r="E17"/>
  <c r="E13"/>
  <c r="F13"/>
  <c r="G13"/>
  <c r="H13"/>
  <c r="E14"/>
  <c r="F14"/>
  <c r="G14"/>
  <c r="H14"/>
  <c r="D14"/>
  <c r="D13"/>
  <c r="F10"/>
  <c r="G10"/>
  <c r="H10"/>
  <c r="E10"/>
  <c r="H65" i="1"/>
  <c r="C23" i="6" l="1"/>
  <c r="H6"/>
  <c r="I7"/>
  <c r="D24"/>
  <c r="A6"/>
  <c r="A24" s="1"/>
  <c r="F5"/>
  <c r="H45" i="1"/>
  <c r="G45"/>
  <c r="F45"/>
  <c r="E45"/>
  <c r="D45"/>
  <c r="C45"/>
  <c r="B45"/>
  <c r="H43"/>
  <c r="G43"/>
  <c r="F43"/>
  <c r="E43"/>
  <c r="D43"/>
  <c r="C43"/>
  <c r="B43"/>
  <c r="H7" i="6" l="1"/>
  <c r="C24"/>
  <c r="I8"/>
  <c r="D25"/>
  <c r="A7"/>
  <c r="A25" s="1"/>
  <c r="F6"/>
  <c r="H46" i="1"/>
  <c r="G46"/>
  <c r="F46"/>
  <c r="E46"/>
  <c r="B46"/>
  <c r="C46"/>
  <c r="D46"/>
  <c r="H44"/>
  <c r="G44"/>
  <c r="F44"/>
  <c r="E44"/>
  <c r="B44"/>
  <c r="C44"/>
  <c r="D44"/>
  <c r="D26" i="6" l="1"/>
  <c r="I9"/>
  <c r="H8"/>
  <c r="C25"/>
  <c r="A8"/>
  <c r="A26" s="1"/>
  <c r="F7"/>
  <c r="E23" i="1"/>
  <c r="D23"/>
  <c r="B43" i="4"/>
  <c r="D44"/>
  <c r="B44"/>
  <c r="H9" i="6" l="1"/>
  <c r="C26"/>
  <c r="I10"/>
  <c r="D27"/>
  <c r="A9"/>
  <c r="A27" s="1"/>
  <c r="F8"/>
  <c r="C44" i="4"/>
  <c r="F44"/>
  <c r="H44"/>
  <c r="E44"/>
  <c r="G44"/>
  <c r="H67" i="1"/>
  <c r="G67"/>
  <c r="E67"/>
  <c r="F67"/>
  <c r="D67"/>
  <c r="C67"/>
  <c r="B67"/>
  <c r="H66"/>
  <c r="G66"/>
  <c r="F66"/>
  <c r="E66"/>
  <c r="D66"/>
  <c r="C66"/>
  <c r="B66"/>
  <c r="I11" i="6" l="1"/>
  <c r="D28"/>
  <c r="H10"/>
  <c r="C27"/>
  <c r="A10"/>
  <c r="A28" s="1"/>
  <c r="F9"/>
  <c r="H53" i="1"/>
  <c r="G53"/>
  <c r="F53"/>
  <c r="E53"/>
  <c r="D53"/>
  <c r="D53" i="4" s="1"/>
  <c r="H50" i="1"/>
  <c r="G50"/>
  <c r="F50"/>
  <c r="E50"/>
  <c r="D50"/>
  <c r="D50" i="4" s="1"/>
  <c r="H54" i="1"/>
  <c r="G54"/>
  <c r="F54"/>
  <c r="E54"/>
  <c r="D54"/>
  <c r="D54" i="4" s="1"/>
  <c r="H55" i="1"/>
  <c r="G55"/>
  <c r="F55"/>
  <c r="E55"/>
  <c r="E55" i="4" s="1"/>
  <c r="D55" i="1"/>
  <c r="D55" i="4" s="1"/>
  <c r="H11" i="6" l="1"/>
  <c r="C28"/>
  <c r="I12"/>
  <c r="D29"/>
  <c r="A11"/>
  <c r="A29" s="1"/>
  <c r="F10"/>
  <c r="G55" i="4"/>
  <c r="F54"/>
  <c r="E50"/>
  <c r="H53"/>
  <c r="F55"/>
  <c r="E54"/>
  <c r="H50"/>
  <c r="G53"/>
  <c r="H54"/>
  <c r="G50"/>
  <c r="F53"/>
  <c r="H55"/>
  <c r="G54"/>
  <c r="F50"/>
  <c r="E53"/>
  <c r="H62" i="1"/>
  <c r="G62"/>
  <c r="F62"/>
  <c r="E62"/>
  <c r="D62"/>
  <c r="C62"/>
  <c r="B62"/>
  <c r="H63"/>
  <c r="G63"/>
  <c r="F63"/>
  <c r="E63"/>
  <c r="D63"/>
  <c r="C63"/>
  <c r="B63"/>
  <c r="I13" i="6" l="1"/>
  <c r="D30"/>
  <c r="H12"/>
  <c r="C29"/>
  <c r="A12"/>
  <c r="A30" s="1"/>
  <c r="F11"/>
  <c r="H74" i="1"/>
  <c r="H74" i="4" s="1"/>
  <c r="I14" i="6" l="1"/>
  <c r="D31"/>
  <c r="H13"/>
  <c r="C30"/>
  <c r="A13"/>
  <c r="A31" s="1"/>
  <c r="F12"/>
  <c r="G11" i="1"/>
  <c r="F11"/>
  <c r="E11"/>
  <c r="D11"/>
  <c r="C12"/>
  <c r="C11"/>
  <c r="B12"/>
  <c r="B11"/>
  <c r="I15" i="6" l="1"/>
  <c r="D32"/>
  <c r="H14"/>
  <c r="C31"/>
  <c r="A14"/>
  <c r="A32" s="1"/>
  <c r="F13"/>
  <c r="E24" i="1"/>
  <c r="D24"/>
  <c r="I16" i="6" l="1"/>
  <c r="D33"/>
  <c r="H15"/>
  <c r="C32"/>
  <c r="A15"/>
  <c r="A33" s="1"/>
  <c r="F14"/>
  <c r="E23" i="4"/>
  <c r="E24"/>
  <c r="D23"/>
  <c r="D24"/>
  <c r="C5"/>
  <c r="D5"/>
  <c r="E5"/>
  <c r="F5"/>
  <c r="G5"/>
  <c r="H5"/>
  <c r="C6"/>
  <c r="D6"/>
  <c r="E6"/>
  <c r="F6"/>
  <c r="G6"/>
  <c r="H6"/>
  <c r="B5"/>
  <c r="B6"/>
  <c r="C3" i="5"/>
  <c r="D3"/>
  <c r="E3"/>
  <c r="F3"/>
  <c r="G3"/>
  <c r="B3"/>
  <c r="C1"/>
  <c r="D1" s="1"/>
  <c r="E1" s="1"/>
  <c r="F1" s="1"/>
  <c r="G1" s="1"/>
  <c r="D68" i="4"/>
  <c r="E68"/>
  <c r="F68"/>
  <c r="G68"/>
  <c r="H68"/>
  <c r="D69"/>
  <c r="E69"/>
  <c r="F69"/>
  <c r="G69"/>
  <c r="H69"/>
  <c r="C69"/>
  <c r="C68"/>
  <c r="D72"/>
  <c r="E72"/>
  <c r="F72"/>
  <c r="G72"/>
  <c r="H72"/>
  <c r="C72"/>
  <c r="H16" i="6" l="1"/>
  <c r="C33"/>
  <c r="I17"/>
  <c r="D34"/>
  <c r="A16"/>
  <c r="A34" s="1"/>
  <c r="F15"/>
  <c r="C3" i="4"/>
  <c r="D3"/>
  <c r="E3"/>
  <c r="F3"/>
  <c r="G3"/>
  <c r="C4"/>
  <c r="D4"/>
  <c r="E4"/>
  <c r="F4"/>
  <c r="G4"/>
  <c r="C7"/>
  <c r="D7"/>
  <c r="E7"/>
  <c r="F7"/>
  <c r="G7"/>
  <c r="H7"/>
  <c r="C8"/>
  <c r="D8"/>
  <c r="E8"/>
  <c r="F8"/>
  <c r="G8"/>
  <c r="H8"/>
  <c r="C9"/>
  <c r="D9"/>
  <c r="E9"/>
  <c r="F9"/>
  <c r="G9"/>
  <c r="H9"/>
  <c r="C11"/>
  <c r="D11"/>
  <c r="E11"/>
  <c r="F11"/>
  <c r="G11"/>
  <c r="H11"/>
  <c r="C12"/>
  <c r="D12"/>
  <c r="E12"/>
  <c r="F12"/>
  <c r="G12"/>
  <c r="H12"/>
  <c r="C15"/>
  <c r="D15"/>
  <c r="E15"/>
  <c r="F15"/>
  <c r="G15"/>
  <c r="H15"/>
  <c r="C16"/>
  <c r="D16"/>
  <c r="E16"/>
  <c r="F16"/>
  <c r="G16"/>
  <c r="H16"/>
  <c r="C19"/>
  <c r="D19"/>
  <c r="E19"/>
  <c r="F19"/>
  <c r="G19"/>
  <c r="C20"/>
  <c r="D20"/>
  <c r="E20"/>
  <c r="F20"/>
  <c r="G20"/>
  <c r="C21"/>
  <c r="D21"/>
  <c r="E21"/>
  <c r="F21"/>
  <c r="C22"/>
  <c r="D22"/>
  <c r="E22"/>
  <c r="F22"/>
  <c r="C25"/>
  <c r="D25"/>
  <c r="E25"/>
  <c r="C26"/>
  <c r="D26"/>
  <c r="E26"/>
  <c r="C27"/>
  <c r="D27"/>
  <c r="E27"/>
  <c r="F27"/>
  <c r="G27"/>
  <c r="H27"/>
  <c r="C28"/>
  <c r="D28"/>
  <c r="E28"/>
  <c r="F28"/>
  <c r="G28"/>
  <c r="H28"/>
  <c r="C29"/>
  <c r="D29"/>
  <c r="E29"/>
  <c r="F29"/>
  <c r="G29"/>
  <c r="H29"/>
  <c r="C30"/>
  <c r="D30"/>
  <c r="E30"/>
  <c r="F30"/>
  <c r="G30"/>
  <c r="H30"/>
  <c r="C31"/>
  <c r="D31"/>
  <c r="E31"/>
  <c r="F31"/>
  <c r="G31"/>
  <c r="H31"/>
  <c r="C32"/>
  <c r="D32"/>
  <c r="E32"/>
  <c r="F32"/>
  <c r="G32"/>
  <c r="H32"/>
  <c r="C33"/>
  <c r="D33"/>
  <c r="E33"/>
  <c r="F33"/>
  <c r="G33"/>
  <c r="H33"/>
  <c r="C35"/>
  <c r="D35"/>
  <c r="E35"/>
  <c r="F35"/>
  <c r="G35"/>
  <c r="H35"/>
  <c r="C36"/>
  <c r="D36"/>
  <c r="E36"/>
  <c r="F36"/>
  <c r="G36"/>
  <c r="H36"/>
  <c r="C37"/>
  <c r="D37"/>
  <c r="E37"/>
  <c r="F37"/>
  <c r="G37"/>
  <c r="H37"/>
  <c r="C38"/>
  <c r="D38"/>
  <c r="E38"/>
  <c r="F38"/>
  <c r="G38"/>
  <c r="H38"/>
  <c r="C39"/>
  <c r="D39"/>
  <c r="E39"/>
  <c r="F39"/>
  <c r="G39"/>
  <c r="H39"/>
  <c r="C40"/>
  <c r="D40"/>
  <c r="E40"/>
  <c r="F40"/>
  <c r="G40"/>
  <c r="H40"/>
  <c r="C41"/>
  <c r="D41"/>
  <c r="E41"/>
  <c r="F41"/>
  <c r="G41"/>
  <c r="H41"/>
  <c r="C42"/>
  <c r="D42"/>
  <c r="E42"/>
  <c r="F42"/>
  <c r="G42"/>
  <c r="H42"/>
  <c r="C43"/>
  <c r="D43"/>
  <c r="E43"/>
  <c r="F43"/>
  <c r="G43"/>
  <c r="H43"/>
  <c r="C45"/>
  <c r="D45"/>
  <c r="E45"/>
  <c r="F45"/>
  <c r="G45"/>
  <c r="H45"/>
  <c r="C46"/>
  <c r="D46"/>
  <c r="E46"/>
  <c r="F46"/>
  <c r="G46"/>
  <c r="H46"/>
  <c r="C48"/>
  <c r="D48"/>
  <c r="E48"/>
  <c r="F48"/>
  <c r="G48"/>
  <c r="H48"/>
  <c r="C49"/>
  <c r="D49"/>
  <c r="E49"/>
  <c r="F49"/>
  <c r="G49"/>
  <c r="H49"/>
  <c r="C51"/>
  <c r="D51"/>
  <c r="E51"/>
  <c r="F51"/>
  <c r="G51"/>
  <c r="H51"/>
  <c r="C52"/>
  <c r="D52"/>
  <c r="E52"/>
  <c r="F52"/>
  <c r="G52"/>
  <c r="H52"/>
  <c r="C56"/>
  <c r="D56"/>
  <c r="E56"/>
  <c r="F56"/>
  <c r="G56"/>
  <c r="H56"/>
  <c r="C57"/>
  <c r="D57"/>
  <c r="E57"/>
  <c r="F57"/>
  <c r="G57"/>
  <c r="H57"/>
  <c r="C58"/>
  <c r="D58"/>
  <c r="E58"/>
  <c r="F58"/>
  <c r="G58"/>
  <c r="H58"/>
  <c r="C59"/>
  <c r="D59"/>
  <c r="E59"/>
  <c r="F59"/>
  <c r="G59"/>
  <c r="H59"/>
  <c r="C60"/>
  <c r="D60"/>
  <c r="E60"/>
  <c r="F60"/>
  <c r="G60"/>
  <c r="H60"/>
  <c r="C61"/>
  <c r="D61"/>
  <c r="E61"/>
  <c r="F61"/>
  <c r="G61"/>
  <c r="H61"/>
  <c r="C62"/>
  <c r="D62"/>
  <c r="E62"/>
  <c r="F62"/>
  <c r="G62"/>
  <c r="H62"/>
  <c r="C63"/>
  <c r="D63"/>
  <c r="E63"/>
  <c r="F63"/>
  <c r="G63"/>
  <c r="H63"/>
  <c r="C65"/>
  <c r="D65"/>
  <c r="E65"/>
  <c r="F65"/>
  <c r="G65"/>
  <c r="H65"/>
  <c r="C66"/>
  <c r="D66"/>
  <c r="E66"/>
  <c r="F66"/>
  <c r="G66"/>
  <c r="H66"/>
  <c r="C67"/>
  <c r="D67"/>
  <c r="E67"/>
  <c r="F67"/>
  <c r="G67"/>
  <c r="H67"/>
  <c r="C70"/>
  <c r="D70"/>
  <c r="E70"/>
  <c r="F70"/>
  <c r="G70"/>
  <c r="H70"/>
  <c r="C71"/>
  <c r="D71"/>
  <c r="E71"/>
  <c r="F71"/>
  <c r="G71"/>
  <c r="H71"/>
  <c r="C73"/>
  <c r="D73"/>
  <c r="E73"/>
  <c r="F73"/>
  <c r="G73"/>
  <c r="H73"/>
  <c r="C75"/>
  <c r="D75"/>
  <c r="E75"/>
  <c r="B4"/>
  <c r="B7"/>
  <c r="B8"/>
  <c r="B9"/>
  <c r="B11"/>
  <c r="B12"/>
  <c r="B15"/>
  <c r="B16"/>
  <c r="B19"/>
  <c r="B20"/>
  <c r="B21"/>
  <c r="B22"/>
  <c r="B25"/>
  <c r="B26"/>
  <c r="B27"/>
  <c r="B28"/>
  <c r="B29"/>
  <c r="B30"/>
  <c r="B31"/>
  <c r="B32"/>
  <c r="B33"/>
  <c r="B35"/>
  <c r="B36"/>
  <c r="B37"/>
  <c r="B38"/>
  <c r="B39"/>
  <c r="B40"/>
  <c r="B41"/>
  <c r="B42"/>
  <c r="B45"/>
  <c r="B46"/>
  <c r="B48"/>
  <c r="B49"/>
  <c r="B51"/>
  <c r="B52"/>
  <c r="B56"/>
  <c r="B57"/>
  <c r="B58"/>
  <c r="B59"/>
  <c r="B60"/>
  <c r="B61"/>
  <c r="B62"/>
  <c r="B63"/>
  <c r="B65"/>
  <c r="B66"/>
  <c r="B67"/>
  <c r="B70"/>
  <c r="B71"/>
  <c r="B73"/>
  <c r="B75"/>
  <c r="B3"/>
  <c r="C1"/>
  <c r="D1" s="1"/>
  <c r="E1" s="1"/>
  <c r="F1" s="1"/>
  <c r="G1" s="1"/>
  <c r="I18" i="6" l="1"/>
  <c r="D35"/>
  <c r="H17"/>
  <c r="C34"/>
  <c r="A17"/>
  <c r="A35" s="1"/>
  <c r="F16"/>
  <c r="C1" i="1"/>
  <c r="D1" s="1"/>
  <c r="E1" s="1"/>
  <c r="F1" s="1"/>
  <c r="G1" s="1"/>
  <c r="I19" i="6" l="1"/>
  <c r="D37" s="1"/>
  <c r="D36"/>
  <c r="H18"/>
  <c r="C35"/>
  <c r="A18"/>
  <c r="A36" s="1"/>
  <c r="F17"/>
  <c r="H19" l="1"/>
  <c r="C37" s="1"/>
  <c r="C36"/>
  <c r="A19"/>
  <c r="F18"/>
  <c r="F19" l="1"/>
  <c r="A37"/>
</calcChain>
</file>

<file path=xl/sharedStrings.xml><?xml version="1.0" encoding="utf-8"?>
<sst xmlns="http://schemas.openxmlformats.org/spreadsheetml/2006/main" count="279" uniqueCount="122">
  <si>
    <t>2012 year to date</t>
  </si>
  <si>
    <t>GDP SA</t>
  </si>
  <si>
    <t>CPI SA</t>
  </si>
  <si>
    <t>CPI KZN</t>
  </si>
  <si>
    <t>Unemployment Rate SA (narrow def)</t>
  </si>
  <si>
    <t>Unemployment Rate KZN (narrow def)</t>
  </si>
  <si>
    <t>Unemployment Rate SA (expanded def)</t>
  </si>
  <si>
    <t>Total Employment SA</t>
  </si>
  <si>
    <t>Total Employment KZN</t>
  </si>
  <si>
    <t>Short Term Interest Rate</t>
  </si>
  <si>
    <t>Long Term Interest Rate</t>
  </si>
  <si>
    <t>Rand Dollar Exchange Rate</t>
  </si>
  <si>
    <t>Brent Crude Oil Price</t>
  </si>
  <si>
    <t>Gold Price</t>
  </si>
  <si>
    <t>KZN UIF Claims</t>
  </si>
  <si>
    <t>Total Tax Assessed SA</t>
  </si>
  <si>
    <t>Total Tax Assessed KZN</t>
  </si>
  <si>
    <t>Average Admin Salary SA</t>
  </si>
  <si>
    <t>Average Admin Salary KZN</t>
  </si>
  <si>
    <t>Gross Tonnage of Vessels SA</t>
  </si>
  <si>
    <t>Gross Tonnage of Vessels KZN</t>
  </si>
  <si>
    <t>JSE Listed Companies SA</t>
  </si>
  <si>
    <t>JSE Listed Companies KZN</t>
  </si>
  <si>
    <t>Air Passenger Movements SA</t>
  </si>
  <si>
    <t>Air Passenger Movements KZN</t>
  </si>
  <si>
    <t>Business Confidence SA</t>
  </si>
  <si>
    <t>Business Confidence KZN</t>
  </si>
  <si>
    <t xml:space="preserve">Total National Government Debt </t>
  </si>
  <si>
    <t>Total Population SA</t>
  </si>
  <si>
    <t>Total Population KZN</t>
  </si>
  <si>
    <t>Indices of Physical Volume Production</t>
  </si>
  <si>
    <t xml:space="preserve">Total Retail Sales </t>
  </si>
  <si>
    <t>Total Value of Industrial Production Sales</t>
  </si>
  <si>
    <t>Total Wholesale Trade Sales</t>
  </si>
  <si>
    <t>Total Motor Trade Sales</t>
  </si>
  <si>
    <t>Trade Balance SA</t>
  </si>
  <si>
    <t>Real Short Term Interest Rate</t>
  </si>
  <si>
    <t xml:space="preserve">Credit extended to the domestic private sector </t>
  </si>
  <si>
    <t>Civil Cases Recorded and Summonses Issued for Debt SA</t>
  </si>
  <si>
    <t>Civil Cases Recorded and Summonses Issued for Debt KZN</t>
  </si>
  <si>
    <t>Electricity Generated and Available for Distribution SA</t>
  </si>
  <si>
    <t>Electricity Generated and Available for Distribution KZN</t>
  </si>
  <si>
    <t>Cementitious Sales SA</t>
  </si>
  <si>
    <t>Cementitious Sales KZN</t>
  </si>
  <si>
    <t>House prices SA</t>
  </si>
  <si>
    <t>House prices KZN</t>
  </si>
  <si>
    <t>Comparative Indicators</t>
  </si>
  <si>
    <t>National Indicators</t>
  </si>
  <si>
    <t>Provincial Indicators</t>
  </si>
  <si>
    <t>Recorded Building Plans Passed SA</t>
  </si>
  <si>
    <t>Recorded Building Plans Passed KZN</t>
  </si>
  <si>
    <t>Recorded Building Plans Completed SA</t>
  </si>
  <si>
    <t>Recorded Building Plans Completed KZN</t>
  </si>
  <si>
    <t>Consumer Confidence Index</t>
  </si>
  <si>
    <t>Investec PMI Survey</t>
  </si>
  <si>
    <t>Number of Active CO and CC Entities SA</t>
  </si>
  <si>
    <t>Number of Active CO and CC Entities KZN</t>
  </si>
  <si>
    <t>KZN Risk Index</t>
  </si>
  <si>
    <t>KZN Barometer</t>
  </si>
  <si>
    <t>KZN Investment Monitor</t>
  </si>
  <si>
    <t>KZN Total Live Vehicle Population</t>
  </si>
  <si>
    <t>Total Municipal Operating Expenditure</t>
  </si>
  <si>
    <t>Total Municipal Capital Expenditure</t>
  </si>
  <si>
    <t>KZN New Vehicle Sales</t>
  </si>
  <si>
    <t>Number of CIPRO Registered Establishments SA</t>
  </si>
  <si>
    <t>Number of CIPRO Registered Establishments KZN</t>
  </si>
  <si>
    <t>KZN Total Number of Patents</t>
  </si>
  <si>
    <t>Indicators (various units of measurement)</t>
  </si>
  <si>
    <t>Yearly Research and Development Expenditure SA</t>
  </si>
  <si>
    <t>Yearly Research and Development Expenditure KZN</t>
  </si>
  <si>
    <t xml:space="preserve">KZN Provincial Government Total Expenditure </t>
  </si>
  <si>
    <t>KZN Provincial Government Total CAPEX</t>
  </si>
  <si>
    <t>Unemployment Rate KZN (expanded def)</t>
  </si>
  <si>
    <t>GDP KZN</t>
  </si>
  <si>
    <t xml:space="preserve">Total KZN Population as a % of  Total SA Population </t>
  </si>
  <si>
    <t>GDP Growth Rate SA</t>
  </si>
  <si>
    <t>GDP Grwoth Rate KZN</t>
  </si>
  <si>
    <t>Recorded Building Plans Non-Residential Passed by KZN</t>
  </si>
  <si>
    <t>Recorded Building Plans Residential Passed SA</t>
  </si>
  <si>
    <t>Recorded Building Plans Residential Passed KZN</t>
  </si>
  <si>
    <t>Recorded Building Plans Non-Residential Passed by SA</t>
  </si>
  <si>
    <t xml:space="preserve">Total GDP KZN as a % of Total SA GDP </t>
  </si>
  <si>
    <t>Total CPI KZN as a % of SA CPI</t>
  </si>
  <si>
    <t>Total Unemployment Rate KZN as a % of SA (narrow def)</t>
  </si>
  <si>
    <t>Total Unemployment Rate KZN as a % of SA (expanded def)</t>
  </si>
  <si>
    <t>Total Employment KZN as a % of SA Total Employment</t>
  </si>
  <si>
    <t>Total Number of CIPRO Registered Establishments KZN as a % of SA</t>
  </si>
  <si>
    <t>Total Number of Active CO and CC Entities KZN as a % of SA</t>
  </si>
  <si>
    <t>Total Tax Assessed KZN as a % of SA</t>
  </si>
  <si>
    <t>Average Admin Salary KZN as a % of SA</t>
  </si>
  <si>
    <t>Yearly Research and Development Expenditure KZN as a % of SA</t>
  </si>
  <si>
    <t>Gross Tonnage of Vessels KZN as a % of SA</t>
  </si>
  <si>
    <t>JSE Listed Companies KZN as a % SA</t>
  </si>
  <si>
    <t>Air Passenger Movements KZN as a % of SA</t>
  </si>
  <si>
    <t>Business Confidence KZN as a % of SA</t>
  </si>
  <si>
    <t>Civil Cases Recorded and Summonses Issued for Debt KZN as % of SA</t>
  </si>
  <si>
    <t>Electricity Generated and Available for Distribution KZN as a % of SA</t>
  </si>
  <si>
    <t>Cementitious Sales KZN as a % of SA</t>
  </si>
  <si>
    <t>House prices KZN as a % SA</t>
  </si>
  <si>
    <t>Recorded Building Plans Non-Residentail Passed KZN as a % of SA</t>
  </si>
  <si>
    <t>Recorded Building Plans of Residentail Passed KZN as a % of SA</t>
  </si>
  <si>
    <t>KZN GOS</t>
  </si>
  <si>
    <t>KZN GDP</t>
  </si>
  <si>
    <t>KZN COMP</t>
  </si>
  <si>
    <t xml:space="preserve">Current  </t>
  </si>
  <si>
    <t xml:space="preserve">Constant </t>
  </si>
  <si>
    <t xml:space="preserve">GDP deflator </t>
  </si>
  <si>
    <t>Constant</t>
  </si>
  <si>
    <t>Macro-Indicators</t>
  </si>
  <si>
    <t>Business Indicators</t>
  </si>
  <si>
    <t>Leading Indicators</t>
  </si>
  <si>
    <t>Business-Indicators</t>
  </si>
  <si>
    <t>Leading-Indicators</t>
  </si>
  <si>
    <t>National-Indicators</t>
  </si>
  <si>
    <t>Provincial-Indicators</t>
  </si>
  <si>
    <t>Indicators</t>
  </si>
  <si>
    <t>Index</t>
  </si>
  <si>
    <t>Proportions</t>
  </si>
  <si>
    <t>Model</t>
  </si>
  <si>
    <t>KZN SUMMARARY STATISTICS DATABASE</t>
  </si>
  <si>
    <t>Indicator (Index, various base years)</t>
  </si>
  <si>
    <t>Indicators (Ratio's)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</si>
</sst>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u/>
      <sz val="24"/>
      <color theme="0"/>
      <name val="Calibri"/>
      <family val="2"/>
    </font>
    <font>
      <b/>
      <u/>
      <sz val="24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9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10" borderId="0" xfId="0" applyFill="1" applyAlignment="1">
      <alignment horizontal="left" vertical="center"/>
    </xf>
    <xf numFmtId="0" fontId="0" fillId="10" borderId="0" xfId="0" applyFill="1"/>
    <xf numFmtId="0" fontId="0" fillId="10" borderId="13" xfId="0" applyFill="1" applyBorder="1" applyAlignment="1">
      <alignment horizontal="left" vertical="center"/>
    </xf>
    <xf numFmtId="0" fontId="0" fillId="10" borderId="14" xfId="0" applyFill="1" applyBorder="1" applyAlignment="1">
      <alignment horizontal="left" vertical="center"/>
    </xf>
    <xf numFmtId="0" fontId="0" fillId="11" borderId="0" xfId="0" applyFill="1"/>
    <xf numFmtId="0" fontId="0" fillId="12" borderId="0" xfId="0" applyFill="1"/>
    <xf numFmtId="0" fontId="0" fillId="7" borderId="0" xfId="0" applyFill="1"/>
    <xf numFmtId="0" fontId="0" fillId="12" borderId="13" xfId="0" applyFill="1" applyBorder="1"/>
    <xf numFmtId="0" fontId="0" fillId="12" borderId="14" xfId="0" applyFill="1" applyBorder="1"/>
    <xf numFmtId="0" fontId="0" fillId="12" borderId="15" xfId="0" applyFill="1" applyBorder="1"/>
    <xf numFmtId="0" fontId="0" fillId="15" borderId="0" xfId="0" applyFill="1"/>
    <xf numFmtId="0" fontId="0" fillId="15" borderId="13" xfId="0" applyFill="1" applyBorder="1"/>
    <xf numFmtId="0" fontId="0" fillId="15" borderId="14" xfId="0" applyFill="1" applyBorder="1"/>
    <xf numFmtId="0" fontId="0" fillId="15" borderId="15" xfId="0" applyFill="1" applyBorder="1"/>
    <xf numFmtId="3" fontId="0" fillId="14" borderId="9" xfId="0" applyNumberFormat="1" applyFill="1" applyBorder="1" applyAlignment="1">
      <alignment horizontal="center" vertical="center"/>
    </xf>
    <xf numFmtId="3" fontId="0" fillId="14" borderId="0" xfId="0" applyNumberFormat="1" applyFill="1" applyBorder="1" applyAlignment="1">
      <alignment horizontal="center" vertical="center"/>
    </xf>
    <xf numFmtId="3" fontId="0" fillId="14" borderId="11" xfId="0" applyNumberFormat="1" applyFill="1" applyBorder="1" applyAlignment="1">
      <alignment horizontal="center" vertical="center"/>
    </xf>
    <xf numFmtId="3" fontId="0" fillId="14" borderId="12" xfId="0" applyNumberFormat="1" applyFill="1" applyBorder="1" applyAlignment="1">
      <alignment horizontal="center" vertical="center"/>
    </xf>
    <xf numFmtId="3" fontId="0" fillId="9" borderId="9" xfId="0" applyNumberFormat="1" applyFill="1" applyBorder="1" applyAlignment="1">
      <alignment horizontal="center" vertical="center"/>
    </xf>
    <xf numFmtId="2" fontId="0" fillId="9" borderId="11" xfId="0" applyNumberFormat="1" applyFill="1" applyBorder="1" applyAlignment="1">
      <alignment horizontal="center" vertical="center"/>
    </xf>
    <xf numFmtId="2" fontId="0" fillId="9" borderId="0" xfId="0" applyNumberFormat="1" applyFill="1" applyBorder="1" applyAlignment="1">
      <alignment horizontal="center" vertical="center"/>
    </xf>
    <xf numFmtId="3" fontId="0" fillId="9" borderId="0" xfId="0" applyNumberFormat="1" applyFill="1" applyBorder="1" applyAlignment="1">
      <alignment horizontal="center" vertical="center"/>
    </xf>
    <xf numFmtId="2" fontId="0" fillId="9" borderId="12" xfId="0" applyNumberFormat="1" applyFill="1" applyBorder="1" applyAlignment="1">
      <alignment horizontal="center" vertical="center"/>
    </xf>
    <xf numFmtId="3" fontId="0" fillId="9" borderId="11" xfId="0" applyNumberFormat="1" applyFill="1" applyBorder="1" applyAlignment="1">
      <alignment horizontal="center" vertical="center"/>
    </xf>
    <xf numFmtId="3" fontId="0" fillId="9" borderId="12" xfId="0" applyNumberFormat="1" applyFill="1" applyBorder="1" applyAlignment="1">
      <alignment horizontal="center" vertical="center"/>
    </xf>
    <xf numFmtId="3" fontId="0" fillId="13" borderId="9" xfId="0" applyNumberFormat="1" applyFill="1" applyBorder="1" applyAlignment="1">
      <alignment horizontal="center" vertical="center"/>
    </xf>
    <xf numFmtId="3" fontId="0" fillId="13" borderId="11" xfId="0" applyNumberFormat="1" applyFill="1" applyBorder="1" applyAlignment="1">
      <alignment horizontal="center" vertical="center"/>
    </xf>
    <xf numFmtId="3" fontId="0" fillId="13" borderId="0" xfId="0" applyNumberFormat="1" applyFill="1" applyBorder="1" applyAlignment="1">
      <alignment horizontal="center" vertical="center"/>
    </xf>
    <xf numFmtId="3" fontId="0" fillId="13" borderId="12" xfId="0" applyNumberFormat="1" applyFill="1" applyBorder="1" applyAlignment="1">
      <alignment horizontal="center" vertical="center"/>
    </xf>
    <xf numFmtId="2" fontId="0" fillId="13" borderId="11" xfId="0" applyNumberFormat="1" applyFill="1" applyBorder="1" applyAlignment="1">
      <alignment horizontal="center" vertical="center"/>
    </xf>
    <xf numFmtId="2" fontId="0" fillId="13" borderId="0" xfId="0" applyNumberFormat="1" applyFill="1" applyBorder="1" applyAlignment="1">
      <alignment horizontal="center" vertical="center"/>
    </xf>
    <xf numFmtId="2" fontId="0" fillId="13" borderId="12" xfId="0" applyNumberFormat="1" applyFill="1" applyBorder="1" applyAlignment="1">
      <alignment horizontal="center" vertical="center"/>
    </xf>
    <xf numFmtId="3" fontId="0" fillId="9" borderId="0" xfId="0" applyNumberFormat="1" applyFill="1" applyAlignment="1">
      <alignment horizontal="center" vertical="center"/>
    </xf>
    <xf numFmtId="2" fontId="0" fillId="9" borderId="0" xfId="0" applyNumberFormat="1" applyFill="1" applyAlignment="1">
      <alignment horizontal="center" vertical="center"/>
    </xf>
    <xf numFmtId="2" fontId="0" fillId="17" borderId="0" xfId="0" applyNumberFormat="1" applyFill="1" applyAlignment="1">
      <alignment horizontal="center" vertical="center"/>
    </xf>
    <xf numFmtId="3" fontId="0" fillId="17" borderId="0" xfId="0" applyNumberFormat="1" applyFill="1" applyAlignment="1">
      <alignment horizontal="center" vertical="center"/>
    </xf>
    <xf numFmtId="2" fontId="0" fillId="13" borderId="0" xfId="0" applyNumberFormat="1" applyFill="1" applyAlignment="1">
      <alignment horizontal="center" vertical="center"/>
    </xf>
    <xf numFmtId="3" fontId="0" fillId="13" borderId="0" xfId="0" applyNumberFormat="1" applyFill="1" applyAlignment="1">
      <alignment horizontal="center" vertical="center"/>
    </xf>
    <xf numFmtId="0" fontId="0" fillId="13" borderId="0" xfId="0" applyNumberFormat="1" applyFill="1" applyAlignment="1">
      <alignment horizontal="center" vertical="center"/>
    </xf>
    <xf numFmtId="3" fontId="0" fillId="14" borderId="0" xfId="0" applyNumberFormat="1" applyFill="1" applyAlignment="1">
      <alignment horizontal="center" vertical="center"/>
    </xf>
    <xf numFmtId="4" fontId="0" fillId="17" borderId="0" xfId="0" applyNumberFormat="1" applyFill="1" applyAlignment="1">
      <alignment horizontal="center" vertical="center"/>
    </xf>
    <xf numFmtId="4" fontId="0" fillId="18" borderId="0" xfId="0" applyNumberFormat="1" applyFill="1" applyAlignment="1">
      <alignment horizontal="center" vertical="center"/>
    </xf>
    <xf numFmtId="2" fontId="0" fillId="18" borderId="0" xfId="0" applyNumberFormat="1" applyFill="1" applyAlignment="1">
      <alignment horizontal="center" vertical="center"/>
    </xf>
    <xf numFmtId="3" fontId="0" fillId="18" borderId="0" xfId="0" applyNumberFormat="1" applyFill="1" applyAlignment="1">
      <alignment horizontal="center" vertical="center"/>
    </xf>
    <xf numFmtId="0" fontId="0" fillId="18" borderId="0" xfId="0" applyNumberFormat="1" applyFill="1" applyAlignment="1">
      <alignment horizontal="center" vertical="center"/>
    </xf>
    <xf numFmtId="4" fontId="0" fillId="9" borderId="0" xfId="0" applyNumberFormat="1" applyFill="1" applyAlignment="1">
      <alignment horizontal="center" vertical="center"/>
    </xf>
    <xf numFmtId="2" fontId="0" fillId="14" borderId="0" xfId="0" applyNumberFormat="1" applyFill="1" applyAlignment="1">
      <alignment horizontal="center" vertical="center"/>
    </xf>
    <xf numFmtId="4" fontId="0" fillId="13" borderId="0" xfId="0" applyNumberFormat="1" applyFill="1" applyAlignment="1">
      <alignment horizontal="center" vertical="center"/>
    </xf>
    <xf numFmtId="4" fontId="0" fillId="14" borderId="0" xfId="0" applyNumberFormat="1" applyFill="1" applyAlignment="1">
      <alignment horizontal="center" vertical="center"/>
    </xf>
    <xf numFmtId="3" fontId="0" fillId="9" borderId="8" xfId="0" applyNumberFormat="1" applyFill="1" applyBorder="1" applyAlignment="1">
      <alignment horizontal="center" vertical="center"/>
    </xf>
    <xf numFmtId="3" fontId="0" fillId="9" borderId="10" xfId="0" applyNumberFormat="1" applyFill="1" applyBorder="1" applyAlignment="1">
      <alignment horizontal="center" vertical="center"/>
    </xf>
    <xf numFmtId="3" fontId="0" fillId="9" borderId="1" xfId="0" applyNumberFormat="1" applyFill="1" applyBorder="1" applyAlignment="1">
      <alignment horizontal="center" vertical="center"/>
    </xf>
    <xf numFmtId="3" fontId="0" fillId="9" borderId="2" xfId="0" applyNumberFormat="1" applyFill="1" applyBorder="1" applyAlignment="1">
      <alignment horizontal="center" vertical="center"/>
    </xf>
    <xf numFmtId="3" fontId="0" fillId="9" borderId="3" xfId="0" applyNumberFormat="1" applyFill="1" applyBorder="1" applyAlignment="1">
      <alignment horizontal="center" vertical="center"/>
    </xf>
    <xf numFmtId="2" fontId="0" fillId="13" borderId="8" xfId="0" applyNumberFormat="1" applyFill="1" applyBorder="1" applyAlignment="1">
      <alignment horizontal="center" vertical="center"/>
    </xf>
    <xf numFmtId="2" fontId="0" fillId="13" borderId="9" xfId="0" applyNumberFormat="1" applyFill="1" applyBorder="1" applyAlignment="1">
      <alignment horizontal="center" vertical="center"/>
    </xf>
    <xf numFmtId="2" fontId="0" fillId="13" borderId="10" xfId="0" applyNumberFormat="1" applyFill="1" applyBorder="1" applyAlignment="1">
      <alignment horizontal="center" vertical="center"/>
    </xf>
    <xf numFmtId="0" fontId="0" fillId="13" borderId="11" xfId="0" applyNumberFormat="1" applyFill="1" applyBorder="1" applyAlignment="1">
      <alignment horizontal="center" vertical="center"/>
    </xf>
    <xf numFmtId="0" fontId="0" fillId="13" borderId="0" xfId="0" applyNumberFormat="1" applyFill="1" applyBorder="1" applyAlignment="1">
      <alignment horizontal="center" vertical="center"/>
    </xf>
    <xf numFmtId="0" fontId="0" fillId="13" borderId="12" xfId="0" applyNumberFormat="1" applyFill="1" applyBorder="1" applyAlignment="1">
      <alignment horizontal="center" vertical="center"/>
    </xf>
    <xf numFmtId="0" fontId="0" fillId="13" borderId="1" xfId="0" applyNumberFormat="1" applyFill="1" applyBorder="1" applyAlignment="1">
      <alignment horizontal="center" vertical="center"/>
    </xf>
    <xf numFmtId="0" fontId="0" fillId="13" borderId="2" xfId="0" applyNumberFormat="1" applyFill="1" applyBorder="1" applyAlignment="1">
      <alignment horizontal="center" vertical="center"/>
    </xf>
    <xf numFmtId="0" fontId="0" fillId="13" borderId="3" xfId="0" applyNumberFormat="1" applyFill="1" applyBorder="1" applyAlignment="1">
      <alignment horizontal="center" vertical="center"/>
    </xf>
    <xf numFmtId="3" fontId="0" fillId="14" borderId="8" xfId="0" applyNumberFormat="1" applyFill="1" applyBorder="1" applyAlignment="1">
      <alignment horizontal="center" vertical="center"/>
    </xf>
    <xf numFmtId="3" fontId="0" fillId="14" borderId="10" xfId="0" applyNumberFormat="1" applyFill="1" applyBorder="1" applyAlignment="1">
      <alignment horizontal="center" vertical="center"/>
    </xf>
    <xf numFmtId="3" fontId="0" fillId="14" borderId="1" xfId="0" applyNumberFormat="1" applyFill="1" applyBorder="1" applyAlignment="1">
      <alignment horizontal="center" vertical="center"/>
    </xf>
    <xf numFmtId="3" fontId="0" fillId="14" borderId="2" xfId="0" applyNumberFormat="1" applyFill="1" applyBorder="1" applyAlignment="1">
      <alignment horizontal="center" vertical="center"/>
    </xf>
    <xf numFmtId="3" fontId="0" fillId="14" borderId="3" xfId="0" applyNumberFormat="1" applyFill="1" applyBorder="1" applyAlignment="1">
      <alignment horizontal="center" vertical="center"/>
    </xf>
    <xf numFmtId="3" fontId="0" fillId="17" borderId="8" xfId="0" applyNumberFormat="1" applyFill="1" applyBorder="1" applyAlignment="1">
      <alignment horizontal="center" vertical="center"/>
    </xf>
    <xf numFmtId="3" fontId="0" fillId="17" borderId="9" xfId="0" applyNumberFormat="1" applyFill="1" applyBorder="1" applyAlignment="1">
      <alignment horizontal="center" vertical="center"/>
    </xf>
    <xf numFmtId="3" fontId="0" fillId="17" borderId="10" xfId="0" applyNumberFormat="1" applyFill="1" applyBorder="1" applyAlignment="1">
      <alignment horizontal="center" vertical="center"/>
    </xf>
    <xf numFmtId="3" fontId="0" fillId="17" borderId="11" xfId="0" applyNumberFormat="1" applyFill="1" applyBorder="1" applyAlignment="1">
      <alignment horizontal="center" vertical="center"/>
    </xf>
    <xf numFmtId="3" fontId="0" fillId="17" borderId="0" xfId="0" applyNumberFormat="1" applyFill="1" applyBorder="1" applyAlignment="1">
      <alignment horizontal="center" vertical="center"/>
    </xf>
    <xf numFmtId="3" fontId="0" fillId="17" borderId="12" xfId="0" applyNumberFormat="1" applyFill="1" applyBorder="1" applyAlignment="1">
      <alignment horizontal="center" vertical="center"/>
    </xf>
    <xf numFmtId="2" fontId="0" fillId="17" borderId="11" xfId="0" applyNumberFormat="1" applyFill="1" applyBorder="1" applyAlignment="1">
      <alignment horizontal="center" vertical="center"/>
    </xf>
    <xf numFmtId="2" fontId="0" fillId="17" borderId="0" xfId="0" applyNumberFormat="1" applyFill="1" applyBorder="1" applyAlignment="1">
      <alignment horizontal="center" vertical="center"/>
    </xf>
    <xf numFmtId="2" fontId="0" fillId="17" borderId="12" xfId="0" applyNumberFormat="1" applyFill="1" applyBorder="1" applyAlignment="1">
      <alignment horizontal="center" vertical="center"/>
    </xf>
    <xf numFmtId="2" fontId="0" fillId="17" borderId="1" xfId="0" applyNumberFormat="1" applyFill="1" applyBorder="1" applyAlignment="1">
      <alignment horizontal="center" vertical="center"/>
    </xf>
    <xf numFmtId="2" fontId="0" fillId="17" borderId="2" xfId="0" applyNumberFormat="1" applyFill="1" applyBorder="1" applyAlignment="1">
      <alignment horizontal="center" vertical="center"/>
    </xf>
    <xf numFmtId="2" fontId="0" fillId="17" borderId="3" xfId="0" applyNumberFormat="1" applyFill="1" applyBorder="1" applyAlignment="1">
      <alignment horizontal="center" vertical="center"/>
    </xf>
    <xf numFmtId="4" fontId="0" fillId="18" borderId="8" xfId="0" applyNumberFormat="1" applyFill="1" applyBorder="1" applyAlignment="1">
      <alignment horizontal="center" vertical="center"/>
    </xf>
    <xf numFmtId="4" fontId="0" fillId="18" borderId="9" xfId="0" applyNumberFormat="1" applyFill="1" applyBorder="1" applyAlignment="1">
      <alignment horizontal="center" vertical="center"/>
    </xf>
    <xf numFmtId="4" fontId="0" fillId="18" borderId="10" xfId="0" applyNumberFormat="1" applyFill="1" applyBorder="1" applyAlignment="1">
      <alignment horizontal="center" vertical="center"/>
    </xf>
    <xf numFmtId="2" fontId="0" fillId="18" borderId="11" xfId="0" applyNumberFormat="1" applyFill="1" applyBorder="1" applyAlignment="1">
      <alignment horizontal="center" vertical="center"/>
    </xf>
    <xf numFmtId="2" fontId="0" fillId="18" borderId="0" xfId="0" applyNumberFormat="1" applyFill="1" applyBorder="1" applyAlignment="1">
      <alignment horizontal="center" vertical="center"/>
    </xf>
    <xf numFmtId="2" fontId="0" fillId="18" borderId="12" xfId="0" applyNumberFormat="1" applyFill="1" applyBorder="1" applyAlignment="1">
      <alignment horizontal="center" vertical="center"/>
    </xf>
    <xf numFmtId="3" fontId="0" fillId="18" borderId="0" xfId="0" applyNumberFormat="1" applyFill="1" applyBorder="1" applyAlignment="1">
      <alignment horizontal="center" vertical="center"/>
    </xf>
    <xf numFmtId="3" fontId="0" fillId="18" borderId="12" xfId="0" applyNumberFormat="1" applyFill="1" applyBorder="1" applyAlignment="1">
      <alignment horizontal="center" vertical="center"/>
    </xf>
    <xf numFmtId="3" fontId="0" fillId="18" borderId="11" xfId="0" applyNumberFormat="1" applyFill="1" applyBorder="1" applyAlignment="1">
      <alignment horizontal="center" vertical="center"/>
    </xf>
    <xf numFmtId="0" fontId="0" fillId="18" borderId="1" xfId="0" applyNumberFormat="1" applyFill="1" applyBorder="1" applyAlignment="1">
      <alignment horizontal="center" vertical="center"/>
    </xf>
    <xf numFmtId="0" fontId="0" fillId="18" borderId="2" xfId="0" applyNumberFormat="1" applyFill="1" applyBorder="1" applyAlignment="1">
      <alignment horizontal="center" vertical="center"/>
    </xf>
    <xf numFmtId="2" fontId="0" fillId="18" borderId="2" xfId="0" applyNumberFormat="1" applyFill="1" applyBorder="1" applyAlignment="1">
      <alignment horizontal="center" vertical="center"/>
    </xf>
    <xf numFmtId="2" fontId="0" fillId="18" borderId="3" xfId="0" applyNumberFormat="1" applyFill="1" applyBorder="1" applyAlignment="1">
      <alignment horizontal="center" vertical="center"/>
    </xf>
    <xf numFmtId="0" fontId="0" fillId="16" borderId="0" xfId="0" applyFill="1"/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10" borderId="14" xfId="0" applyFill="1" applyBorder="1" applyAlignment="1">
      <alignment vertical="center"/>
    </xf>
    <xf numFmtId="0" fontId="0" fillId="10" borderId="15" xfId="0" applyFill="1" applyBorder="1" applyAlignment="1">
      <alignment vertical="center"/>
    </xf>
    <xf numFmtId="0" fontId="0" fillId="0" borderId="0" xfId="0" applyAlignment="1">
      <alignment vertical="center"/>
    </xf>
    <xf numFmtId="0" fontId="6" fillId="2" borderId="11" xfId="1" applyFont="1" applyFill="1" applyBorder="1" applyAlignment="1" applyProtection="1"/>
    <xf numFmtId="0" fontId="0" fillId="2" borderId="0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0" fillId="7" borderId="13" xfId="0" applyFill="1" applyBorder="1" applyAlignment="1">
      <alignment vertical="center"/>
    </xf>
    <xf numFmtId="0" fontId="0" fillId="7" borderId="14" xfId="0" applyFill="1" applyBorder="1" applyAlignment="1">
      <alignment vertical="center"/>
    </xf>
    <xf numFmtId="0" fontId="0" fillId="7" borderId="15" xfId="0" applyFill="1" applyBorder="1" applyAlignment="1">
      <alignment vertical="center"/>
    </xf>
    <xf numFmtId="0" fontId="0" fillId="11" borderId="13" xfId="0" applyFill="1" applyBorder="1" applyAlignment="1">
      <alignment vertical="center"/>
    </xf>
    <xf numFmtId="0" fontId="0" fillId="11" borderId="14" xfId="0" applyFill="1" applyBorder="1" applyAlignment="1">
      <alignment vertical="center"/>
    </xf>
    <xf numFmtId="0" fontId="0" fillId="11" borderId="15" xfId="0" applyFill="1" applyBorder="1" applyAlignment="1">
      <alignment vertical="center"/>
    </xf>
    <xf numFmtId="0" fontId="8" fillId="2" borderId="0" xfId="0" applyFont="1" applyFill="1" applyAlignment="1">
      <alignment horizontal="left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0" fillId="8" borderId="5" xfId="0" applyNumberFormat="1" applyFont="1" applyFill="1" applyBorder="1" applyAlignment="1">
      <alignment horizontal="center" vertical="center"/>
    </xf>
    <xf numFmtId="3" fontId="0" fillId="8" borderId="6" xfId="0" applyNumberFormat="1" applyFont="1" applyFill="1" applyBorder="1" applyAlignment="1">
      <alignment horizontal="center" vertical="center"/>
    </xf>
    <xf numFmtId="3" fontId="0" fillId="8" borderId="7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3498942154662035E-2"/>
          <c:y val="3.7288059395598198E-2"/>
          <c:w val="0.81828913932791658"/>
          <c:h val="0.8726466874260369"/>
        </c:manualLayout>
      </c:layout>
      <c:lineChart>
        <c:grouping val="standard"/>
        <c:ser>
          <c:idx val="1"/>
          <c:order val="1"/>
          <c:tx>
            <c:strRef>
              <c:f>Model!$H$2</c:f>
              <c:strCache>
                <c:ptCount val="1"/>
                <c:pt idx="0">
                  <c:v>KZN GOS</c:v>
                </c:pt>
              </c:strCache>
            </c:strRef>
          </c:tx>
          <c:marker>
            <c:symbol val="none"/>
          </c:marker>
          <c:cat>
            <c:numRef>
              <c:f>Model!$F$3:$F$19</c:f>
              <c:numCache>
                <c:formatCode>General</c:formatCode>
                <c:ptCount val="17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</c:numCache>
            </c:numRef>
          </c:cat>
          <c:val>
            <c:numRef>
              <c:f>Model!$H$3:$H$19</c:f>
              <c:numCache>
                <c:formatCode>#,##0</c:formatCode>
                <c:ptCount val="17"/>
                <c:pt idx="0">
                  <c:v>39317.326878574531</c:v>
                </c:pt>
                <c:pt idx="1">
                  <c:v>41737.869665872888</c:v>
                </c:pt>
                <c:pt idx="2">
                  <c:v>43022.011015519347</c:v>
                </c:pt>
                <c:pt idx="3">
                  <c:v>41514.434553800864</c:v>
                </c:pt>
                <c:pt idx="4">
                  <c:v>41800.957667485061</c:v>
                </c:pt>
                <c:pt idx="5">
                  <c:v>45215.380357816495</c:v>
                </c:pt>
                <c:pt idx="6">
                  <c:v>48500.401078157578</c:v>
                </c:pt>
                <c:pt idx="7">
                  <c:v>51571.987377658224</c:v>
                </c:pt>
                <c:pt idx="8">
                  <c:v>53361.954985719785</c:v>
                </c:pt>
                <c:pt idx="9">
                  <c:v>55211.856708117506</c:v>
                </c:pt>
                <c:pt idx="10">
                  <c:v>57546.058921570031</c:v>
                </c:pt>
                <c:pt idx="11">
                  <c:v>60399.710942300044</c:v>
                </c:pt>
                <c:pt idx="12">
                  <c:v>63730.794749089146</c:v>
                </c:pt>
                <c:pt idx="13">
                  <c:v>66556.047100363503</c:v>
                </c:pt>
                <c:pt idx="14">
                  <c:v>65540.053439465977</c:v>
                </c:pt>
                <c:pt idx="15">
                  <c:v>65992.154353966835</c:v>
                </c:pt>
                <c:pt idx="16">
                  <c:v>64824.761889703928</c:v>
                </c:pt>
              </c:numCache>
            </c:numRef>
          </c:val>
        </c:ser>
        <c:ser>
          <c:idx val="2"/>
          <c:order val="2"/>
          <c:tx>
            <c:strRef>
              <c:f>Model!$I$2</c:f>
              <c:strCache>
                <c:ptCount val="1"/>
                <c:pt idx="0">
                  <c:v>KZN COMP</c:v>
                </c:pt>
              </c:strCache>
            </c:strRef>
          </c:tx>
          <c:marker>
            <c:symbol val="none"/>
          </c:marker>
          <c:cat>
            <c:numRef>
              <c:f>Model!$F$3:$F$19</c:f>
              <c:numCache>
                <c:formatCode>General</c:formatCode>
                <c:ptCount val="17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</c:numCache>
            </c:numRef>
          </c:cat>
          <c:val>
            <c:numRef>
              <c:f>Model!$I$3:$I$19</c:f>
              <c:numCache>
                <c:formatCode>#,##0</c:formatCode>
                <c:ptCount val="17"/>
                <c:pt idx="0">
                  <c:v>45369.493331577803</c:v>
                </c:pt>
                <c:pt idx="1">
                  <c:v>47199.400939634179</c:v>
                </c:pt>
                <c:pt idx="2">
                  <c:v>47517.661572172939</c:v>
                </c:pt>
                <c:pt idx="3">
                  <c:v>48773.29014184996</c:v>
                </c:pt>
                <c:pt idx="4">
                  <c:v>48433.96381359535</c:v>
                </c:pt>
                <c:pt idx="5">
                  <c:v>48648.650207710023</c:v>
                </c:pt>
                <c:pt idx="6">
                  <c:v>49154.455203238882</c:v>
                </c:pt>
                <c:pt idx="7">
                  <c:v>49033.34955254502</c:v>
                </c:pt>
                <c:pt idx="8">
                  <c:v>50813.650887941003</c:v>
                </c:pt>
                <c:pt idx="9">
                  <c:v>52306.263536969331</c:v>
                </c:pt>
                <c:pt idx="10">
                  <c:v>54494.463538077682</c:v>
                </c:pt>
                <c:pt idx="11">
                  <c:v>56648.99543176069</c:v>
                </c:pt>
                <c:pt idx="12">
                  <c:v>59542.787036851681</c:v>
                </c:pt>
                <c:pt idx="13">
                  <c:v>61725.049659290518</c:v>
                </c:pt>
                <c:pt idx="14">
                  <c:v>62563.508156368924</c:v>
                </c:pt>
                <c:pt idx="15">
                  <c:v>65189.741032192534</c:v>
                </c:pt>
                <c:pt idx="16">
                  <c:v>66308.728366407624</c:v>
                </c:pt>
              </c:numCache>
            </c:numRef>
          </c:val>
        </c:ser>
        <c:marker val="1"/>
        <c:axId val="89380352"/>
        <c:axId val="89381888"/>
      </c:lineChart>
      <c:lineChart>
        <c:grouping val="standard"/>
        <c:ser>
          <c:idx val="0"/>
          <c:order val="0"/>
          <c:tx>
            <c:strRef>
              <c:f>Model!$G$2</c:f>
              <c:strCache>
                <c:ptCount val="1"/>
                <c:pt idx="0">
                  <c:v>KZN GDP</c:v>
                </c:pt>
              </c:strCache>
            </c:strRef>
          </c:tx>
          <c:marker>
            <c:symbol val="none"/>
          </c:marker>
          <c:cat>
            <c:numRef>
              <c:f>Model!$F$3:$F$19</c:f>
              <c:numCache>
                <c:formatCode>General</c:formatCode>
                <c:ptCount val="17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</c:numCache>
            </c:numRef>
          </c:cat>
          <c:val>
            <c:numRef>
              <c:f>Model!$G$3:$G$19</c:f>
              <c:numCache>
                <c:formatCode>#,##0</c:formatCode>
                <c:ptCount val="17"/>
                <c:pt idx="0">
                  <c:v>184251.67833931101</c:v>
                </c:pt>
                <c:pt idx="1">
                  <c:v>193787.60661272603</c:v>
                </c:pt>
                <c:pt idx="2">
                  <c:v>197562.73640828591</c:v>
                </c:pt>
                <c:pt idx="3">
                  <c:v>199287.1781527219</c:v>
                </c:pt>
                <c:pt idx="4">
                  <c:v>200817.72247691531</c:v>
                </c:pt>
                <c:pt idx="5">
                  <c:v>209731.88675228972</c:v>
                </c:pt>
                <c:pt idx="6">
                  <c:v>219073.5756196432</c:v>
                </c:pt>
                <c:pt idx="7">
                  <c:v>224523.01315706316</c:v>
                </c:pt>
                <c:pt idx="8">
                  <c:v>230682.27212772041</c:v>
                </c:pt>
                <c:pt idx="9">
                  <c:v>241055.46910139074</c:v>
                </c:pt>
                <c:pt idx="10">
                  <c:v>254938.58120270999</c:v>
                </c:pt>
                <c:pt idx="11">
                  <c:v>269045.16875613423</c:v>
                </c:pt>
                <c:pt idx="12">
                  <c:v>284904.86611712148</c:v>
                </c:pt>
                <c:pt idx="13">
                  <c:v>296224.50496137573</c:v>
                </c:pt>
                <c:pt idx="14">
                  <c:v>290947.35027017794</c:v>
                </c:pt>
                <c:pt idx="15">
                  <c:v>301901.42603887344</c:v>
                </c:pt>
                <c:pt idx="16">
                  <c:v>313036.60690612736</c:v>
                </c:pt>
              </c:numCache>
            </c:numRef>
          </c:val>
        </c:ser>
        <c:marker val="1"/>
        <c:axId val="89389312"/>
        <c:axId val="89387776"/>
      </c:lineChart>
      <c:catAx>
        <c:axId val="893803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381888"/>
        <c:crosses val="autoZero"/>
        <c:auto val="1"/>
        <c:lblAlgn val="ctr"/>
        <c:lblOffset val="100"/>
      </c:catAx>
      <c:valAx>
        <c:axId val="89381888"/>
        <c:scaling>
          <c:orientation val="minMax"/>
          <c:min val="35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380352"/>
        <c:crosses val="autoZero"/>
        <c:crossBetween val="between"/>
      </c:valAx>
      <c:valAx>
        <c:axId val="89387776"/>
        <c:scaling>
          <c:orientation val="minMax"/>
          <c:min val="170000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389312"/>
        <c:crosses val="max"/>
        <c:crossBetween val="between"/>
      </c:valAx>
      <c:catAx>
        <c:axId val="89389312"/>
        <c:scaling>
          <c:orientation val="minMax"/>
        </c:scaling>
        <c:delete val="1"/>
        <c:axPos val="b"/>
        <c:numFmt formatCode="General" sourceLinked="1"/>
        <c:tickLblPos val="none"/>
        <c:crossAx val="8938777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9.6459237819585028E-2"/>
          <c:y val="3.610622979432359E-2"/>
          <c:w val="0.40957067052580837"/>
          <c:h val="0.15196890061286436"/>
        </c:manualLayout>
      </c:layout>
      <c:spPr>
        <a:solidFill>
          <a:schemeClr val="accent4">
            <a:lumMod val="60000"/>
            <a:lumOff val="40000"/>
          </a:schemeClr>
        </a:solidFill>
      </c:spPr>
      <c:txPr>
        <a:bodyPr/>
        <a:lstStyle/>
        <a:p>
          <a:pPr>
            <a:defRPr lang="en-ZA" sz="14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5316478558774616E-2"/>
          <c:y val="3.8752250209561502E-2"/>
          <c:w val="0.91246292602882917"/>
          <c:h val="0.92249549958087729"/>
        </c:manualLayout>
      </c:layout>
      <c:lineChart>
        <c:grouping val="standard"/>
        <c:ser>
          <c:idx val="0"/>
          <c:order val="0"/>
          <c:tx>
            <c:strRef>
              <c:f>Model!$B$21</c:f>
              <c:strCache>
                <c:ptCount val="1"/>
                <c:pt idx="0">
                  <c:v>KZN GDP</c:v>
                </c:pt>
              </c:strCache>
            </c:strRef>
          </c:tx>
          <c:marker>
            <c:symbol val="none"/>
          </c:marker>
          <c:cat>
            <c:numRef>
              <c:f>Model!$A$22:$A$37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Model!$B$22:$B$37</c:f>
              <c:numCache>
                <c:formatCode>#,##0.00</c:formatCode>
                <c:ptCount val="16"/>
                <c:pt idx="0">
                  <c:v>5.175490589482723</c:v>
                </c:pt>
                <c:pt idx="1">
                  <c:v>1.9480759691223581</c:v>
                </c:pt>
                <c:pt idx="2">
                  <c:v>0.87285779483851178</c:v>
                </c:pt>
                <c:pt idx="3">
                  <c:v>0.76800943160552615</c:v>
                </c:pt>
                <c:pt idx="4">
                  <c:v>4.4389330609996946</c:v>
                </c:pt>
                <c:pt idx="5">
                  <c:v>4.4541099648747133</c:v>
                </c:pt>
                <c:pt idx="6">
                  <c:v>2.4874919405530238</c:v>
                </c:pt>
                <c:pt idx="7">
                  <c:v>2.7432639906487406</c:v>
                </c:pt>
                <c:pt idx="8">
                  <c:v>4.4967464894428772</c:v>
                </c:pt>
                <c:pt idx="9">
                  <c:v>5.7593018540806664</c:v>
                </c:pt>
                <c:pt idx="10">
                  <c:v>5.5333278654310973</c:v>
                </c:pt>
                <c:pt idx="11">
                  <c:v>5.8948084570002708</c:v>
                </c:pt>
                <c:pt idx="12">
                  <c:v>3.9731293461308819</c:v>
                </c:pt>
                <c:pt idx="13">
                  <c:v>-1.781471351225947</c:v>
                </c:pt>
                <c:pt idx="14">
                  <c:v>3.7649683898215227</c:v>
                </c:pt>
                <c:pt idx="15">
                  <c:v>3.6883498741142517</c:v>
                </c:pt>
              </c:numCache>
            </c:numRef>
          </c:val>
        </c:ser>
        <c:ser>
          <c:idx val="1"/>
          <c:order val="1"/>
          <c:tx>
            <c:strRef>
              <c:f>Model!$C$21</c:f>
              <c:strCache>
                <c:ptCount val="1"/>
                <c:pt idx="0">
                  <c:v>KZN GOS</c:v>
                </c:pt>
              </c:strCache>
            </c:strRef>
          </c:tx>
          <c:marker>
            <c:symbol val="none"/>
          </c:marker>
          <c:cat>
            <c:numRef>
              <c:f>Model!$A$22:$A$37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Model!$C$22:$C$37</c:f>
              <c:numCache>
                <c:formatCode>#,##0.00</c:formatCode>
                <c:ptCount val="16"/>
                <c:pt idx="0">
                  <c:v>6.1564276604404657</c:v>
                </c:pt>
                <c:pt idx="1">
                  <c:v>3.0766815841979636</c:v>
                </c:pt>
                <c:pt idx="2">
                  <c:v>-3.5041980282480392</c:v>
                </c:pt>
                <c:pt idx="3">
                  <c:v>0.69017708361865404</c:v>
                </c:pt>
                <c:pt idx="4">
                  <c:v>8.1682881944768173</c:v>
                </c:pt>
                <c:pt idx="5">
                  <c:v>7.2652727774149826</c:v>
                </c:pt>
                <c:pt idx="6">
                  <c:v>6.333115255172503</c:v>
                </c:pt>
                <c:pt idx="7">
                  <c:v>3.4708137092987075</c:v>
                </c:pt>
                <c:pt idx="8">
                  <c:v>3.4667053013570688</c:v>
                </c:pt>
                <c:pt idx="9">
                  <c:v>4.2277191035115829</c:v>
                </c:pt>
                <c:pt idx="10">
                  <c:v>4.9589008773290226</c:v>
                </c:pt>
                <c:pt idx="11">
                  <c:v>5.5150658087938407</c:v>
                </c:pt>
                <c:pt idx="12">
                  <c:v>4.4331039058864654</c:v>
                </c:pt>
                <c:pt idx="13">
                  <c:v>-1.5265234417624796</c:v>
                </c:pt>
                <c:pt idx="14">
                  <c:v>0.6898085838737168</c:v>
                </c:pt>
                <c:pt idx="15">
                  <c:v>-1.7689867465172906</c:v>
                </c:pt>
              </c:numCache>
            </c:numRef>
          </c:val>
        </c:ser>
        <c:ser>
          <c:idx val="2"/>
          <c:order val="2"/>
          <c:tx>
            <c:strRef>
              <c:f>Model!$D$21</c:f>
              <c:strCache>
                <c:ptCount val="1"/>
                <c:pt idx="0">
                  <c:v>KZN COMP</c:v>
                </c:pt>
              </c:strCache>
            </c:strRef>
          </c:tx>
          <c:marker>
            <c:symbol val="none"/>
          </c:marker>
          <c:cat>
            <c:numRef>
              <c:f>Model!$A$22:$A$37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Model!$D$22:$D$37</c:f>
              <c:numCache>
                <c:formatCode>#,##0.00</c:formatCode>
                <c:ptCount val="16"/>
                <c:pt idx="0">
                  <c:v>4.0333437155286322</c:v>
                </c:pt>
                <c:pt idx="1">
                  <c:v>0.67428955919546729</c:v>
                </c:pt>
                <c:pt idx="2">
                  <c:v>2.6424460466554947</c:v>
                </c:pt>
                <c:pt idx="3">
                  <c:v>-0.69572162810368043</c:v>
                </c:pt>
                <c:pt idx="4">
                  <c:v>0.44325588329074733</c:v>
                </c:pt>
                <c:pt idx="5">
                  <c:v>1.0397102352671173</c:v>
                </c:pt>
                <c:pt idx="6">
                  <c:v>-0.24637777022067825</c:v>
                </c:pt>
                <c:pt idx="7">
                  <c:v>3.6307968997471409</c:v>
                </c:pt>
                <c:pt idx="8">
                  <c:v>2.9374245364104543</c:v>
                </c:pt>
                <c:pt idx="9">
                  <c:v>4.1834378010231257</c:v>
                </c:pt>
                <c:pt idx="10">
                  <c:v>3.9536711691409563</c:v>
                </c:pt>
                <c:pt idx="11">
                  <c:v>5.108284062295243</c:v>
                </c:pt>
                <c:pt idx="12">
                  <c:v>3.6650327118349542</c:v>
                </c:pt>
                <c:pt idx="13">
                  <c:v>1.3583763831807709</c:v>
                </c:pt>
                <c:pt idx="14">
                  <c:v>4.1977071830110635</c:v>
                </c:pt>
                <c:pt idx="15">
                  <c:v>1.7165083286072604</c:v>
                </c:pt>
              </c:numCache>
            </c:numRef>
          </c:val>
        </c:ser>
        <c:marker val="1"/>
        <c:axId val="91110400"/>
        <c:axId val="91116288"/>
      </c:lineChart>
      <c:catAx>
        <c:axId val="911104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116288"/>
        <c:crosses val="autoZero"/>
        <c:auto val="1"/>
        <c:lblAlgn val="ctr"/>
        <c:lblOffset val="100"/>
      </c:catAx>
      <c:valAx>
        <c:axId val="9111628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110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467545143972714"/>
          <c:y val="2.8361572604471579E-2"/>
          <c:w val="0.35775500244021474"/>
          <c:h val="0.18934987838562073"/>
        </c:manualLayout>
      </c:layout>
      <c:spPr>
        <a:solidFill>
          <a:schemeClr val="accent5">
            <a:lumMod val="40000"/>
            <a:lumOff val="60000"/>
          </a:schemeClr>
        </a:solidFill>
      </c:spPr>
      <c:txPr>
        <a:bodyPr/>
        <a:lstStyle/>
        <a:p>
          <a:pPr>
            <a:defRPr lang="en-ZA" sz="1400">
              <a:solidFill>
                <a:schemeClr val="tx1"/>
              </a:solidFill>
            </a:defRPr>
          </a:pPr>
          <a:endParaRPr lang="en-US"/>
        </a:p>
      </c:txPr>
    </c:legend>
    <c:plotVisOnly val="1"/>
  </c:chart>
  <c:spPr>
    <a:solidFill>
      <a:schemeClr val="accent6"/>
    </a:solidFill>
    <a:ln w="25400" cap="flat" cmpd="sng" algn="ctr">
      <a:solidFill>
        <a:schemeClr val="accent6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ummary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ummary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ummary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ummary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ummary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ummary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ummary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ummary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Summary!A1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</xdr:row>
      <xdr:rowOff>78698</xdr:rowOff>
    </xdr:from>
    <xdr:to>
      <xdr:col>7</xdr:col>
      <xdr:colOff>71004</xdr:colOff>
      <xdr:row>15</xdr:row>
      <xdr:rowOff>73600</xdr:rowOff>
    </xdr:to>
    <xdr:pic>
      <xdr:nvPicPr>
        <xdr:cNvPr id="1025" name="il_fi" descr="http://www.mybrandinpublic.com/wp-content/uploads/2011/10/summary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170227" y="2979493"/>
          <a:ext cx="1889413" cy="2202971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</xdr:colOff>
      <xdr:row>1</xdr:row>
      <xdr:rowOff>57150</xdr:rowOff>
    </xdr:from>
    <xdr:to>
      <xdr:col>7</xdr:col>
      <xdr:colOff>666748</xdr:colOff>
      <xdr:row>1</xdr:row>
      <xdr:rowOff>285750</xdr:rowOff>
    </xdr:to>
    <xdr:sp macro="" textlink="">
      <xdr:nvSpPr>
        <xdr:cNvPr id="4" name="Right Arrow 3">
          <a:hlinkClick xmlns:r="http://schemas.openxmlformats.org/officeDocument/2006/relationships" r:id="rId1"/>
        </xdr:cNvPr>
        <xdr:cNvSpPr/>
      </xdr:nvSpPr>
      <xdr:spPr>
        <a:xfrm rot="10800000">
          <a:off x="8277224" y="666750"/>
          <a:ext cx="590549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562841</xdr:colOff>
      <xdr:row>1</xdr:row>
      <xdr:rowOff>59747</xdr:rowOff>
    </xdr:from>
    <xdr:to>
      <xdr:col>7</xdr:col>
      <xdr:colOff>1026968</xdr:colOff>
      <xdr:row>1</xdr:row>
      <xdr:rowOff>337704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11343409" y="665883"/>
          <a:ext cx="464127" cy="27795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</xdr:row>
      <xdr:rowOff>70139</xdr:rowOff>
    </xdr:from>
    <xdr:to>
      <xdr:col>7</xdr:col>
      <xdr:colOff>878898</xdr:colOff>
      <xdr:row>1</xdr:row>
      <xdr:rowOff>277091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11932227" y="806162"/>
          <a:ext cx="593148" cy="20695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554182</xdr:colOff>
      <xdr:row>0</xdr:row>
      <xdr:rowOff>535132</xdr:rowOff>
    </xdr:from>
    <xdr:to>
      <xdr:col>7</xdr:col>
      <xdr:colOff>1048616</xdr:colOff>
      <xdr:row>2</xdr:row>
      <xdr:rowOff>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11655137" y="535132"/>
          <a:ext cx="494434" cy="28748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441612</xdr:colOff>
      <xdr:row>1</xdr:row>
      <xdr:rowOff>32038</xdr:rowOff>
    </xdr:from>
    <xdr:to>
      <xdr:col>7</xdr:col>
      <xdr:colOff>984537</xdr:colOff>
      <xdr:row>2</xdr:row>
      <xdr:rowOff>34636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11378044" y="603538"/>
          <a:ext cx="542925" cy="383598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723900</xdr:colOff>
      <xdr:row>0</xdr:row>
      <xdr:rowOff>590549</xdr:rowOff>
    </xdr:from>
    <xdr:to>
      <xdr:col>7</xdr:col>
      <xdr:colOff>1247775</xdr:colOff>
      <xdr:row>1</xdr:row>
      <xdr:rowOff>180974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13525500" y="590549"/>
          <a:ext cx="523875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3333750</xdr:colOff>
      <xdr:row>0</xdr:row>
      <xdr:rowOff>285750</xdr:rowOff>
    </xdr:from>
    <xdr:to>
      <xdr:col>1</xdr:col>
      <xdr:colOff>0</xdr:colOff>
      <xdr:row>1</xdr:row>
      <xdr:rowOff>142875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3333750" y="285750"/>
          <a:ext cx="704850" cy="4000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3762375</xdr:colOff>
      <xdr:row>0</xdr:row>
      <xdr:rowOff>381000</xdr:rowOff>
    </xdr:from>
    <xdr:to>
      <xdr:col>1</xdr:col>
      <xdr:colOff>95250</xdr:colOff>
      <xdr:row>1</xdr:row>
      <xdr:rowOff>142875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3762375" y="381000"/>
          <a:ext cx="533400" cy="3048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55033</xdr:colOff>
      <xdr:row>0</xdr:row>
      <xdr:rowOff>70909</xdr:rowOff>
    </xdr:from>
    <xdr:to>
      <xdr:col>24</xdr:col>
      <xdr:colOff>545042</xdr:colOff>
      <xdr:row>19</xdr:row>
      <xdr:rowOff>180976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70907</xdr:colOff>
      <xdr:row>20</xdr:row>
      <xdr:rowOff>64558</xdr:rowOff>
    </xdr:from>
    <xdr:to>
      <xdr:col>24</xdr:col>
      <xdr:colOff>571499</xdr:colOff>
      <xdr:row>39</xdr:row>
      <xdr:rowOff>73025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179917</xdr:colOff>
      <xdr:row>22</xdr:row>
      <xdr:rowOff>127001</xdr:rowOff>
    </xdr:from>
    <xdr:to>
      <xdr:col>8</xdr:col>
      <xdr:colOff>444500</xdr:colOff>
      <xdr:row>25</xdr:row>
      <xdr:rowOff>158751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6254750" y="4476751"/>
          <a:ext cx="1174750" cy="603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XPgrpwise/KZN%20Salary%20Surve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MATHEN~1/LOCALS~1/Temp/Temporary%20Directory%202%20for%20Building%20Statistics(201209).zip/EXCEL/Excel%20table%20from%2020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XPgrpwise/KZN%20Economic%20Stat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XPgrpwise/Copy%20of%20Newsletter%20DataBas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XPgrpwise/KZN%20Economic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XPgrpwise/KZN%20%20Totals%20Seasonally%20Adjusted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XPgrpwise/KZN%20invesment%20monitor%20for%20August%20201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XPgrpwise/KZN%20Live%20Vehicle%20Populat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roduction"/>
      <sheetName val="Accounts Clerk"/>
      <sheetName val="Credit Controller"/>
      <sheetName val="Bookkeeper"/>
      <sheetName val="Receptionist"/>
      <sheetName val="Secretary"/>
      <sheetName val="Executive Secretary"/>
      <sheetName val="Sales Representative"/>
      <sheetName val="Office-Admin Assitant"/>
      <sheetName val="HR Officer"/>
      <sheetName val="Contact Centre Agent"/>
      <sheetName val="Data Process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H3">
            <v>7404</v>
          </cell>
        </row>
        <row r="4">
          <cell r="H4">
            <v>7025</v>
          </cell>
        </row>
        <row r="5">
          <cell r="H5">
            <v>6754</v>
          </cell>
        </row>
        <row r="6">
          <cell r="H6">
            <v>9191</v>
          </cell>
        </row>
        <row r="10">
          <cell r="B10">
            <v>7722.5</v>
          </cell>
        </row>
        <row r="11">
          <cell r="B11">
            <v>8759.0909090909099</v>
          </cell>
        </row>
        <row r="12">
          <cell r="B12">
            <v>8256.2999999999993</v>
          </cell>
        </row>
        <row r="13">
          <cell r="B13">
            <v>8566.125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Excel table from 2000"/>
    </sheetNames>
    <sheetDataSet>
      <sheetData sheetId="0" refreshError="1">
        <row r="2">
          <cell r="F2">
            <v>889856</v>
          </cell>
          <cell r="K2">
            <v>263996</v>
          </cell>
        </row>
        <row r="3">
          <cell r="F3">
            <v>1154302</v>
          </cell>
          <cell r="K3">
            <v>326599</v>
          </cell>
        </row>
        <row r="4">
          <cell r="F4">
            <v>1106665</v>
          </cell>
          <cell r="K4">
            <v>421045</v>
          </cell>
        </row>
        <row r="5">
          <cell r="F5">
            <v>951371</v>
          </cell>
          <cell r="K5">
            <v>403180</v>
          </cell>
        </row>
        <row r="6">
          <cell r="F6">
            <v>1263950</v>
          </cell>
          <cell r="K6">
            <v>419494</v>
          </cell>
        </row>
        <row r="7">
          <cell r="F7">
            <v>1282137</v>
          </cell>
          <cell r="K7">
            <v>326762</v>
          </cell>
        </row>
        <row r="8">
          <cell r="F8">
            <v>1303701</v>
          </cell>
          <cell r="K8">
            <v>437225</v>
          </cell>
        </row>
        <row r="9">
          <cell r="F9">
            <v>1401598</v>
          </cell>
          <cell r="K9">
            <v>462795</v>
          </cell>
        </row>
        <row r="10">
          <cell r="F10">
            <v>1239497</v>
          </cell>
          <cell r="K10">
            <v>335040</v>
          </cell>
        </row>
        <row r="11">
          <cell r="F11">
            <v>1321286</v>
          </cell>
          <cell r="K11">
            <v>542877</v>
          </cell>
        </row>
        <row r="12">
          <cell r="F12">
            <v>1298009</v>
          </cell>
          <cell r="K12">
            <v>471327</v>
          </cell>
        </row>
        <row r="13">
          <cell r="F13">
            <v>873270</v>
          </cell>
          <cell r="K13">
            <v>322295</v>
          </cell>
        </row>
        <row r="14">
          <cell r="F14">
            <v>926107</v>
          </cell>
          <cell r="K14">
            <v>308258</v>
          </cell>
        </row>
        <row r="15">
          <cell r="F15">
            <v>1136791</v>
          </cell>
          <cell r="K15">
            <v>368720</v>
          </cell>
        </row>
        <row r="16">
          <cell r="F16">
            <v>1257423</v>
          </cell>
          <cell r="K16">
            <v>368120</v>
          </cell>
        </row>
        <row r="17">
          <cell r="F17">
            <v>1119686</v>
          </cell>
          <cell r="K17">
            <v>425094</v>
          </cell>
        </row>
        <row r="18">
          <cell r="F18">
            <v>1413866</v>
          </cell>
          <cell r="K18">
            <v>484616</v>
          </cell>
        </row>
        <row r="19">
          <cell r="F19">
            <v>1289622</v>
          </cell>
          <cell r="K19">
            <v>449994</v>
          </cell>
        </row>
        <row r="20">
          <cell r="F20">
            <v>1295607</v>
          </cell>
          <cell r="K20">
            <v>399362</v>
          </cell>
        </row>
        <row r="21">
          <cell r="F21">
            <v>1240099</v>
          </cell>
          <cell r="K21">
            <v>533869</v>
          </cell>
        </row>
        <row r="22">
          <cell r="F22">
            <v>1051384</v>
          </cell>
          <cell r="K22">
            <v>460987</v>
          </cell>
        </row>
        <row r="23">
          <cell r="F23">
            <v>1201885</v>
          </cell>
          <cell r="K23">
            <v>419216</v>
          </cell>
        </row>
        <row r="24">
          <cell r="F24">
            <v>1045204</v>
          </cell>
          <cell r="K24">
            <v>324044</v>
          </cell>
        </row>
        <row r="25">
          <cell r="F25">
            <v>765857</v>
          </cell>
          <cell r="K25">
            <v>295173</v>
          </cell>
        </row>
        <row r="26">
          <cell r="F26">
            <v>760693</v>
          </cell>
          <cell r="K26">
            <v>504948</v>
          </cell>
        </row>
        <row r="27">
          <cell r="F27">
            <v>1117812</v>
          </cell>
          <cell r="K27">
            <v>396935</v>
          </cell>
        </row>
        <row r="28">
          <cell r="F28">
            <v>983096</v>
          </cell>
          <cell r="K28">
            <v>409934</v>
          </cell>
        </row>
        <row r="29">
          <cell r="F29">
            <v>1068844</v>
          </cell>
          <cell r="K29">
            <v>631263</v>
          </cell>
        </row>
        <row r="30">
          <cell r="F30">
            <v>818886</v>
          </cell>
          <cell r="K30">
            <v>396208</v>
          </cell>
        </row>
        <row r="31">
          <cell r="F31">
            <v>876979</v>
          </cell>
          <cell r="K31">
            <v>338386</v>
          </cell>
        </row>
        <row r="32">
          <cell r="F32">
            <v>1291675</v>
          </cell>
          <cell r="K32">
            <v>562031</v>
          </cell>
        </row>
        <row r="33">
          <cell r="F33">
            <v>778059</v>
          </cell>
          <cell r="K33">
            <v>275325</v>
          </cell>
        </row>
        <row r="34">
          <cell r="F34">
            <v>846256</v>
          </cell>
          <cell r="K34">
            <v>537243</v>
          </cell>
        </row>
        <row r="35">
          <cell r="F35">
            <v>845177</v>
          </cell>
          <cell r="K35">
            <v>419396</v>
          </cell>
        </row>
        <row r="36">
          <cell r="F36">
            <v>661714</v>
          </cell>
          <cell r="K36">
            <v>360511</v>
          </cell>
        </row>
        <row r="37">
          <cell r="F37">
            <v>546190</v>
          </cell>
          <cell r="K37">
            <v>270096</v>
          </cell>
        </row>
        <row r="38">
          <cell r="F38">
            <v>509129</v>
          </cell>
          <cell r="K38">
            <v>301166</v>
          </cell>
        </row>
        <row r="39">
          <cell r="F39">
            <v>635237</v>
          </cell>
          <cell r="K39">
            <v>324867</v>
          </cell>
        </row>
        <row r="40">
          <cell r="F40">
            <v>560868</v>
          </cell>
          <cell r="K40">
            <v>417634</v>
          </cell>
        </row>
        <row r="41">
          <cell r="F41">
            <v>490957</v>
          </cell>
          <cell r="K41">
            <v>274707</v>
          </cell>
        </row>
        <row r="42">
          <cell r="F42">
            <v>659960</v>
          </cell>
          <cell r="K42">
            <v>748802</v>
          </cell>
        </row>
        <row r="43">
          <cell r="F43">
            <v>567310</v>
          </cell>
          <cell r="K43">
            <v>310959</v>
          </cell>
        </row>
        <row r="44">
          <cell r="F44">
            <v>452416</v>
          </cell>
          <cell r="K44">
            <v>347793</v>
          </cell>
        </row>
        <row r="45">
          <cell r="F45">
            <v>520575</v>
          </cell>
          <cell r="K45">
            <v>298382</v>
          </cell>
        </row>
        <row r="46">
          <cell r="F46">
            <v>574958</v>
          </cell>
          <cell r="K46">
            <v>322890</v>
          </cell>
        </row>
        <row r="47">
          <cell r="F47">
            <v>603191</v>
          </cell>
          <cell r="K47">
            <v>341717</v>
          </cell>
        </row>
        <row r="48">
          <cell r="F48">
            <v>510458</v>
          </cell>
          <cell r="K48">
            <v>274256</v>
          </cell>
        </row>
        <row r="49">
          <cell r="F49">
            <v>417229</v>
          </cell>
          <cell r="K49">
            <v>229821</v>
          </cell>
        </row>
        <row r="50">
          <cell r="F50">
            <v>363464</v>
          </cell>
          <cell r="K50">
            <v>120169</v>
          </cell>
        </row>
        <row r="51">
          <cell r="F51">
            <v>481030</v>
          </cell>
          <cell r="K51">
            <v>275088</v>
          </cell>
        </row>
        <row r="52">
          <cell r="F52">
            <v>460639</v>
          </cell>
          <cell r="K52">
            <v>307777</v>
          </cell>
        </row>
        <row r="53">
          <cell r="F53">
            <v>457300</v>
          </cell>
          <cell r="K53">
            <v>229031</v>
          </cell>
        </row>
        <row r="54">
          <cell r="F54">
            <v>622972</v>
          </cell>
          <cell r="K54">
            <v>241026</v>
          </cell>
        </row>
        <row r="55">
          <cell r="F55">
            <v>568340</v>
          </cell>
          <cell r="K55">
            <v>352442</v>
          </cell>
        </row>
        <row r="56">
          <cell r="F56">
            <v>559967</v>
          </cell>
          <cell r="K56">
            <v>218419</v>
          </cell>
        </row>
        <row r="57">
          <cell r="F57">
            <v>598050</v>
          </cell>
          <cell r="K57">
            <v>222892</v>
          </cell>
        </row>
        <row r="58">
          <cell r="F58">
            <v>577979</v>
          </cell>
          <cell r="K58">
            <v>214270</v>
          </cell>
        </row>
        <row r="59">
          <cell r="F59">
            <v>540833</v>
          </cell>
          <cell r="K59">
            <v>240012</v>
          </cell>
        </row>
        <row r="60">
          <cell r="F60">
            <v>494321</v>
          </cell>
          <cell r="K60">
            <v>251461</v>
          </cell>
        </row>
        <row r="61">
          <cell r="F61">
            <v>382601</v>
          </cell>
          <cell r="K61">
            <v>194314</v>
          </cell>
        </row>
        <row r="62">
          <cell r="F62">
            <v>342682</v>
          </cell>
          <cell r="K62">
            <v>288029</v>
          </cell>
        </row>
        <row r="63">
          <cell r="F63">
            <v>450210</v>
          </cell>
          <cell r="K63">
            <v>220606</v>
          </cell>
        </row>
        <row r="64">
          <cell r="F64">
            <v>738644</v>
          </cell>
          <cell r="K64">
            <v>183172</v>
          </cell>
        </row>
        <row r="65">
          <cell r="F65">
            <v>431429</v>
          </cell>
          <cell r="K65">
            <v>137080</v>
          </cell>
        </row>
        <row r="66">
          <cell r="F66">
            <v>540297</v>
          </cell>
          <cell r="K66">
            <v>316425</v>
          </cell>
        </row>
        <row r="67">
          <cell r="F67">
            <v>672723</v>
          </cell>
          <cell r="K67">
            <v>273375</v>
          </cell>
        </row>
        <row r="68">
          <cell r="F68">
            <v>601406</v>
          </cell>
          <cell r="K68">
            <v>239452</v>
          </cell>
        </row>
        <row r="69">
          <cell r="F69">
            <v>577934</v>
          </cell>
          <cell r="K69">
            <v>223646</v>
          </cell>
        </row>
        <row r="70">
          <cell r="F70">
            <v>497943</v>
          </cell>
          <cell r="K70">
            <v>369720</v>
          </cell>
        </row>
        <row r="71">
          <cell r="F71">
            <v>459428</v>
          </cell>
          <cell r="K71">
            <v>456868</v>
          </cell>
        </row>
        <row r="72">
          <cell r="F72">
            <v>588132</v>
          </cell>
          <cell r="K72">
            <v>204762</v>
          </cell>
        </row>
        <row r="73">
          <cell r="F73">
            <v>441330</v>
          </cell>
          <cell r="K73">
            <v>247259</v>
          </cell>
        </row>
        <row r="74">
          <cell r="F74">
            <v>422810</v>
          </cell>
          <cell r="K74">
            <v>157693</v>
          </cell>
        </row>
        <row r="75">
          <cell r="F75">
            <v>506352</v>
          </cell>
          <cell r="K75">
            <v>274077</v>
          </cell>
        </row>
        <row r="76">
          <cell r="F76">
            <v>463695</v>
          </cell>
          <cell r="K76">
            <v>174135</v>
          </cell>
        </row>
        <row r="77">
          <cell r="F77">
            <v>437440</v>
          </cell>
          <cell r="K77">
            <v>257787</v>
          </cell>
        </row>
        <row r="78">
          <cell r="F78">
            <v>584237</v>
          </cell>
          <cell r="K78">
            <v>322254</v>
          </cell>
        </row>
        <row r="79">
          <cell r="F79">
            <v>504859</v>
          </cell>
          <cell r="K79">
            <v>364724</v>
          </cell>
        </row>
        <row r="80">
          <cell r="F80">
            <v>557913</v>
          </cell>
          <cell r="K80">
            <v>213277</v>
          </cell>
        </row>
        <row r="81">
          <cell r="F81">
            <v>613167</v>
          </cell>
          <cell r="K81">
            <v>266538</v>
          </cell>
        </row>
        <row r="82">
          <cell r="F82">
            <v>540453</v>
          </cell>
          <cell r="K82">
            <v>286682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ver Page "/>
      <sheetName val="Summary page"/>
      <sheetName val="KZN Population"/>
      <sheetName val="National Government"/>
      <sheetName val="Manufacturing"/>
      <sheetName val="Retail"/>
      <sheetName val="Monetary"/>
      <sheetName val="Trade"/>
      <sheetName val="Employment"/>
      <sheetName val="PSCE"/>
      <sheetName val="PSCE Yearly"/>
      <sheetName val="PSCE Monthly"/>
      <sheetName val="Survey Results"/>
      <sheetName val="Civil Cases for Debt"/>
      <sheetName val="Sheet1"/>
      <sheetName val="Inflation"/>
      <sheetName val="Electricity"/>
      <sheetName val="Building Plans Approved"/>
      <sheetName val="Building Plans Approved1"/>
      <sheetName val="Cement Sales"/>
      <sheetName val="House Pri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9">
          <cell r="M69">
            <v>21</v>
          </cell>
        </row>
        <row r="70">
          <cell r="M70">
            <v>20</v>
          </cell>
        </row>
        <row r="71">
          <cell r="M71">
            <v>17</v>
          </cell>
        </row>
        <row r="72">
          <cell r="M72">
            <v>18</v>
          </cell>
        </row>
        <row r="73">
          <cell r="M73">
            <v>23</v>
          </cell>
        </row>
        <row r="74">
          <cell r="M74">
            <v>21</v>
          </cell>
        </row>
        <row r="75">
          <cell r="M75">
            <v>18</v>
          </cell>
        </row>
        <row r="76">
          <cell r="M76">
            <v>22</v>
          </cell>
        </row>
        <row r="77">
          <cell r="M77">
            <v>12</v>
          </cell>
        </row>
        <row r="78">
          <cell r="M78">
            <v>-6</v>
          </cell>
        </row>
        <row r="79">
          <cell r="M79">
            <v>-1</v>
          </cell>
        </row>
        <row r="80">
          <cell r="M80">
            <v>-4</v>
          </cell>
        </row>
        <row r="81">
          <cell r="M81">
            <v>1</v>
          </cell>
          <cell r="O81">
            <v>49.202369254536357</v>
          </cell>
        </row>
        <row r="82">
          <cell r="M82">
            <v>4</v>
          </cell>
          <cell r="O82">
            <v>50.616269156546352</v>
          </cell>
        </row>
        <row r="83">
          <cell r="M83">
            <v>1</v>
          </cell>
          <cell r="O83">
            <v>52.100157636391287</v>
          </cell>
        </row>
        <row r="84">
          <cell r="M84">
            <v>6</v>
          </cell>
          <cell r="O84">
            <v>54.543288305194487</v>
          </cell>
        </row>
        <row r="85">
          <cell r="M85">
            <v>15</v>
          </cell>
          <cell r="O85">
            <v>57.223268422085489</v>
          </cell>
        </row>
        <row r="86">
          <cell r="M86">
            <v>14</v>
          </cell>
          <cell r="O86">
            <v>60.906633296585213</v>
          </cell>
        </row>
        <row r="87">
          <cell r="M87">
            <v>15</v>
          </cell>
          <cell r="O87">
            <v>63.380340412964095</v>
          </cell>
        </row>
        <row r="88">
          <cell r="M88">
            <v>14</v>
          </cell>
          <cell r="O88">
            <v>60.364677180032487</v>
          </cell>
        </row>
        <row r="89">
          <cell r="M89">
            <v>9</v>
          </cell>
          <cell r="O89">
            <v>54.706737754388357</v>
          </cell>
        </row>
        <row r="90">
          <cell r="M90">
            <v>11</v>
          </cell>
          <cell r="O90">
            <v>55.083374236548842</v>
          </cell>
        </row>
        <row r="91">
          <cell r="M91">
            <v>4</v>
          </cell>
          <cell r="O91">
            <v>55.643946914244957</v>
          </cell>
        </row>
        <row r="92">
          <cell r="M92">
            <v>5</v>
          </cell>
          <cell r="O92">
            <v>54.632463688610144</v>
          </cell>
        </row>
        <row r="93">
          <cell r="M93">
            <v>5</v>
          </cell>
          <cell r="O93">
            <v>56.873846143496742</v>
          </cell>
        </row>
        <row r="94">
          <cell r="M94">
            <v>-3</v>
          </cell>
          <cell r="O94">
            <v>61.055351191812903</v>
          </cell>
        </row>
        <row r="95">
          <cell r="M95">
            <v>-1</v>
          </cell>
          <cell r="O95">
            <v>60.209674359030743</v>
          </cell>
        </row>
        <row r="96">
          <cell r="O96">
            <v>57.909188738732773</v>
          </cell>
        </row>
        <row r="97">
          <cell r="O97">
            <v>57.349824584689465</v>
          </cell>
        </row>
        <row r="98">
          <cell r="O98">
            <v>58.026039700528322</v>
          </cell>
        </row>
        <row r="99">
          <cell r="O99">
            <v>60.216685100533866</v>
          </cell>
        </row>
        <row r="100">
          <cell r="O100">
            <v>55.704623153516053</v>
          </cell>
        </row>
        <row r="101">
          <cell r="O101">
            <v>49.988707060482106</v>
          </cell>
        </row>
        <row r="102">
          <cell r="O102">
            <v>52.960071454162893</v>
          </cell>
        </row>
        <row r="103">
          <cell r="O103">
            <v>53.107825393030652</v>
          </cell>
        </row>
        <row r="104">
          <cell r="O104">
            <v>52.365553661155722</v>
          </cell>
        </row>
        <row r="105">
          <cell r="O105">
            <v>50.434168645947118</v>
          </cell>
        </row>
        <row r="106">
          <cell r="O106">
            <v>46.680542428828034</v>
          </cell>
        </row>
        <row r="107">
          <cell r="O107">
            <v>44.266852113698597</v>
          </cell>
        </row>
        <row r="108">
          <cell r="O108">
            <v>53.843506219679284</v>
          </cell>
        </row>
        <row r="109">
          <cell r="O109">
            <v>49.287644268084655</v>
          </cell>
        </row>
        <row r="110">
          <cell r="O110">
            <v>46.423257493184792</v>
          </cell>
        </row>
        <row r="111">
          <cell r="O111">
            <v>46.38722603252608</v>
          </cell>
        </row>
        <row r="112">
          <cell r="O112">
            <v>49.005977014833796</v>
          </cell>
        </row>
        <row r="113">
          <cell r="O113">
            <v>45.544129650718297</v>
          </cell>
        </row>
        <row r="114">
          <cell r="O114">
            <v>44.456972085485745</v>
          </cell>
        </row>
        <row r="115">
          <cell r="O115">
            <v>38.554098382952354</v>
          </cell>
        </row>
        <row r="116">
          <cell r="O116">
            <v>39.605485831966995</v>
          </cell>
        </row>
        <row r="117">
          <cell r="O117">
            <v>39.350234907712036</v>
          </cell>
        </row>
        <row r="118">
          <cell r="O118">
            <v>38.515074291175821</v>
          </cell>
        </row>
        <row r="119">
          <cell r="O119">
            <v>35.967511151973881</v>
          </cell>
        </row>
        <row r="120">
          <cell r="O120">
            <v>35.260787418761858</v>
          </cell>
        </row>
        <row r="121">
          <cell r="O121">
            <v>38.004779344841566</v>
          </cell>
        </row>
        <row r="122">
          <cell r="O122">
            <v>39.952136506297499</v>
          </cell>
        </row>
        <row r="123">
          <cell r="O123">
            <v>40.299576289999301</v>
          </cell>
        </row>
        <row r="124">
          <cell r="O124">
            <v>41.09480907019875</v>
          </cell>
        </row>
        <row r="125">
          <cell r="O125">
            <v>45.760540349408117</v>
          </cell>
        </row>
        <row r="126">
          <cell r="O126">
            <v>46.8607891028484</v>
          </cell>
        </row>
        <row r="127">
          <cell r="O127">
            <v>49.00547147185776</v>
          </cell>
        </row>
        <row r="128">
          <cell r="O128">
            <v>51.354081270464476</v>
          </cell>
        </row>
        <row r="129">
          <cell r="O129">
            <v>51.731797300925948</v>
          </cell>
        </row>
        <row r="130">
          <cell r="O130">
            <v>58.695276796611175</v>
          </cell>
        </row>
        <row r="131">
          <cell r="O131">
            <v>54.412721206836267</v>
          </cell>
        </row>
        <row r="132">
          <cell r="O132">
            <v>54.089557895000979</v>
          </cell>
        </row>
        <row r="133">
          <cell r="O133">
            <v>51.949973243283189</v>
          </cell>
        </row>
        <row r="134">
          <cell r="O134">
            <v>50.712612247479953</v>
          </cell>
        </row>
        <row r="135">
          <cell r="O135">
            <v>53.244886863687206</v>
          </cell>
        </row>
        <row r="136">
          <cell r="O136">
            <v>52.366833314200875</v>
          </cell>
        </row>
        <row r="137">
          <cell r="O137">
            <v>48.235163309940035</v>
          </cell>
        </row>
        <row r="138">
          <cell r="O138">
            <v>50.095767586041298</v>
          </cell>
        </row>
        <row r="139">
          <cell r="O139">
            <v>52.316195785792438</v>
          </cell>
        </row>
        <row r="140">
          <cell r="O140">
            <v>51.240915407126536</v>
          </cell>
        </row>
        <row r="141">
          <cell r="O141">
            <v>53.491648270574601</v>
          </cell>
        </row>
        <row r="142">
          <cell r="O142">
            <v>54.823731827338086</v>
          </cell>
        </row>
        <row r="143">
          <cell r="O143">
            <v>55.920421209388337</v>
          </cell>
        </row>
        <row r="144">
          <cell r="O144">
            <v>55.509787464988875</v>
          </cell>
        </row>
        <row r="145">
          <cell r="O145">
            <v>54.934327115622288</v>
          </cell>
        </row>
        <row r="146">
          <cell r="O146">
            <v>54.226253480908106</v>
          </cell>
        </row>
        <row r="147">
          <cell r="O147">
            <v>46.363325407748448</v>
          </cell>
        </row>
        <row r="148">
          <cell r="O148">
            <v>48.212728728546246</v>
          </cell>
        </row>
        <row r="149">
          <cell r="O149">
            <v>50.195669869329294</v>
          </cell>
        </row>
        <row r="150">
          <cell r="O150">
            <v>50.5</v>
          </cell>
        </row>
        <row r="151">
          <cell r="O151">
            <v>51.6</v>
          </cell>
        </row>
        <row r="152">
          <cell r="O152">
            <v>49.4</v>
          </cell>
        </row>
        <row r="153">
          <cell r="O153">
            <v>53.2</v>
          </cell>
        </row>
        <row r="154">
          <cell r="O154">
            <v>57.9</v>
          </cell>
        </row>
        <row r="155">
          <cell r="O155">
            <v>55.1</v>
          </cell>
        </row>
        <row r="156">
          <cell r="O156">
            <v>53.7</v>
          </cell>
        </row>
        <row r="157">
          <cell r="O157">
            <v>53.6</v>
          </cell>
        </row>
        <row r="158">
          <cell r="O158">
            <v>48.2</v>
          </cell>
        </row>
        <row r="159">
          <cell r="O159">
            <v>51</v>
          </cell>
        </row>
        <row r="160">
          <cell r="O160">
            <v>50.2</v>
          </cell>
        </row>
        <row r="161">
          <cell r="O161">
            <v>48.3</v>
          </cell>
        </row>
        <row r="162">
          <cell r="O162">
            <v>47.1</v>
          </cell>
        </row>
      </sheetData>
      <sheetData sheetId="13"/>
      <sheetData sheetId="14"/>
      <sheetData sheetId="15"/>
      <sheetData sheetId="16"/>
      <sheetData sheetId="17">
        <row r="161">
          <cell r="P161">
            <v>113800</v>
          </cell>
        </row>
        <row r="162">
          <cell r="P162">
            <v>123024</v>
          </cell>
        </row>
        <row r="163">
          <cell r="P163">
            <v>102434</v>
          </cell>
        </row>
        <row r="164">
          <cell r="P164">
            <v>89867</v>
          </cell>
        </row>
        <row r="165">
          <cell r="P165">
            <v>117407</v>
          </cell>
        </row>
        <row r="166">
          <cell r="P166">
            <v>165148</v>
          </cell>
        </row>
        <row r="167">
          <cell r="P167">
            <v>137176</v>
          </cell>
        </row>
        <row r="168">
          <cell r="P168">
            <v>165179</v>
          </cell>
        </row>
        <row r="169">
          <cell r="P169">
            <v>119806</v>
          </cell>
        </row>
        <row r="170">
          <cell r="P170">
            <v>157403</v>
          </cell>
        </row>
        <row r="171">
          <cell r="P171">
            <v>137412</v>
          </cell>
        </row>
        <row r="172">
          <cell r="P172">
            <v>97258</v>
          </cell>
        </row>
        <row r="173">
          <cell r="P173">
            <v>82137</v>
          </cell>
        </row>
        <row r="174">
          <cell r="P174">
            <v>130734</v>
          </cell>
        </row>
        <row r="175">
          <cell r="P175">
            <v>126961</v>
          </cell>
        </row>
        <row r="176">
          <cell r="P176">
            <v>114896</v>
          </cell>
        </row>
        <row r="177">
          <cell r="P177">
            <v>146400</v>
          </cell>
        </row>
        <row r="178">
          <cell r="P178">
            <v>157584</v>
          </cell>
        </row>
        <row r="179">
          <cell r="P179">
            <v>122324</v>
          </cell>
        </row>
        <row r="180">
          <cell r="P180">
            <v>120716</v>
          </cell>
        </row>
        <row r="181">
          <cell r="P181">
            <v>96680</v>
          </cell>
        </row>
        <row r="182">
          <cell r="P182">
            <v>163303</v>
          </cell>
        </row>
        <row r="183">
          <cell r="P183">
            <v>124822</v>
          </cell>
        </row>
        <row r="184">
          <cell r="P184">
            <v>90125</v>
          </cell>
        </row>
        <row r="185">
          <cell r="P185">
            <v>104515</v>
          </cell>
        </row>
        <row r="186">
          <cell r="P186">
            <v>183675</v>
          </cell>
        </row>
        <row r="187">
          <cell r="P187">
            <v>117246</v>
          </cell>
        </row>
        <row r="188">
          <cell r="P188">
            <v>212785</v>
          </cell>
        </row>
        <row r="189">
          <cell r="P189">
            <v>125803</v>
          </cell>
        </row>
        <row r="190">
          <cell r="P190">
            <v>126108</v>
          </cell>
        </row>
        <row r="191">
          <cell r="P191">
            <v>198122</v>
          </cell>
        </row>
        <row r="192">
          <cell r="P192">
            <v>117233</v>
          </cell>
        </row>
        <row r="193">
          <cell r="P193">
            <v>88572</v>
          </cell>
        </row>
        <row r="194">
          <cell r="P194">
            <v>96980</v>
          </cell>
        </row>
        <row r="195">
          <cell r="P195">
            <v>80229</v>
          </cell>
        </row>
        <row r="196">
          <cell r="P196">
            <v>62234</v>
          </cell>
        </row>
        <row r="197">
          <cell r="P197">
            <v>44062</v>
          </cell>
        </row>
        <row r="198">
          <cell r="P198">
            <v>77511</v>
          </cell>
        </row>
        <row r="199">
          <cell r="P199">
            <v>70615</v>
          </cell>
        </row>
        <row r="200">
          <cell r="P200">
            <v>58411</v>
          </cell>
        </row>
        <row r="201">
          <cell r="P201">
            <v>72055</v>
          </cell>
        </row>
        <row r="202">
          <cell r="P202">
            <v>91819</v>
          </cell>
        </row>
        <row r="203">
          <cell r="P203">
            <v>48333</v>
          </cell>
        </row>
        <row r="204">
          <cell r="P204">
            <v>54592</v>
          </cell>
        </row>
        <row r="205">
          <cell r="P205">
            <v>89053</v>
          </cell>
        </row>
        <row r="206">
          <cell r="P206">
            <v>92328</v>
          </cell>
        </row>
        <row r="207">
          <cell r="P207">
            <v>52705</v>
          </cell>
        </row>
        <row r="208">
          <cell r="P208">
            <v>50106</v>
          </cell>
        </row>
        <row r="209">
          <cell r="P209">
            <v>48871</v>
          </cell>
        </row>
        <row r="210">
          <cell r="P210">
            <v>49600</v>
          </cell>
        </row>
        <row r="211">
          <cell r="P211">
            <v>53774</v>
          </cell>
        </row>
        <row r="212">
          <cell r="P212">
            <v>55367</v>
          </cell>
        </row>
        <row r="213">
          <cell r="P213">
            <v>50378</v>
          </cell>
        </row>
        <row r="214">
          <cell r="P214">
            <v>64693</v>
          </cell>
        </row>
        <row r="215">
          <cell r="P215">
            <v>64738</v>
          </cell>
        </row>
        <row r="216">
          <cell r="P216">
            <v>50222</v>
          </cell>
        </row>
        <row r="217">
          <cell r="P217">
            <v>109904</v>
          </cell>
        </row>
        <row r="218">
          <cell r="P218">
            <v>68334</v>
          </cell>
        </row>
        <row r="219">
          <cell r="P219">
            <v>48031</v>
          </cell>
        </row>
        <row r="220">
          <cell r="P220">
            <v>54832</v>
          </cell>
        </row>
        <row r="221">
          <cell r="P221">
            <v>44485</v>
          </cell>
        </row>
        <row r="222">
          <cell r="P222">
            <v>40594</v>
          </cell>
        </row>
        <row r="223">
          <cell r="P223">
            <v>47571</v>
          </cell>
        </row>
        <row r="224">
          <cell r="P224">
            <v>59553</v>
          </cell>
        </row>
        <row r="225">
          <cell r="P225">
            <v>55596</v>
          </cell>
        </row>
        <row r="226">
          <cell r="P226">
            <v>60530</v>
          </cell>
        </row>
        <row r="227">
          <cell r="P227">
            <v>67078</v>
          </cell>
        </row>
        <row r="228">
          <cell r="P228">
            <v>49941</v>
          </cell>
        </row>
        <row r="229">
          <cell r="P229">
            <v>78597</v>
          </cell>
        </row>
        <row r="230">
          <cell r="P230">
            <v>36948</v>
          </cell>
        </row>
        <row r="231">
          <cell r="P231">
            <v>48942</v>
          </cell>
        </row>
        <row r="232">
          <cell r="P232">
            <v>54369</v>
          </cell>
        </row>
        <row r="233">
          <cell r="P233">
            <v>34558</v>
          </cell>
        </row>
        <row r="234">
          <cell r="P234">
            <v>55605</v>
          </cell>
        </row>
        <row r="235">
          <cell r="P235">
            <v>43010</v>
          </cell>
        </row>
        <row r="236">
          <cell r="P236">
            <v>40808</v>
          </cell>
        </row>
        <row r="237">
          <cell r="P237">
            <v>51852</v>
          </cell>
        </row>
        <row r="238">
          <cell r="P238">
            <v>53472</v>
          </cell>
        </row>
        <row r="239">
          <cell r="P239">
            <v>42219</v>
          </cell>
        </row>
        <row r="240">
          <cell r="P240">
            <v>53225</v>
          </cell>
        </row>
        <row r="241">
          <cell r="P241">
            <v>76967</v>
          </cell>
        </row>
      </sheetData>
      <sheetData sheetId="18">
        <row r="161">
          <cell r="K161">
            <v>21050</v>
          </cell>
        </row>
        <row r="162">
          <cell r="K162">
            <v>81834</v>
          </cell>
        </row>
        <row r="163">
          <cell r="K163">
            <v>87541</v>
          </cell>
        </row>
        <row r="164">
          <cell r="K164">
            <v>37460</v>
          </cell>
        </row>
        <row r="165">
          <cell r="K165">
            <v>64057</v>
          </cell>
        </row>
        <row r="166">
          <cell r="K166">
            <v>66891</v>
          </cell>
        </row>
        <row r="167">
          <cell r="K167">
            <v>48353</v>
          </cell>
        </row>
        <row r="168">
          <cell r="K168">
            <v>117061</v>
          </cell>
        </row>
        <row r="169">
          <cell r="K169">
            <v>36755</v>
          </cell>
        </row>
        <row r="170">
          <cell r="K170">
            <v>46006</v>
          </cell>
        </row>
        <row r="171">
          <cell r="K171">
            <v>123274</v>
          </cell>
        </row>
        <row r="172">
          <cell r="K172">
            <v>31570</v>
          </cell>
        </row>
        <row r="173">
          <cell r="K173">
            <v>47361</v>
          </cell>
        </row>
        <row r="174">
          <cell r="K174">
            <v>27112</v>
          </cell>
        </row>
        <row r="175">
          <cell r="K175">
            <v>42184</v>
          </cell>
        </row>
        <row r="176">
          <cell r="K176">
            <v>96311</v>
          </cell>
        </row>
        <row r="177">
          <cell r="K177">
            <v>66513</v>
          </cell>
        </row>
        <row r="178">
          <cell r="K178">
            <v>65726</v>
          </cell>
        </row>
        <row r="179">
          <cell r="K179">
            <v>33822</v>
          </cell>
        </row>
        <row r="180">
          <cell r="K180">
            <v>181570</v>
          </cell>
        </row>
        <row r="181">
          <cell r="K181">
            <v>58680</v>
          </cell>
        </row>
        <row r="182">
          <cell r="K182">
            <v>66698</v>
          </cell>
        </row>
        <row r="183">
          <cell r="K183">
            <v>25753</v>
          </cell>
        </row>
        <row r="184">
          <cell r="K184">
            <v>29371</v>
          </cell>
        </row>
        <row r="185">
          <cell r="K185">
            <v>113253</v>
          </cell>
        </row>
        <row r="186">
          <cell r="K186">
            <v>104167</v>
          </cell>
        </row>
        <row r="187">
          <cell r="K187">
            <v>62929</v>
          </cell>
        </row>
        <row r="188">
          <cell r="K188">
            <v>64301</v>
          </cell>
        </row>
        <row r="189">
          <cell r="K189">
            <v>69627</v>
          </cell>
        </row>
        <row r="190">
          <cell r="K190">
            <v>89167</v>
          </cell>
        </row>
        <row r="191">
          <cell r="K191">
            <v>164988</v>
          </cell>
        </row>
        <row r="192">
          <cell r="K192">
            <v>50662</v>
          </cell>
        </row>
        <row r="193">
          <cell r="K193">
            <v>188004</v>
          </cell>
        </row>
        <row r="194">
          <cell r="K194">
            <v>71048</v>
          </cell>
        </row>
        <row r="195">
          <cell r="K195">
            <v>47836</v>
          </cell>
        </row>
        <row r="196">
          <cell r="K196">
            <v>74795</v>
          </cell>
        </row>
        <row r="197">
          <cell r="K197">
            <v>117143</v>
          </cell>
        </row>
        <row r="198">
          <cell r="K198">
            <v>71189</v>
          </cell>
        </row>
        <row r="199">
          <cell r="K199">
            <v>49161</v>
          </cell>
        </row>
        <row r="200">
          <cell r="K200">
            <v>71754</v>
          </cell>
        </row>
        <row r="201">
          <cell r="K201">
            <v>116125</v>
          </cell>
        </row>
        <row r="202">
          <cell r="K202">
            <v>37465</v>
          </cell>
        </row>
        <row r="203">
          <cell r="K203">
            <v>58111</v>
          </cell>
        </row>
        <row r="204">
          <cell r="K204">
            <v>28188</v>
          </cell>
        </row>
        <row r="205">
          <cell r="K205">
            <v>50339</v>
          </cell>
        </row>
        <row r="206">
          <cell r="K206">
            <v>23107</v>
          </cell>
        </row>
        <row r="207">
          <cell r="K207">
            <v>87365</v>
          </cell>
        </row>
        <row r="208">
          <cell r="K208">
            <v>23672</v>
          </cell>
        </row>
        <row r="209">
          <cell r="K209">
            <v>20508</v>
          </cell>
        </row>
        <row r="210">
          <cell r="K210">
            <v>65400</v>
          </cell>
        </row>
        <row r="211">
          <cell r="K211">
            <v>72229</v>
          </cell>
        </row>
        <row r="212">
          <cell r="K212">
            <v>92665</v>
          </cell>
        </row>
        <row r="213">
          <cell r="K213">
            <v>28365</v>
          </cell>
        </row>
        <row r="214">
          <cell r="K214">
            <v>37680</v>
          </cell>
        </row>
        <row r="215">
          <cell r="K215">
            <v>38954</v>
          </cell>
        </row>
        <row r="216">
          <cell r="K216">
            <v>15451</v>
          </cell>
        </row>
        <row r="217">
          <cell r="K217">
            <v>31083</v>
          </cell>
        </row>
        <row r="218">
          <cell r="K218">
            <v>42164</v>
          </cell>
        </row>
        <row r="219">
          <cell r="K219">
            <v>22995</v>
          </cell>
        </row>
        <row r="220">
          <cell r="K220">
            <v>33615</v>
          </cell>
        </row>
        <row r="221">
          <cell r="K221">
            <v>130977</v>
          </cell>
        </row>
        <row r="222">
          <cell r="K222">
            <v>44594</v>
          </cell>
        </row>
        <row r="223">
          <cell r="K223">
            <v>72704</v>
          </cell>
        </row>
        <row r="224">
          <cell r="K224">
            <v>33350</v>
          </cell>
        </row>
        <row r="225">
          <cell r="K225">
            <v>52807</v>
          </cell>
        </row>
        <row r="226">
          <cell r="K226">
            <v>53121</v>
          </cell>
        </row>
        <row r="227">
          <cell r="K227">
            <v>106685</v>
          </cell>
        </row>
        <row r="228">
          <cell r="K228">
            <v>24979</v>
          </cell>
        </row>
        <row r="229">
          <cell r="K229">
            <v>71430</v>
          </cell>
        </row>
        <row r="230">
          <cell r="K230">
            <v>177334</v>
          </cell>
        </row>
        <row r="231">
          <cell r="K231">
            <v>52781</v>
          </cell>
        </row>
        <row r="232">
          <cell r="K232">
            <v>30218</v>
          </cell>
        </row>
        <row r="233">
          <cell r="K233">
            <v>24711</v>
          </cell>
        </row>
        <row r="234">
          <cell r="K234">
            <v>26695</v>
          </cell>
        </row>
        <row r="235">
          <cell r="K235">
            <v>33821</v>
          </cell>
        </row>
        <row r="236">
          <cell r="K236">
            <v>35069</v>
          </cell>
        </row>
        <row r="237">
          <cell r="K237">
            <v>105656</v>
          </cell>
        </row>
        <row r="238">
          <cell r="K238">
            <v>108727</v>
          </cell>
        </row>
        <row r="239">
          <cell r="K239">
            <v>45325</v>
          </cell>
        </row>
        <row r="240">
          <cell r="K240">
            <v>35328</v>
          </cell>
        </row>
        <row r="241">
          <cell r="K241">
            <v>42740</v>
          </cell>
        </row>
      </sheetData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ataBase"/>
      <sheetName val="Stock Market"/>
      <sheetName val="Sheet2"/>
      <sheetName val="Graphs"/>
      <sheetName val="Sheet1"/>
    </sheetNames>
    <sheetDataSet>
      <sheetData sheetId="0">
        <row r="40">
          <cell r="B40">
            <v>10.8</v>
          </cell>
          <cell r="C40">
            <v>10.87</v>
          </cell>
          <cell r="D40">
            <v>10.6562</v>
          </cell>
          <cell r="E40">
            <v>9.2241999999999997</v>
          </cell>
          <cell r="F40">
            <v>8.6224000000000007</v>
          </cell>
          <cell r="G40">
            <v>8.2799999999999994</v>
          </cell>
          <cell r="H40">
            <v>7.6787999999999998</v>
          </cell>
          <cell r="I40">
            <v>7.2263999999999999</v>
          </cell>
          <cell r="J40">
            <v>7.3867000000000003</v>
          </cell>
          <cell r="K40">
            <v>7.1616</v>
          </cell>
          <cell r="L40">
            <v>6.9391999999999996</v>
          </cell>
          <cell r="M40">
            <v>6.9419199999999996</v>
          </cell>
          <cell r="N40">
            <v>7.01</v>
          </cell>
          <cell r="O40">
            <v>7.07</v>
          </cell>
          <cell r="Q40">
            <v>7.08</v>
          </cell>
          <cell r="R40">
            <v>6.95</v>
          </cell>
          <cell r="S40">
            <v>6.59</v>
          </cell>
          <cell r="T40">
            <v>6.58</v>
          </cell>
          <cell r="U40">
            <v>6.54</v>
          </cell>
          <cell r="V40">
            <v>6.48</v>
          </cell>
          <cell r="W40">
            <v>6.42</v>
          </cell>
          <cell r="X40">
            <v>6.08</v>
          </cell>
          <cell r="Y40">
            <v>5.97</v>
          </cell>
          <cell r="Z40">
            <v>5.65</v>
          </cell>
          <cell r="AA40">
            <v>5.59</v>
          </cell>
          <cell r="AB40">
            <v>5.54</v>
          </cell>
          <cell r="AC40">
            <v>5.53</v>
          </cell>
          <cell r="AD40">
            <v>5.5</v>
          </cell>
          <cell r="AE40">
            <v>5.46</v>
          </cell>
          <cell r="AF40">
            <v>5.45</v>
          </cell>
          <cell r="AG40">
            <v>5.46</v>
          </cell>
          <cell r="AH40">
            <v>5.49</v>
          </cell>
          <cell r="AI40">
            <v>5.49</v>
          </cell>
          <cell r="AJ40">
            <v>5.49</v>
          </cell>
          <cell r="AK40">
            <v>5.49</v>
          </cell>
          <cell r="AL40">
            <v>5.49</v>
          </cell>
          <cell r="AM40">
            <v>5.45</v>
          </cell>
          <cell r="AN40">
            <v>5.47</v>
          </cell>
          <cell r="AO40">
            <v>5.5</v>
          </cell>
          <cell r="AP40">
            <v>5.54</v>
          </cell>
          <cell r="AQ40">
            <v>5.57</v>
          </cell>
          <cell r="AR40">
            <v>5.56</v>
          </cell>
          <cell r="AS40">
            <v>5.58</v>
          </cell>
          <cell r="AT40">
            <v>5.38</v>
          </cell>
          <cell r="AU40">
            <v>5.05</v>
          </cell>
          <cell r="AV40">
            <v>4.9400000000000004</v>
          </cell>
          <cell r="AW40">
            <v>4.9400000000000004</v>
          </cell>
        </row>
        <row r="175">
          <cell r="B175">
            <v>91.06</v>
          </cell>
          <cell r="C175">
            <v>100.24</v>
          </cell>
          <cell r="D175">
            <v>100.57</v>
          </cell>
          <cell r="E175">
            <v>111.96</v>
          </cell>
          <cell r="F175">
            <v>127.62</v>
          </cell>
          <cell r="G175">
            <v>141.49</v>
          </cell>
          <cell r="H175">
            <v>124.47</v>
          </cell>
          <cell r="I175">
            <v>113.28</v>
          </cell>
          <cell r="J175">
            <v>94.84</v>
          </cell>
          <cell r="K175">
            <v>60.41</v>
          </cell>
          <cell r="L175">
            <v>48.24</v>
          </cell>
          <cell r="M175">
            <v>37.03</v>
          </cell>
          <cell r="N175">
            <v>45.02</v>
          </cell>
          <cell r="O175">
            <v>44.57</v>
          </cell>
          <cell r="P175">
            <v>46.75</v>
          </cell>
          <cell r="Q175">
            <v>48.94</v>
          </cell>
          <cell r="R175">
            <v>64.38</v>
          </cell>
          <cell r="S175">
            <v>67.64</v>
          </cell>
          <cell r="T175">
            <v>69.650000000000006</v>
          </cell>
          <cell r="U175">
            <v>68.52</v>
          </cell>
          <cell r="V175">
            <v>66.94</v>
          </cell>
          <cell r="W175">
            <v>75.56</v>
          </cell>
          <cell r="X175">
            <v>76.010000000000005</v>
          </cell>
          <cell r="Y175">
            <v>77.7</v>
          </cell>
          <cell r="Z175">
            <v>72.25</v>
          </cell>
          <cell r="AA175">
            <v>76.599999999999994</v>
          </cell>
          <cell r="AB175">
            <v>81.2</v>
          </cell>
          <cell r="AC175">
            <v>85.54</v>
          </cell>
          <cell r="AD175">
            <v>73.61</v>
          </cell>
          <cell r="AE175">
            <v>73.53</v>
          </cell>
          <cell r="AF175">
            <v>77.36</v>
          </cell>
          <cell r="AG175">
            <v>74.89</v>
          </cell>
          <cell r="AH175">
            <v>79.33</v>
          </cell>
          <cell r="AI175">
            <v>82.01</v>
          </cell>
          <cell r="AJ175">
            <v>86.49</v>
          </cell>
          <cell r="AK175">
            <v>93.35</v>
          </cell>
          <cell r="AL175">
            <v>99.98</v>
          </cell>
          <cell r="AM175">
            <v>111.99</v>
          </cell>
          <cell r="AN175">
            <v>117.19</v>
          </cell>
          <cell r="AO175">
            <v>125.47</v>
          </cell>
          <cell r="AP175">
            <v>116.42</v>
          </cell>
          <cell r="AQ175">
            <v>111.96</v>
          </cell>
          <cell r="AR175">
            <v>116.27</v>
          </cell>
          <cell r="AS175">
            <v>115.79</v>
          </cell>
          <cell r="AT175">
            <v>105.96</v>
          </cell>
          <cell r="AU175">
            <v>109.04</v>
          </cell>
          <cell r="AV175">
            <v>111.56</v>
          </cell>
          <cell r="AW175">
            <v>108.33</v>
          </cell>
          <cell r="AX175">
            <v>110.48</v>
          </cell>
          <cell r="AY175">
            <v>121.97</v>
          </cell>
          <cell r="AZ175">
            <v>123.91</v>
          </cell>
          <cell r="BA175">
            <v>119.59</v>
          </cell>
          <cell r="BB175">
            <v>102.64</v>
          </cell>
          <cell r="BC175">
            <v>96.32</v>
          </cell>
          <cell r="BD175">
            <v>105.83</v>
          </cell>
          <cell r="BE175">
            <v>114.23</v>
          </cell>
          <cell r="BF175">
            <v>112.01</v>
          </cell>
          <cell r="BG175">
            <v>108.97</v>
          </cell>
        </row>
        <row r="176">
          <cell r="B176">
            <v>922</v>
          </cell>
          <cell r="C176">
            <v>970.3</v>
          </cell>
          <cell r="D176">
            <v>931.7</v>
          </cell>
          <cell r="E176">
            <v>871.5</v>
          </cell>
          <cell r="F176">
            <v>877.8</v>
          </cell>
          <cell r="G176">
            <v>916.8</v>
          </cell>
          <cell r="H176">
            <v>906.6</v>
          </cell>
          <cell r="I176">
            <v>834.7</v>
          </cell>
          <cell r="J176">
            <v>905.2</v>
          </cell>
          <cell r="K176">
            <v>736.7</v>
          </cell>
          <cell r="L176">
            <v>808.6</v>
          </cell>
          <cell r="M176">
            <v>874.4</v>
          </cell>
          <cell r="N176">
            <v>909.3</v>
          </cell>
          <cell r="O176">
            <v>946.5</v>
          </cell>
          <cell r="P176">
            <v>916.8</v>
          </cell>
          <cell r="Q176">
            <v>899.3</v>
          </cell>
          <cell r="R176">
            <v>960</v>
          </cell>
          <cell r="S176">
            <v>938.3</v>
          </cell>
          <cell r="T176">
            <v>934.7</v>
          </cell>
          <cell r="U176">
            <v>956.6</v>
          </cell>
          <cell r="V176">
            <v>992.7</v>
          </cell>
          <cell r="W176">
            <v>1046.8</v>
          </cell>
          <cell r="X176">
            <v>1177.7</v>
          </cell>
          <cell r="Y176">
            <v>1093.0999999999999</v>
          </cell>
          <cell r="Z176">
            <v>1086.4000000000001</v>
          </cell>
          <cell r="AA176">
            <v>1107.5999999999999</v>
          </cell>
          <cell r="AB176">
            <v>1104.3</v>
          </cell>
          <cell r="AC176">
            <v>1168.2</v>
          </cell>
          <cell r="AD176">
            <v>1215.3</v>
          </cell>
          <cell r="AE176">
            <v>1241.8</v>
          </cell>
          <cell r="AF176">
            <v>1167.5</v>
          </cell>
          <cell r="AG176">
            <v>1237.4000000000001</v>
          </cell>
          <cell r="AH176">
            <v>1310.9</v>
          </cell>
          <cell r="AI176">
            <v>1345.1</v>
          </cell>
          <cell r="AJ176">
            <v>1368.3</v>
          </cell>
          <cell r="AK176">
            <v>1405.1</v>
          </cell>
          <cell r="AL176">
            <v>1339.2</v>
          </cell>
          <cell r="AM176">
            <v>1410.6</v>
          </cell>
          <cell r="AN176">
            <v>1424.8</v>
          </cell>
          <cell r="AO176">
            <v>1536.8</v>
          </cell>
          <cell r="AP176">
            <v>1540.1</v>
          </cell>
          <cell r="AQ176">
            <v>1503.1</v>
          </cell>
          <cell r="AR176">
            <v>1618.2</v>
          </cell>
          <cell r="AS176">
            <v>1836.1</v>
          </cell>
          <cell r="AT176">
            <v>1620</v>
          </cell>
          <cell r="AU176">
            <v>1722</v>
          </cell>
          <cell r="AV176">
            <v>1746</v>
          </cell>
          <cell r="AW176">
            <v>1544.86</v>
          </cell>
          <cell r="AX176">
            <v>1744</v>
          </cell>
          <cell r="AY176">
            <v>1781</v>
          </cell>
          <cell r="AZ176">
            <v>1662.5</v>
          </cell>
          <cell r="BA176">
            <v>1651.25</v>
          </cell>
          <cell r="BB176">
            <v>1558</v>
          </cell>
          <cell r="BC176">
            <v>1598.5</v>
          </cell>
          <cell r="BD176">
            <v>1622</v>
          </cell>
          <cell r="BE176">
            <v>1648.5</v>
          </cell>
          <cell r="BF176">
            <v>1776</v>
          </cell>
          <cell r="BG176">
            <v>1719</v>
          </cell>
        </row>
        <row r="208">
          <cell r="B208">
            <v>-1.2999999999999989</v>
          </cell>
          <cell r="C208">
            <v>-0.83000000000000007</v>
          </cell>
          <cell r="D208">
            <v>1.1562000000000001</v>
          </cell>
          <cell r="E208">
            <v>1.1242000000000001</v>
          </cell>
          <cell r="F208">
            <v>2.2400000000001086E-2</v>
          </cell>
          <cell r="G208">
            <v>-0.22000000000000064</v>
          </cell>
          <cell r="H208">
            <v>-0.72120000000000051</v>
          </cell>
          <cell r="I208">
            <v>-0.77360000000000007</v>
          </cell>
          <cell r="J208">
            <v>0.48669999999999991</v>
          </cell>
          <cell r="K208">
            <v>0.46159999999999979</v>
          </cell>
          <cell r="L208">
            <v>0.53919999999999924</v>
          </cell>
          <cell r="M208">
            <v>0.84192</v>
          </cell>
          <cell r="N208">
            <v>1.1099999999999994</v>
          </cell>
          <cell r="O208">
            <v>1.2700000000000005</v>
          </cell>
          <cell r="P208">
            <v>0.8100000000000005</v>
          </cell>
          <cell r="Q208">
            <v>0.87999999999999989</v>
          </cell>
          <cell r="R208">
            <v>1.25</v>
          </cell>
          <cell r="S208">
            <v>1.4900000000000002</v>
          </cell>
          <cell r="T208">
            <v>1.7800000000000002</v>
          </cell>
          <cell r="U208">
            <v>1.9400000000000004</v>
          </cell>
          <cell r="V208">
            <v>2.2800000000000002</v>
          </cell>
          <cell r="W208">
            <v>2.7199999999999998</v>
          </cell>
          <cell r="X208">
            <v>2.58</v>
          </cell>
          <cell r="Y208">
            <v>2.7699999999999996</v>
          </cell>
          <cell r="Z208">
            <v>2.2500000000000004</v>
          </cell>
          <cell r="AA208">
            <v>1.9899999999999998</v>
          </cell>
          <cell r="AB208">
            <v>2.04</v>
          </cell>
          <cell r="AC208">
            <v>1.83</v>
          </cell>
          <cell r="AD208">
            <v>1.7999999999999998</v>
          </cell>
          <cell r="AE208">
            <v>1.3600000000000003</v>
          </cell>
          <cell r="AF208">
            <v>1.25</v>
          </cell>
          <cell r="AG208">
            <v>0.86000000000000032</v>
          </cell>
          <cell r="AH208">
            <v>0.49000000000000021</v>
          </cell>
          <cell r="AI208">
            <v>0.19000000000000039</v>
          </cell>
          <cell r="AJ208">
            <v>0.19000000000000039</v>
          </cell>
          <cell r="AK208">
            <v>-0.20999999999999996</v>
          </cell>
          <cell r="AL208">
            <v>-0.50999999999999979</v>
          </cell>
          <cell r="AM208">
            <v>-0.64999999999999947</v>
          </cell>
          <cell r="AN208">
            <v>-0.62999999999999989</v>
          </cell>
          <cell r="AO208">
            <v>-0.79999999999999982</v>
          </cell>
          <cell r="AP208">
            <v>-0.55999999999999961</v>
          </cell>
          <cell r="AQ208">
            <v>-0.42999999999999972</v>
          </cell>
          <cell r="AR208">
            <v>3.5660000000000003</v>
          </cell>
          <cell r="AS208">
            <v>3.8000000000000003</v>
          </cell>
          <cell r="AT208">
            <v>2.5949999999999998</v>
          </cell>
          <cell r="AU208">
            <v>1.5600000000000005</v>
          </cell>
          <cell r="AV208">
            <v>1.251666666666666</v>
          </cell>
          <cell r="AW208">
            <v>0.46888888888888935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Intro"/>
      <sheetName val="Notes"/>
      <sheetName val="KZN"/>
      <sheetName val="Durban"/>
      <sheetName val="PMB"/>
      <sheetName val="RBay"/>
      <sheetName val="NewCastle"/>
      <sheetName val="Port Shepstone"/>
      <sheetName val="Ilembe"/>
      <sheetName val="Comparitive Analysis"/>
      <sheetName val="Sector Analysis"/>
      <sheetName val="Shift Share Analysis"/>
      <sheetName val="Indicators"/>
      <sheetName val="Risk KZN"/>
      <sheetName val="Risk Durban"/>
      <sheetName val="Risk PMB"/>
      <sheetName val="Risk RBay"/>
      <sheetName val="Risk Newcastle"/>
      <sheetName val="Risk Port Shepstone"/>
      <sheetName val="Risk Ilembe"/>
      <sheetName val="Risk Analysis"/>
      <sheetName val="Risk vs GDP"/>
      <sheetName val="PA Risk"/>
    </sheetNames>
    <sheetDataSet>
      <sheetData sheetId="0">
        <row r="19">
          <cell r="M19">
            <v>-0.59425597898792015</v>
          </cell>
        </row>
        <row r="20">
          <cell r="M20">
            <v>-2.0688185920064872</v>
          </cell>
        </row>
        <row r="21">
          <cell r="M21">
            <v>0.58077836738076816</v>
          </cell>
        </row>
        <row r="22">
          <cell r="M22">
            <v>0.2799793683137346</v>
          </cell>
        </row>
        <row r="23">
          <cell r="M23">
            <v>3.2049372181880411</v>
          </cell>
        </row>
        <row r="24">
          <cell r="M24">
            <v>0.73203305039796895</v>
          </cell>
        </row>
        <row r="25">
          <cell r="M25">
            <v>-0.58738714935488889</v>
          </cell>
        </row>
        <row r="26">
          <cell r="M26">
            <v>-0.81966534275481084</v>
          </cell>
        </row>
        <row r="27">
          <cell r="M27">
            <v>-0.11021049796859206</v>
          </cell>
        </row>
        <row r="28">
          <cell r="M28">
            <v>1.1272909194203724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Original Indices"/>
      <sheetName val="Seasonal Adjustment"/>
      <sheetName val="Final Indices (SA)"/>
      <sheetName val="Results Table"/>
      <sheetName val="Chart1"/>
      <sheetName val="Chart2"/>
      <sheetName val="Chart3"/>
      <sheetName val="Chart4"/>
      <sheetName val="Chart5"/>
      <sheetName val="Chart6"/>
      <sheetName val="Chart7"/>
      <sheetName val="Chart8"/>
      <sheetName val="Chart9"/>
      <sheetName val="Chart10"/>
      <sheetName val="Chart11"/>
      <sheetName val="Chart13"/>
      <sheetName val="Chart14"/>
      <sheetName val="Chart15"/>
      <sheetName val="Chart16"/>
      <sheetName val="Chart17"/>
    </sheetNames>
    <sheetDataSet>
      <sheetData sheetId="0" refreshError="1"/>
      <sheetData sheetId="1" refreshError="1">
        <row r="51">
          <cell r="BR51">
            <v>98.748194796878309</v>
          </cell>
        </row>
        <row r="52">
          <cell r="BR52">
            <v>98.095430947098137</v>
          </cell>
        </row>
        <row r="53">
          <cell r="BR53">
            <v>97.612014009021621</v>
          </cell>
        </row>
        <row r="54">
          <cell r="BR54">
            <v>97.610839956842312</v>
          </cell>
        </row>
        <row r="55">
          <cell r="BR55">
            <v>97.542138643266895</v>
          </cell>
        </row>
        <row r="56">
          <cell r="BR56">
            <v>98.344915838634989</v>
          </cell>
        </row>
        <row r="57">
          <cell r="BR57">
            <v>97.403191324105464</v>
          </cell>
        </row>
        <row r="58">
          <cell r="BR58">
            <v>98.372488011747791</v>
          </cell>
        </row>
        <row r="59">
          <cell r="BR59">
            <v>98.098602291443584</v>
          </cell>
        </row>
        <row r="60">
          <cell r="BR60">
            <v>99.43341611672291</v>
          </cell>
        </row>
        <row r="61">
          <cell r="BR61">
            <v>99.113039223146856</v>
          </cell>
        </row>
        <row r="62">
          <cell r="BR62">
            <v>101.09673667579229</v>
          </cell>
        </row>
        <row r="63">
          <cell r="BR63">
            <v>102.28312083364037</v>
          </cell>
        </row>
        <row r="64">
          <cell r="BR64">
            <v>102.27800835642816</v>
          </cell>
        </row>
        <row r="65">
          <cell r="BR65">
            <v>103.01884185625495</v>
          </cell>
        </row>
        <row r="66">
          <cell r="BR66">
            <v>104.96923652391165</v>
          </cell>
        </row>
        <row r="67">
          <cell r="BR67">
            <v>107.29865361393442</v>
          </cell>
        </row>
        <row r="68">
          <cell r="BR68">
            <v>108.99240888554526</v>
          </cell>
        </row>
        <row r="69">
          <cell r="BR69">
            <v>108.24512841555291</v>
          </cell>
        </row>
        <row r="70">
          <cell r="BR70">
            <v>109.45376019826698</v>
          </cell>
        </row>
        <row r="71">
          <cell r="BR71">
            <v>109.12582312068935</v>
          </cell>
        </row>
        <row r="72">
          <cell r="BR72">
            <v>109.98768314889284</v>
          </cell>
        </row>
        <row r="73">
          <cell r="BR73">
            <v>108.70981886734594</v>
          </cell>
        </row>
        <row r="74">
          <cell r="BR74">
            <v>109.99319542741392</v>
          </cell>
        </row>
        <row r="75">
          <cell r="BR75">
            <v>109.84813437422093</v>
          </cell>
        </row>
        <row r="76">
          <cell r="BR76">
            <v>108.71287358809684</v>
          </cell>
        </row>
        <row r="77">
          <cell r="BR77">
            <v>107.63950466326351</v>
          </cell>
        </row>
        <row r="78">
          <cell r="BR78">
            <v>108.94349969562641</v>
          </cell>
        </row>
        <row r="79">
          <cell r="BR79">
            <v>109.64204151668991</v>
          </cell>
        </row>
        <row r="80">
          <cell r="BR80">
            <v>111.89542300704463</v>
          </cell>
        </row>
        <row r="81">
          <cell r="BR81">
            <v>112.23032528821652</v>
          </cell>
        </row>
        <row r="82">
          <cell r="BR82">
            <v>112.63779298702423</v>
          </cell>
        </row>
        <row r="83">
          <cell r="BR83">
            <v>112.9628715936411</v>
          </cell>
        </row>
        <row r="84">
          <cell r="BR84">
            <v>113.33700881960704</v>
          </cell>
        </row>
        <row r="85">
          <cell r="BR85">
            <v>113.26415337502659</v>
          </cell>
        </row>
        <row r="86">
          <cell r="BR86">
            <v>112.45630375403573</v>
          </cell>
        </row>
        <row r="87">
          <cell r="BR87">
            <v>113.06614297363173</v>
          </cell>
        </row>
        <row r="88">
          <cell r="BR88">
            <v>110.37746541675502</v>
          </cell>
        </row>
        <row r="89">
          <cell r="BR89">
            <v>108.04929665320515</v>
          </cell>
        </row>
        <row r="90">
          <cell r="BR90">
            <v>108.37336469911946</v>
          </cell>
        </row>
        <row r="91">
          <cell r="BR91">
            <v>104.99324121689575</v>
          </cell>
        </row>
        <row r="92">
          <cell r="BR92">
            <v>101.25649172616473</v>
          </cell>
        </row>
        <row r="93">
          <cell r="BR93">
            <v>100.65341595247212</v>
          </cell>
        </row>
        <row r="94">
          <cell r="BR94">
            <v>98.941787763255121</v>
          </cell>
        </row>
        <row r="95">
          <cell r="BR95">
            <v>98.993650649717381</v>
          </cell>
        </row>
        <row r="96">
          <cell r="BR96">
            <v>99.486905379892235</v>
          </cell>
        </row>
        <row r="97">
          <cell r="BR97">
            <v>99.821870933046029</v>
          </cell>
        </row>
        <row r="98">
          <cell r="BR98">
            <v>100.35422007852794</v>
          </cell>
        </row>
        <row r="99">
          <cell r="BR99">
            <v>99.947419413421045</v>
          </cell>
        </row>
        <row r="100">
          <cell r="BR100">
            <v>100.1307068892453</v>
          </cell>
        </row>
        <row r="101">
          <cell r="BR101">
            <v>98.826794950788681</v>
          </cell>
        </row>
        <row r="102">
          <cell r="BR102">
            <v>99.274415492764675</v>
          </cell>
        </row>
        <row r="103">
          <cell r="BR103">
            <v>99.606001449594089</v>
          </cell>
        </row>
        <row r="104">
          <cell r="BR104">
            <v>100.3353385399891</v>
          </cell>
        </row>
        <row r="105">
          <cell r="BR105">
            <v>101.10702741572427</v>
          </cell>
        </row>
        <row r="106">
          <cell r="BR106">
            <v>101.20517783636996</v>
          </cell>
        </row>
        <row r="107">
          <cell r="BR107">
            <v>98.61745155251225</v>
          </cell>
        </row>
        <row r="108">
          <cell r="BR108">
            <v>98.440550505873105</v>
          </cell>
        </row>
        <row r="109">
          <cell r="BR109">
            <v>97.046069205669554</v>
          </cell>
        </row>
        <row r="110">
          <cell r="BR110">
            <v>97.575354504515232</v>
          </cell>
        </row>
        <row r="111">
          <cell r="BR111">
            <v>96.571079448315061</v>
          </cell>
        </row>
        <row r="112">
          <cell r="BR112">
            <v>96.466732072129346</v>
          </cell>
        </row>
        <row r="113">
          <cell r="BR113">
            <v>96.865081418857457</v>
          </cell>
        </row>
        <row r="114">
          <cell r="BR114">
            <v>96.539407547068834</v>
          </cell>
        </row>
        <row r="115">
          <cell r="BR115">
            <v>96.671658052432619</v>
          </cell>
        </row>
        <row r="116">
          <cell r="BR116">
            <v>96.917376792323154</v>
          </cell>
        </row>
        <row r="117">
          <cell r="BR117">
            <v>97.208789970023645</v>
          </cell>
        </row>
        <row r="118">
          <cell r="BR118">
            <v>97.28408371249354</v>
          </cell>
        </row>
        <row r="119">
          <cell r="BR119">
            <v>96.262417044828283</v>
          </cell>
        </row>
        <row r="120">
          <cell r="BR120">
            <v>96.004333630319564</v>
          </cell>
        </row>
        <row r="121">
          <cell r="BR121">
            <v>94.922594570173999</v>
          </cell>
        </row>
        <row r="122">
          <cell r="BR122">
            <v>95.02703393869426</v>
          </cell>
        </row>
        <row r="123">
          <cell r="BR123">
            <v>94.757097301220654</v>
          </cell>
        </row>
        <row r="124">
          <cell r="BR124">
            <v>95.200997752203406</v>
          </cell>
        </row>
        <row r="125">
          <cell r="BR125">
            <v>96.055045332288159</v>
          </cell>
        </row>
        <row r="126">
          <cell r="BR126">
            <v>96.870361384338509</v>
          </cell>
        </row>
        <row r="127">
          <cell r="BR127">
            <v>96.886163602133536</v>
          </cell>
        </row>
        <row r="128">
          <cell r="BR128">
            <v>96.902847022636877</v>
          </cell>
        </row>
        <row r="129">
          <cell r="BR129">
            <v>96.836935752869024</v>
          </cell>
        </row>
        <row r="130">
          <cell r="BR130">
            <v>95.876792552288677</v>
          </cell>
        </row>
        <row r="131">
          <cell r="BR131">
            <v>96.689355728064967</v>
          </cell>
        </row>
        <row r="132">
          <cell r="BR132">
            <v>97.517127583533551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Transport index"/>
      <sheetName val="Building Index"/>
      <sheetName val="Civil Index"/>
      <sheetName val="Machinery Index"/>
      <sheetName val="ICT Index"/>
      <sheetName val="Transfers"/>
      <sheetName val="KZN Investment Index"/>
      <sheetName val="Sea adjusted indices"/>
      <sheetName val="Year on Year % change"/>
      <sheetName val="qoq"/>
      <sheetName val="Trans qoq"/>
      <sheetName val="Building QoQ"/>
      <sheetName val="Civil Qoq"/>
      <sheetName val="Machinery QoQ"/>
      <sheetName val="ICT QoQ "/>
      <sheetName val="Transfers QoQ "/>
      <sheetName val="KZN Total QoQ  (2)"/>
      <sheetName val="Percentage changes."/>
      <sheetName val="Results 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53">
          <cell r="AQ53">
            <v>104.27436169936998</v>
          </cell>
        </row>
        <row r="54">
          <cell r="AQ54">
            <v>102.41491107643762</v>
          </cell>
        </row>
        <row r="55">
          <cell r="AQ55">
            <v>102.11029391529638</v>
          </cell>
        </row>
        <row r="56">
          <cell r="AQ56">
            <v>100.32710092410531</v>
          </cell>
        </row>
        <row r="57">
          <cell r="AQ57">
            <v>103.68351538442799</v>
          </cell>
        </row>
        <row r="58">
          <cell r="AQ58">
            <v>107.57839891808342</v>
          </cell>
        </row>
        <row r="59">
          <cell r="AQ59">
            <v>112.14840711662244</v>
          </cell>
        </row>
        <row r="60">
          <cell r="AQ60">
            <v>115.93548244929134</v>
          </cell>
        </row>
        <row r="61">
          <cell r="AQ61">
            <v>114.74187045812349</v>
          </cell>
        </row>
        <row r="62">
          <cell r="AQ62">
            <v>118.76798467748863</v>
          </cell>
        </row>
        <row r="63">
          <cell r="AQ63">
            <v>119.33227385838296</v>
          </cell>
        </row>
        <row r="64">
          <cell r="AQ64">
            <v>121.22153956200563</v>
          </cell>
        </row>
        <row r="65">
          <cell r="AQ65">
            <v>124.10411414611967</v>
          </cell>
        </row>
        <row r="66">
          <cell r="AQ66">
            <v>125.71189724503228</v>
          </cell>
        </row>
        <row r="67">
          <cell r="AQ67">
            <v>126.36703011401983</v>
          </cell>
        </row>
        <row r="68">
          <cell r="AQ68">
            <v>124.39252902762836</v>
          </cell>
        </row>
        <row r="69">
          <cell r="AQ69">
            <v>125.86671448074581</v>
          </cell>
        </row>
        <row r="70">
          <cell r="AQ70">
            <v>124.65385452817002</v>
          </cell>
        </row>
        <row r="71">
          <cell r="AQ71">
            <v>126.94429939492797</v>
          </cell>
        </row>
        <row r="72">
          <cell r="AQ72">
            <v>126.58395683828857</v>
          </cell>
        </row>
        <row r="73">
          <cell r="AQ73">
            <v>125.63406791243412</v>
          </cell>
        </row>
        <row r="74">
          <cell r="AQ74">
            <v>124.25152092908631</v>
          </cell>
        </row>
        <row r="75">
          <cell r="AQ75">
            <v>119.54489798245287</v>
          </cell>
        </row>
        <row r="76">
          <cell r="AQ76">
            <v>119.26979789091862</v>
          </cell>
        </row>
        <row r="77">
          <cell r="AQ77">
            <v>120.43692645534244</v>
          </cell>
        </row>
        <row r="78">
          <cell r="AQ78">
            <v>128.60731538395805</v>
          </cell>
        </row>
        <row r="79">
          <cell r="AQ79">
            <v>133.13727974604291</v>
          </cell>
        </row>
        <row r="80">
          <cell r="AQ80">
            <v>139.37431344482616</v>
          </cell>
        </row>
        <row r="81">
          <cell r="AQ81">
            <v>134.13699209970196</v>
          </cell>
        </row>
        <row r="82">
          <cell r="AQ82">
            <v>134.25676734745511</v>
          </cell>
        </row>
        <row r="83">
          <cell r="AQ83">
            <v>130.25687352366901</v>
          </cell>
        </row>
        <row r="84">
          <cell r="AQ84">
            <v>128.8971795196355</v>
          </cell>
        </row>
        <row r="85">
          <cell r="AQ85">
            <v>126.92577305984462</v>
          </cell>
        </row>
        <row r="86">
          <cell r="AQ86">
            <v>126.60202641377633</v>
          </cell>
        </row>
        <row r="87">
          <cell r="AQ87">
            <v>128.18075071399872</v>
          </cell>
        </row>
        <row r="88">
          <cell r="AQ88">
            <v>127.49948149699603</v>
          </cell>
        </row>
        <row r="89">
          <cell r="AQ89">
            <v>126.21702805530772</v>
          </cell>
        </row>
        <row r="90">
          <cell r="AQ90">
            <v>117.50465557331232</v>
          </cell>
        </row>
        <row r="91">
          <cell r="AQ91">
            <v>112.51670124248854</v>
          </cell>
        </row>
        <row r="92">
          <cell r="AQ92">
            <v>107.2591490384295</v>
          </cell>
        </row>
        <row r="93">
          <cell r="AQ93">
            <v>104.3594200055778</v>
          </cell>
        </row>
        <row r="94">
          <cell r="AQ94">
            <v>99.417663847553513</v>
          </cell>
        </row>
        <row r="95">
          <cell r="AQ95">
            <v>97.723093624422347</v>
          </cell>
        </row>
        <row r="96">
          <cell r="AQ96">
            <v>95.660942954819205</v>
          </cell>
        </row>
        <row r="97">
          <cell r="AQ97">
            <v>93.439389699401445</v>
          </cell>
        </row>
        <row r="98">
          <cell r="AQ98">
            <v>94.533242023311089</v>
          </cell>
        </row>
        <row r="99">
          <cell r="AQ99">
            <v>95.944512054205262</v>
          </cell>
        </row>
        <row r="100">
          <cell r="AQ100">
            <v>95.74646989310456</v>
          </cell>
        </row>
        <row r="101">
          <cell r="AQ101">
            <v>99.485457663891921</v>
          </cell>
        </row>
        <row r="102">
          <cell r="AQ102">
            <v>98.678161226157201</v>
          </cell>
        </row>
        <row r="103">
          <cell r="AQ103">
            <v>99.508650799524787</v>
          </cell>
        </row>
        <row r="104">
          <cell r="AQ104">
            <v>95.928812091336738</v>
          </cell>
        </row>
        <row r="105">
          <cell r="AQ105">
            <v>100.44173961652251</v>
          </cell>
        </row>
        <row r="106">
          <cell r="AQ106">
            <v>99.670154156062523</v>
          </cell>
        </row>
        <row r="107">
          <cell r="AQ107">
            <v>99.905446526394755</v>
          </cell>
        </row>
        <row r="108">
          <cell r="AQ108">
            <v>101.88852286363773</v>
          </cell>
        </row>
        <row r="109">
          <cell r="AQ109">
            <v>105.14427106070136</v>
          </cell>
        </row>
        <row r="110">
          <cell r="AQ110">
            <v>106.96116769167928</v>
          </cell>
        </row>
        <row r="111">
          <cell r="AQ111">
            <v>103.39329060913052</v>
          </cell>
        </row>
        <row r="112">
          <cell r="AQ112">
            <v>104.76774529366566</v>
          </cell>
        </row>
        <row r="113">
          <cell r="AQ113">
            <v>108.25317239555967</v>
          </cell>
        </row>
        <row r="114">
          <cell r="AQ114">
            <v>111.17228770773528</v>
          </cell>
        </row>
        <row r="115">
          <cell r="AQ115">
            <v>117.13312713567385</v>
          </cell>
        </row>
        <row r="116">
          <cell r="AQ116">
            <v>113.33177457801968</v>
          </cell>
        </row>
        <row r="117">
          <cell r="AQ117">
            <v>113.49665843144628</v>
          </cell>
        </row>
        <row r="118">
          <cell r="AQ118">
            <v>108.98874591410345</v>
          </cell>
        </row>
        <row r="119">
          <cell r="AQ119">
            <v>110.26477563102375</v>
          </cell>
        </row>
        <row r="120">
          <cell r="AQ120">
            <v>111.91250739045391</v>
          </cell>
        </row>
        <row r="121">
          <cell r="AQ121">
            <v>117.96575265057822</v>
          </cell>
        </row>
        <row r="122">
          <cell r="AQ122">
            <v>121.46423978750427</v>
          </cell>
        </row>
        <row r="123">
          <cell r="AQ123">
            <v>125.65708305244719</v>
          </cell>
        </row>
        <row r="124">
          <cell r="AQ124">
            <v>125.58461175558209</v>
          </cell>
        </row>
        <row r="125">
          <cell r="AQ125">
            <v>134.78573430001848</v>
          </cell>
        </row>
        <row r="126">
          <cell r="AQ126">
            <v>132.80464561673384</v>
          </cell>
        </row>
        <row r="127">
          <cell r="AQ127">
            <v>129.99469545944953</v>
          </cell>
        </row>
        <row r="128">
          <cell r="AQ128">
            <v>130.87067256939531</v>
          </cell>
        </row>
        <row r="129">
          <cell r="AQ129">
            <v>134.69118350391466</v>
          </cell>
        </row>
        <row r="130">
          <cell r="AQ130">
            <v>135.6671262763202</v>
          </cell>
        </row>
        <row r="131">
          <cell r="AQ131">
            <v>138.68772618756216</v>
          </cell>
        </row>
        <row r="132">
          <cell r="AQ132">
            <v>133.62230920766663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Total"/>
      <sheetName val="Passenger Summary"/>
      <sheetName val="Commercial Summary"/>
      <sheetName val="Summary (1)"/>
      <sheetName val="Summary (2)"/>
      <sheetName val="Summary (3)"/>
      <sheetName val="Commercial Calculation"/>
      <sheetName val="Passenger Calculation"/>
    </sheetNames>
    <sheetDataSet>
      <sheetData sheetId="0">
        <row r="8">
          <cell r="B8">
            <v>1379682</v>
          </cell>
        </row>
        <row r="9">
          <cell r="B9">
            <v>1384367</v>
          </cell>
        </row>
        <row r="10">
          <cell r="B10">
            <v>1389202</v>
          </cell>
        </row>
        <row r="11">
          <cell r="B11">
            <v>1393243</v>
          </cell>
        </row>
        <row r="12">
          <cell r="B12">
            <v>1397995</v>
          </cell>
        </row>
        <row r="13">
          <cell r="B13">
            <v>1403575</v>
          </cell>
        </row>
        <row r="14">
          <cell r="B14">
            <v>1408824</v>
          </cell>
        </row>
        <row r="15">
          <cell r="B15">
            <v>1414296</v>
          </cell>
        </row>
        <row r="16">
          <cell r="B16">
            <v>1418122</v>
          </cell>
        </row>
        <row r="17">
          <cell r="B17">
            <v>1424128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zoomScale="110" zoomScaleNormal="110" workbookViewId="0">
      <selection sqref="A1:H1"/>
    </sheetView>
  </sheetViews>
  <sheetFormatPr defaultRowHeight="15"/>
  <cols>
    <col min="1" max="1" width="140.28515625" customWidth="1"/>
  </cols>
  <sheetData>
    <row r="1" spans="1:11" ht="40.5" customHeight="1">
      <c r="A1" s="122" t="s">
        <v>119</v>
      </c>
      <c r="B1" s="123"/>
      <c r="C1" s="123"/>
      <c r="D1" s="123"/>
      <c r="E1" s="123"/>
      <c r="F1" s="123"/>
      <c r="G1" s="123"/>
      <c r="H1" s="124"/>
    </row>
    <row r="2" spans="1:11" ht="31.5">
      <c r="A2" s="115" t="s">
        <v>108</v>
      </c>
      <c r="B2" s="116"/>
      <c r="C2" s="116"/>
      <c r="D2" s="116"/>
      <c r="E2" s="116"/>
      <c r="F2" s="116"/>
      <c r="G2" s="116"/>
      <c r="H2" s="117"/>
      <c r="I2" s="102"/>
      <c r="J2" s="102"/>
      <c r="K2" s="102"/>
    </row>
    <row r="3" spans="1:11" ht="31.5">
      <c r="A3" s="115" t="s">
        <v>111</v>
      </c>
      <c r="B3" s="116"/>
      <c r="C3" s="116"/>
      <c r="D3" s="116"/>
      <c r="E3" s="116"/>
      <c r="F3" s="116"/>
      <c r="G3" s="116"/>
      <c r="H3" s="117"/>
      <c r="I3" s="102"/>
      <c r="J3" s="102"/>
      <c r="K3" s="102"/>
    </row>
    <row r="4" spans="1:11" ht="31.5">
      <c r="A4" s="115" t="s">
        <v>112</v>
      </c>
      <c r="B4" s="116"/>
      <c r="C4" s="116"/>
      <c r="D4" s="116"/>
      <c r="E4" s="116"/>
      <c r="F4" s="116"/>
      <c r="G4" s="116"/>
      <c r="H4" s="117"/>
      <c r="I4" s="102"/>
      <c r="J4" s="102"/>
      <c r="K4" s="102"/>
    </row>
    <row r="5" spans="1:11" ht="31.5">
      <c r="A5" s="115" t="s">
        <v>113</v>
      </c>
      <c r="B5" s="116"/>
      <c r="C5" s="116"/>
      <c r="D5" s="116"/>
      <c r="E5" s="116"/>
      <c r="F5" s="116"/>
      <c r="G5" s="116"/>
      <c r="H5" s="117"/>
      <c r="I5" s="102"/>
      <c r="J5" s="102"/>
      <c r="K5" s="102"/>
    </row>
    <row r="6" spans="1:11" ht="31.5">
      <c r="A6" s="115" t="s">
        <v>114</v>
      </c>
      <c r="B6" s="116"/>
      <c r="C6" s="116"/>
      <c r="D6" s="116"/>
      <c r="E6" s="116"/>
      <c r="F6" s="116"/>
      <c r="G6" s="116"/>
      <c r="H6" s="117"/>
      <c r="I6" s="102"/>
      <c r="J6" s="102"/>
      <c r="K6" s="102"/>
    </row>
    <row r="7" spans="1:11" ht="31.5">
      <c r="A7" s="115" t="s">
        <v>115</v>
      </c>
      <c r="B7" s="116"/>
      <c r="C7" s="116"/>
      <c r="D7" s="116"/>
      <c r="E7" s="116"/>
      <c r="F7" s="116"/>
      <c r="G7" s="116"/>
      <c r="H7" s="117"/>
      <c r="I7" s="102"/>
      <c r="J7" s="102"/>
      <c r="K7" s="102"/>
    </row>
    <row r="8" spans="1:11" ht="31.5">
      <c r="A8" s="115" t="s">
        <v>116</v>
      </c>
      <c r="B8" s="116"/>
      <c r="C8" s="116"/>
      <c r="D8" s="116"/>
      <c r="E8" s="116"/>
      <c r="F8" s="116"/>
      <c r="G8" s="116"/>
      <c r="H8" s="117"/>
      <c r="I8" s="102"/>
      <c r="J8" s="102"/>
      <c r="K8" s="102"/>
    </row>
    <row r="9" spans="1:11" ht="31.5">
      <c r="A9" s="115" t="s">
        <v>117</v>
      </c>
      <c r="B9" s="116"/>
      <c r="C9" s="116"/>
      <c r="D9" s="116"/>
      <c r="E9" s="116"/>
      <c r="F9" s="116"/>
      <c r="G9" s="116"/>
      <c r="H9" s="117"/>
      <c r="I9" s="102"/>
      <c r="J9" s="102"/>
      <c r="K9" s="102"/>
    </row>
    <row r="10" spans="1:11" ht="36" customHeight="1">
      <c r="A10" s="115" t="s">
        <v>118</v>
      </c>
      <c r="B10" s="116"/>
      <c r="C10" s="116"/>
      <c r="D10" s="116"/>
      <c r="E10" s="116"/>
      <c r="F10" s="116"/>
      <c r="G10" s="116"/>
      <c r="H10" s="117"/>
      <c r="I10" s="102"/>
      <c r="J10" s="102"/>
      <c r="K10" s="102"/>
    </row>
    <row r="11" spans="1:11">
      <c r="A11" s="118"/>
      <c r="B11" s="116"/>
      <c r="C11" s="116"/>
      <c r="D11" s="116"/>
      <c r="E11" s="116"/>
      <c r="F11" s="116"/>
      <c r="G11" s="116"/>
      <c r="H11" s="117"/>
    </row>
    <row r="12" spans="1:11">
      <c r="A12" s="118"/>
      <c r="B12" s="116"/>
      <c r="C12" s="116"/>
      <c r="D12" s="116"/>
      <c r="E12" s="116"/>
      <c r="F12" s="116"/>
      <c r="G12" s="116"/>
      <c r="H12" s="117"/>
    </row>
    <row r="13" spans="1:11">
      <c r="A13" s="118"/>
      <c r="B13" s="116"/>
      <c r="C13" s="116"/>
      <c r="D13" s="116"/>
      <c r="E13" s="116"/>
      <c r="F13" s="116"/>
      <c r="G13" s="116"/>
      <c r="H13" s="117"/>
    </row>
    <row r="14" spans="1:11">
      <c r="A14" s="118"/>
      <c r="B14" s="116"/>
      <c r="C14" s="116"/>
      <c r="D14" s="116"/>
      <c r="E14" s="116"/>
      <c r="F14" s="116"/>
      <c r="G14" s="116"/>
      <c r="H14" s="117"/>
    </row>
    <row r="15" spans="1:11">
      <c r="A15" s="118"/>
      <c r="B15" s="116"/>
      <c r="C15" s="116"/>
      <c r="D15" s="116"/>
      <c r="E15" s="116"/>
      <c r="F15" s="116"/>
      <c r="G15" s="116"/>
      <c r="H15" s="117"/>
    </row>
    <row r="16" spans="1:11">
      <c r="A16" s="118"/>
      <c r="B16" s="116"/>
      <c r="C16" s="116"/>
      <c r="D16" s="116"/>
      <c r="E16" s="116"/>
      <c r="F16" s="116"/>
      <c r="G16" s="116"/>
      <c r="H16" s="117"/>
    </row>
    <row r="17" spans="1:8">
      <c r="A17" s="118"/>
      <c r="B17" s="116"/>
      <c r="C17" s="116"/>
      <c r="D17" s="116"/>
      <c r="E17" s="116"/>
      <c r="F17" s="116"/>
      <c r="G17" s="116"/>
      <c r="H17" s="117"/>
    </row>
    <row r="18" spans="1:8">
      <c r="A18" s="118"/>
      <c r="B18" s="116"/>
      <c r="C18" s="116"/>
      <c r="D18" s="116"/>
      <c r="E18" s="116"/>
      <c r="F18" s="116"/>
      <c r="G18" s="116"/>
      <c r="H18" s="117"/>
    </row>
    <row r="19" spans="1:8" ht="15.75" thickBot="1">
      <c r="A19" s="119"/>
      <c r="B19" s="116"/>
      <c r="C19" s="120"/>
      <c r="D19" s="120"/>
      <c r="E19" s="120"/>
      <c r="F19" s="120"/>
      <c r="G19" s="120"/>
      <c r="H19" s="121"/>
    </row>
  </sheetData>
  <mergeCells count="1">
    <mergeCell ref="A1:H1"/>
  </mergeCells>
  <hyperlinks>
    <hyperlink ref="A2" location="'Macro-Indicators'!A1" display="'Macro-Indicators'!A1"/>
    <hyperlink ref="A3" location="'Business-Indicators'!A1" display="'Business-Indicators'!A1"/>
    <hyperlink ref="A4" location="'Leading-Indicators'!A1" display="'Leading-Indicators'!A1"/>
    <hyperlink ref="A5" location="'National-Indicators'!A1" display="'National-Indicators'!A1"/>
    <hyperlink ref="A6" location="'Provincial-Indicators'!A1" display="'Provincial-Indicators'!A1"/>
    <hyperlink ref="A7" location="Indicators!A1" display="Indicators!A1"/>
    <hyperlink ref="A8" location="Index!A1" display="Index!A1"/>
    <hyperlink ref="A9" location="Proportions!A1" display="Proportions!A1"/>
    <hyperlink ref="A10" location="Model!A1" display="Model!A1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/>
  </sheetViews>
  <sheetFormatPr defaultRowHeight="15"/>
  <cols>
    <col min="1" max="1" width="53.5703125" style="114" customWidth="1"/>
    <col min="2" max="9" width="21" customWidth="1"/>
  </cols>
  <sheetData>
    <row r="1" spans="1:8" ht="48" customHeight="1" thickBot="1">
      <c r="A1" s="6" t="s">
        <v>67</v>
      </c>
      <c r="B1" s="3">
        <v>2006</v>
      </c>
      <c r="C1" s="3">
        <f>B1+1</f>
        <v>2007</v>
      </c>
      <c r="D1" s="3">
        <f>C1+1</f>
        <v>2008</v>
      </c>
      <c r="E1" s="3">
        <f>D1+1</f>
        <v>2009</v>
      </c>
      <c r="F1" s="3">
        <f>E1+1</f>
        <v>2010</v>
      </c>
      <c r="G1" s="3">
        <f>F1+1</f>
        <v>2011</v>
      </c>
      <c r="H1" s="4" t="s">
        <v>0</v>
      </c>
    </row>
    <row r="2" spans="1:8" ht="27" customHeight="1" thickBot="1">
      <c r="A2" s="109" t="s">
        <v>108</v>
      </c>
      <c r="B2" s="110"/>
      <c r="C2" s="110"/>
      <c r="D2" s="110"/>
      <c r="E2" s="110"/>
      <c r="F2" s="110"/>
      <c r="G2" s="110"/>
      <c r="H2" s="111"/>
    </row>
    <row r="3" spans="1:8" ht="27" customHeight="1">
      <c r="A3" s="11" t="s">
        <v>28</v>
      </c>
      <c r="B3" s="58">
        <v>47889378.399999999</v>
      </c>
      <c r="C3" s="27">
        <v>48360517.5</v>
      </c>
      <c r="D3" s="27">
        <v>48831499.499999993</v>
      </c>
      <c r="E3" s="27">
        <v>49306037.5</v>
      </c>
      <c r="F3" s="27">
        <v>49780934.399999999</v>
      </c>
      <c r="G3" s="27">
        <v>50586757</v>
      </c>
      <c r="H3" s="59"/>
    </row>
    <row r="4" spans="1:8" ht="27" customHeight="1">
      <c r="A4" s="12" t="s">
        <v>29</v>
      </c>
      <c r="B4" s="32">
        <v>9974344</v>
      </c>
      <c r="C4" s="30">
        <v>10045594</v>
      </c>
      <c r="D4" s="30">
        <v>10105436</v>
      </c>
      <c r="E4" s="30">
        <v>10449300</v>
      </c>
      <c r="F4" s="30">
        <v>10645400</v>
      </c>
      <c r="G4" s="30">
        <v>10267300</v>
      </c>
      <c r="H4" s="33"/>
    </row>
    <row r="5" spans="1:8" ht="27" customHeight="1">
      <c r="A5" s="112" t="s">
        <v>1</v>
      </c>
      <c r="B5" s="32">
        <v>1659121644.2282002</v>
      </c>
      <c r="C5" s="30">
        <v>1751164681.6723778</v>
      </c>
      <c r="D5" s="30">
        <v>1814531788.7290401</v>
      </c>
      <c r="E5" s="30">
        <v>1786636783.0470216</v>
      </c>
      <c r="F5" s="30">
        <v>1838264085.0354059</v>
      </c>
      <c r="G5" s="30">
        <v>1895667999.9999993</v>
      </c>
      <c r="H5" s="33">
        <v>1946900400.8675001</v>
      </c>
    </row>
    <row r="6" spans="1:8" ht="27" customHeight="1">
      <c r="A6" s="112" t="s">
        <v>73</v>
      </c>
      <c r="B6" s="32">
        <v>269797287.6699146</v>
      </c>
      <c r="C6" s="30">
        <v>285616037.25901639</v>
      </c>
      <c r="D6" s="30">
        <v>297114910.35005546</v>
      </c>
      <c r="E6" s="30">
        <v>292637068.20424634</v>
      </c>
      <c r="F6" s="30">
        <v>301553895.01597971</v>
      </c>
      <c r="G6" s="30">
        <v>311122701.97403473</v>
      </c>
      <c r="H6" s="33">
        <v>319484606.0559361</v>
      </c>
    </row>
    <row r="7" spans="1:8" ht="27" customHeight="1">
      <c r="A7" s="112" t="s">
        <v>75</v>
      </c>
      <c r="B7" s="28">
        <v>5.6037661274900055</v>
      </c>
      <c r="C7" s="29">
        <v>5.5678271609852441</v>
      </c>
      <c r="D7" s="29">
        <v>3.5760909371843628</v>
      </c>
      <c r="E7" s="29">
        <v>-1.5157141204545048</v>
      </c>
      <c r="F7" s="29">
        <v>2.8896361666428101</v>
      </c>
      <c r="G7" s="29">
        <v>3.1227239768834134</v>
      </c>
      <c r="H7" s="31">
        <v>2.7</v>
      </c>
    </row>
    <row r="8" spans="1:8" ht="27" customHeight="1">
      <c r="A8" s="112" t="s">
        <v>76</v>
      </c>
      <c r="B8" s="28">
        <v>5.5333278654310973</v>
      </c>
      <c r="C8" s="29">
        <v>5.8948084570002708</v>
      </c>
      <c r="D8" s="29">
        <v>3.9731293461308819</v>
      </c>
      <c r="E8" s="29">
        <v>-1.781471351225947</v>
      </c>
      <c r="F8" s="29">
        <v>3.3622850571222966</v>
      </c>
      <c r="G8" s="29">
        <v>3.4900996043641124</v>
      </c>
      <c r="H8" s="31">
        <v>2.98</v>
      </c>
    </row>
    <row r="9" spans="1:8" ht="27" customHeight="1">
      <c r="A9" s="112" t="s">
        <v>2</v>
      </c>
      <c r="B9" s="28">
        <v>4.4333333333333327</v>
      </c>
      <c r="C9" s="29">
        <v>6.9</v>
      </c>
      <c r="D9" s="29">
        <v>11.483333333333334</v>
      </c>
      <c r="E9" s="29">
        <v>7.4083333333333341</v>
      </c>
      <c r="F9" s="29">
        <v>4.5250000000000004</v>
      </c>
      <c r="G9" s="29">
        <v>4.7583333333333329</v>
      </c>
      <c r="H9" s="31">
        <v>5.7444444444444445</v>
      </c>
    </row>
    <row r="10" spans="1:8" ht="27" customHeight="1">
      <c r="A10" s="112" t="s">
        <v>3</v>
      </c>
      <c r="B10" s="28"/>
      <c r="C10" s="29"/>
      <c r="D10" s="29"/>
      <c r="E10" s="29">
        <v>7.6174487035982734</v>
      </c>
      <c r="F10" s="29">
        <v>3.3016930847770016</v>
      </c>
      <c r="G10" s="29">
        <v>4.6276157425051334</v>
      </c>
      <c r="H10" s="31">
        <v>6.0238190145924149</v>
      </c>
    </row>
    <row r="11" spans="1:8" ht="27" customHeight="1">
      <c r="A11" s="112" t="s">
        <v>4</v>
      </c>
      <c r="B11" s="28">
        <f>0.253661380361285*100</f>
        <v>25.3661380361285</v>
      </c>
      <c r="C11" s="29">
        <f>0.241237312694315*100</f>
        <v>24.123731269431499</v>
      </c>
      <c r="D11" s="29">
        <f>0.227624463238132*100</f>
        <v>22.762446323813201</v>
      </c>
      <c r="E11" s="29">
        <f>0.238034350794309*100</f>
        <v>23.803435079430901</v>
      </c>
      <c r="F11" s="29">
        <f>0.247279072968314*100</f>
        <v>24.7279072968314</v>
      </c>
      <c r="G11" s="29">
        <f>0.247345488082754*100</f>
        <v>24.734548808275399</v>
      </c>
      <c r="H11" s="31">
        <v>25.2</v>
      </c>
    </row>
    <row r="12" spans="1:8" ht="27" customHeight="1">
      <c r="A12" s="112" t="s">
        <v>5</v>
      </c>
      <c r="B12" s="28">
        <f>0.334101489391315*100</f>
        <v>33.410148939131503</v>
      </c>
      <c r="C12" s="29">
        <f>0.307059925637259*100</f>
        <v>30.705992563725896</v>
      </c>
      <c r="D12" s="29">
        <v>21.920474033319849</v>
      </c>
      <c r="E12" s="29">
        <v>19.942086781904699</v>
      </c>
      <c r="F12" s="29">
        <v>19.92390033870668</v>
      </c>
      <c r="G12" s="29">
        <v>19.778867564902239</v>
      </c>
      <c r="H12" s="31">
        <v>20.533333333333331</v>
      </c>
    </row>
    <row r="13" spans="1:8" ht="27" customHeight="1">
      <c r="A13" s="112" t="s">
        <v>6</v>
      </c>
      <c r="B13" s="28"/>
      <c r="C13" s="29"/>
      <c r="D13" s="29">
        <v>29.224754377343338</v>
      </c>
      <c r="E13" s="29">
        <v>32.697872512512433</v>
      </c>
      <c r="F13" s="29">
        <v>36.453625546071862</v>
      </c>
      <c r="G13" s="29">
        <v>37.563962229687007</v>
      </c>
      <c r="H13" s="31">
        <v>37.803361641319221</v>
      </c>
    </row>
    <row r="14" spans="1:8" ht="27" customHeight="1">
      <c r="A14" s="112" t="s">
        <v>72</v>
      </c>
      <c r="B14" s="28"/>
      <c r="C14" s="29"/>
      <c r="D14" s="29">
        <v>27.633718566203541</v>
      </c>
      <c r="E14" s="29">
        <v>33.499482110665781</v>
      </c>
      <c r="F14" s="29">
        <v>37.239125734151685</v>
      </c>
      <c r="G14" s="29">
        <v>38.175303547878833</v>
      </c>
      <c r="H14" s="31">
        <v>38.732207122307493</v>
      </c>
    </row>
    <row r="15" spans="1:8" ht="27" customHeight="1">
      <c r="A15" s="112" t="s">
        <v>7</v>
      </c>
      <c r="B15" s="32">
        <v>11898421</v>
      </c>
      <c r="C15" s="30">
        <v>12366732</v>
      </c>
      <c r="D15" s="30">
        <v>13066951</v>
      </c>
      <c r="E15" s="30">
        <v>12745379</v>
      </c>
      <c r="F15" s="30">
        <v>12593532</v>
      </c>
      <c r="G15" s="30">
        <v>12876879</v>
      </c>
      <c r="H15" s="33">
        <v>13504666.666666666</v>
      </c>
    </row>
    <row r="16" spans="1:8" ht="27" customHeight="1" thickBot="1">
      <c r="A16" s="113" t="s">
        <v>8</v>
      </c>
      <c r="B16" s="60">
        <v>1766421</v>
      </c>
      <c r="C16" s="61">
        <v>1841963</v>
      </c>
      <c r="D16" s="61">
        <v>1990658</v>
      </c>
      <c r="E16" s="61">
        <v>1977527</v>
      </c>
      <c r="F16" s="61">
        <v>1974874</v>
      </c>
      <c r="G16" s="61">
        <v>2034401</v>
      </c>
      <c r="H16" s="62">
        <v>2524000</v>
      </c>
    </row>
    <row r="17" ht="27" customHeight="1"/>
    <row r="18" ht="27" customHeight="1"/>
  </sheetData>
  <mergeCells count="1">
    <mergeCell ref="A2:H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110" zoomScaleNormal="110" workbookViewId="0"/>
  </sheetViews>
  <sheetFormatPr defaultRowHeight="15"/>
  <cols>
    <col min="1" max="1" width="52.5703125" customWidth="1"/>
    <col min="2" max="7" width="18.140625" customWidth="1"/>
    <col min="8" max="8" width="24" customWidth="1"/>
  </cols>
  <sheetData>
    <row r="1" spans="1:8" ht="48" customHeight="1" thickBot="1">
      <c r="A1" s="6" t="s">
        <v>67</v>
      </c>
      <c r="B1" s="3">
        <v>2006</v>
      </c>
      <c r="C1" s="3">
        <f>B1+1</f>
        <v>2007</v>
      </c>
      <c r="D1" s="3">
        <f>C1+1</f>
        <v>2008</v>
      </c>
      <c r="E1" s="3">
        <f>D1+1</f>
        <v>2009</v>
      </c>
      <c r="F1" s="3">
        <f>E1+1</f>
        <v>2010</v>
      </c>
      <c r="G1" s="3">
        <f>F1+1</f>
        <v>2011</v>
      </c>
      <c r="H1" s="4" t="s">
        <v>0</v>
      </c>
    </row>
    <row r="2" spans="1:8" ht="29.25" customHeight="1" thickBot="1">
      <c r="A2" s="109" t="s">
        <v>109</v>
      </c>
      <c r="B2" s="110"/>
      <c r="C2" s="110"/>
      <c r="D2" s="110"/>
      <c r="E2" s="110"/>
      <c r="F2" s="110"/>
      <c r="G2" s="110"/>
      <c r="H2" s="111"/>
    </row>
    <row r="3" spans="1:8" ht="18.75" customHeight="1">
      <c r="A3" s="128" t="s">
        <v>64</v>
      </c>
      <c r="B3" s="63"/>
      <c r="C3" s="64"/>
      <c r="D3" s="64"/>
      <c r="E3" s="34">
        <v>797048</v>
      </c>
      <c r="F3" s="34">
        <v>518415</v>
      </c>
      <c r="G3" s="34">
        <v>797048</v>
      </c>
      <c r="H3" s="65"/>
    </row>
    <row r="4" spans="1:8" ht="18.75" customHeight="1">
      <c r="A4" s="129" t="s">
        <v>65</v>
      </c>
      <c r="B4" s="38"/>
      <c r="C4" s="39"/>
      <c r="D4" s="39"/>
      <c r="E4" s="36">
        <v>104815</v>
      </c>
      <c r="F4" s="36">
        <v>69445</v>
      </c>
      <c r="G4" s="36">
        <v>104815</v>
      </c>
      <c r="H4" s="40"/>
    </row>
    <row r="5" spans="1:8" ht="18.75" customHeight="1">
      <c r="A5" s="129" t="s">
        <v>55</v>
      </c>
      <c r="B5" s="35">
        <v>165018</v>
      </c>
      <c r="C5" s="36">
        <v>187163</v>
      </c>
      <c r="D5" s="36">
        <v>291131</v>
      </c>
      <c r="E5" s="36">
        <v>262095</v>
      </c>
      <c r="F5" s="36">
        <v>178478</v>
      </c>
      <c r="G5" s="36">
        <v>177842</v>
      </c>
      <c r="H5" s="40"/>
    </row>
    <row r="6" spans="1:8" ht="18.75" customHeight="1">
      <c r="A6" s="129" t="s">
        <v>56</v>
      </c>
      <c r="B6" s="35">
        <v>24638</v>
      </c>
      <c r="C6" s="36">
        <v>26160</v>
      </c>
      <c r="D6" s="36">
        <v>39364</v>
      </c>
      <c r="E6" s="36">
        <v>38148</v>
      </c>
      <c r="F6" s="36">
        <v>23209</v>
      </c>
      <c r="G6" s="36">
        <v>23160</v>
      </c>
      <c r="H6" s="40"/>
    </row>
    <row r="7" spans="1:8" ht="18.75" customHeight="1">
      <c r="A7" s="129" t="s">
        <v>15</v>
      </c>
      <c r="B7" s="35">
        <v>111329</v>
      </c>
      <c r="C7" s="36">
        <v>125341</v>
      </c>
      <c r="D7" s="36">
        <v>147860</v>
      </c>
      <c r="E7" s="36">
        <v>168084</v>
      </c>
      <c r="F7" s="36">
        <v>166310</v>
      </c>
      <c r="G7" s="36"/>
      <c r="H7" s="40"/>
    </row>
    <row r="8" spans="1:8" ht="18.75" customHeight="1">
      <c r="A8" s="129" t="s">
        <v>16</v>
      </c>
      <c r="B8" s="35">
        <v>14994</v>
      </c>
      <c r="C8" s="36">
        <v>15846</v>
      </c>
      <c r="D8" s="36">
        <v>18550</v>
      </c>
      <c r="E8" s="36">
        <v>21236</v>
      </c>
      <c r="F8" s="36">
        <v>21133</v>
      </c>
      <c r="G8" s="36"/>
      <c r="H8" s="40"/>
    </row>
    <row r="9" spans="1:8" ht="18.75" customHeight="1">
      <c r="A9" s="129" t="s">
        <v>17</v>
      </c>
      <c r="B9" s="38"/>
      <c r="C9" s="39"/>
      <c r="D9" s="36">
        <f>'[1]Office-Admin Assitant'!$B$10+'[1]Office-Admin Assitant'!$B$11</f>
        <v>16481.590909090912</v>
      </c>
      <c r="E9" s="36">
        <f>'[1]Office-Admin Assitant'!$B$12+'[1]Office-Admin Assitant'!$B$13</f>
        <v>16822.424999999999</v>
      </c>
      <c r="F9" s="39"/>
      <c r="G9" s="39"/>
      <c r="H9" s="40"/>
    </row>
    <row r="10" spans="1:8" ht="18.75" customHeight="1">
      <c r="A10" s="129" t="s">
        <v>18</v>
      </c>
      <c r="B10" s="38"/>
      <c r="C10" s="39"/>
      <c r="D10" s="36">
        <f>'[1]Office-Admin Assitant'!$H$3+'[1]Office-Admin Assitant'!$H$4</f>
        <v>14429</v>
      </c>
      <c r="E10" s="36">
        <f>'[1]Office-Admin Assitant'!$H$5+'[1]Office-Admin Assitant'!$H$6</f>
        <v>15945</v>
      </c>
      <c r="F10" s="36"/>
      <c r="G10" s="36"/>
      <c r="H10" s="40"/>
    </row>
    <row r="11" spans="1:8" ht="18.75" customHeight="1">
      <c r="A11" s="129" t="s">
        <v>68</v>
      </c>
      <c r="B11" s="35">
        <v>8243776</v>
      </c>
      <c r="C11" s="36">
        <v>9243165</v>
      </c>
      <c r="D11" s="36">
        <v>10738456</v>
      </c>
      <c r="E11" s="36">
        <v>12332011</v>
      </c>
      <c r="F11" s="36"/>
      <c r="G11" s="36"/>
      <c r="H11" s="37"/>
    </row>
    <row r="12" spans="1:8" ht="18.75" customHeight="1">
      <c r="A12" s="129" t="s">
        <v>69</v>
      </c>
      <c r="B12" s="35">
        <v>1532158</v>
      </c>
      <c r="C12" s="36">
        <v>1809014</v>
      </c>
      <c r="D12" s="36">
        <v>2081167</v>
      </c>
      <c r="E12" s="36">
        <v>2210336</v>
      </c>
      <c r="F12" s="36"/>
      <c r="G12" s="36"/>
      <c r="H12" s="37"/>
    </row>
    <row r="13" spans="1:8" ht="18.75" customHeight="1">
      <c r="A13" s="129" t="s">
        <v>19</v>
      </c>
      <c r="B13" s="35">
        <v>255976219</v>
      </c>
      <c r="C13" s="36">
        <v>269726312</v>
      </c>
      <c r="D13" s="36">
        <v>282345379.19999999</v>
      </c>
      <c r="E13" s="36">
        <v>300417981</v>
      </c>
      <c r="F13" s="36">
        <v>299570865</v>
      </c>
      <c r="G13" s="36">
        <v>324797252</v>
      </c>
      <c r="H13" s="37">
        <v>340952748</v>
      </c>
    </row>
    <row r="14" spans="1:8" ht="18.75" customHeight="1">
      <c r="A14" s="129" t="s">
        <v>20</v>
      </c>
      <c r="B14" s="35">
        <v>151896477</v>
      </c>
      <c r="C14" s="36">
        <v>161324294</v>
      </c>
      <c r="D14" s="36">
        <v>163596077.19999999</v>
      </c>
      <c r="E14" s="36">
        <v>181992665</v>
      </c>
      <c r="F14" s="36">
        <v>185954136</v>
      </c>
      <c r="G14" s="36">
        <v>189623659</v>
      </c>
      <c r="H14" s="37">
        <v>190649064</v>
      </c>
    </row>
    <row r="15" spans="1:8" ht="18.75" customHeight="1">
      <c r="A15" s="129" t="s">
        <v>21</v>
      </c>
      <c r="B15" s="35">
        <v>19665</v>
      </c>
      <c r="C15" s="36">
        <v>25722</v>
      </c>
      <c r="D15" s="36">
        <v>24929</v>
      </c>
      <c r="E15" s="36">
        <v>20996</v>
      </c>
      <c r="F15" s="36">
        <v>25416</v>
      </c>
      <c r="G15" s="36">
        <v>28540</v>
      </c>
      <c r="H15" s="37">
        <v>30562</v>
      </c>
    </row>
    <row r="16" spans="1:8" ht="18.75" customHeight="1">
      <c r="A16" s="129" t="s">
        <v>22</v>
      </c>
      <c r="B16" s="35">
        <v>2634.963756167635</v>
      </c>
      <c r="C16" s="36">
        <v>3715.9080600836919</v>
      </c>
      <c r="D16" s="36">
        <v>3075.4688682780593</v>
      </c>
      <c r="E16" s="36">
        <v>2955.6116076447438</v>
      </c>
      <c r="F16" s="36">
        <v>3568.8910998688402</v>
      </c>
      <c r="G16" s="36">
        <v>3651.5389825744801</v>
      </c>
      <c r="H16" s="37">
        <v>4505.7485890949965</v>
      </c>
    </row>
    <row r="17" spans="1:8" ht="18.75" customHeight="1">
      <c r="A17" s="129" t="s">
        <v>23</v>
      </c>
      <c r="B17" s="35">
        <v>2619517.8866666667</v>
      </c>
      <c r="C17" s="36">
        <v>3010875.1666666665</v>
      </c>
      <c r="D17" s="36">
        <v>2887568.7919999999</v>
      </c>
      <c r="E17" s="36">
        <v>2740687.1625839733</v>
      </c>
      <c r="F17" s="36">
        <v>2867020.8496709862</v>
      </c>
      <c r="G17" s="36">
        <v>2989862.0039279801</v>
      </c>
      <c r="H17" s="37">
        <v>2901754.5416666665</v>
      </c>
    </row>
    <row r="18" spans="1:8" ht="18.75" customHeight="1">
      <c r="A18" s="129" t="s">
        <v>24</v>
      </c>
      <c r="B18" s="35">
        <v>336016.08333333331</v>
      </c>
      <c r="C18" s="36">
        <v>399975.16666666669</v>
      </c>
      <c r="D18" s="36">
        <v>371559.58333333331</v>
      </c>
      <c r="E18" s="36">
        <v>358727.41666666669</v>
      </c>
      <c r="F18" s="36">
        <v>393332.2</v>
      </c>
      <c r="G18" s="36">
        <v>419135.87692307692</v>
      </c>
      <c r="H18" s="37">
        <v>395750.75</v>
      </c>
    </row>
    <row r="19" spans="1:8" ht="18.75" customHeight="1">
      <c r="A19" s="129" t="s">
        <v>25</v>
      </c>
      <c r="B19" s="66">
        <v>83.5</v>
      </c>
      <c r="C19" s="67">
        <v>74.75</v>
      </c>
      <c r="D19" s="67">
        <v>40</v>
      </c>
      <c r="E19" s="67">
        <v>26</v>
      </c>
      <c r="F19" s="67">
        <v>42.5</v>
      </c>
      <c r="G19" s="67">
        <v>45</v>
      </c>
      <c r="H19" s="68">
        <v>46.5</v>
      </c>
    </row>
    <row r="20" spans="1:8" ht="18.75" customHeight="1" thickBot="1">
      <c r="A20" s="130" t="s">
        <v>26</v>
      </c>
      <c r="B20" s="69"/>
      <c r="C20" s="70">
        <v>81</v>
      </c>
      <c r="D20" s="70">
        <v>61</v>
      </c>
      <c r="E20" s="70">
        <v>69</v>
      </c>
      <c r="F20" s="70">
        <v>67</v>
      </c>
      <c r="G20" s="70">
        <v>73</v>
      </c>
      <c r="H20" s="71">
        <v>69</v>
      </c>
    </row>
  </sheetData>
  <mergeCells count="1">
    <mergeCell ref="A2:H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4"/>
  <sheetViews>
    <sheetView zoomScale="110" zoomScaleNormal="110" workbookViewId="0">
      <selection activeCell="A2" sqref="A2:H2"/>
    </sheetView>
  </sheetViews>
  <sheetFormatPr defaultRowHeight="15"/>
  <cols>
    <col min="1" max="1" width="53.140625" customWidth="1"/>
    <col min="2" max="8" width="20.28515625" customWidth="1"/>
  </cols>
  <sheetData>
    <row r="1" spans="1:8" ht="57.75" customHeight="1" thickBot="1">
      <c r="A1" s="6" t="s">
        <v>67</v>
      </c>
      <c r="B1" s="3">
        <v>2006</v>
      </c>
      <c r="C1" s="3">
        <f>B1+1</f>
        <v>2007</v>
      </c>
      <c r="D1" s="3">
        <f>C1+1</f>
        <v>2008</v>
      </c>
      <c r="E1" s="3">
        <f>D1+1</f>
        <v>2009</v>
      </c>
      <c r="F1" s="3">
        <f>E1+1</f>
        <v>2010</v>
      </c>
      <c r="G1" s="3">
        <f>F1+1</f>
        <v>2011</v>
      </c>
      <c r="H1" s="4" t="s">
        <v>0</v>
      </c>
    </row>
    <row r="2" spans="1:8" ht="26.25" customHeight="1" thickBot="1">
      <c r="A2" s="109" t="s">
        <v>110</v>
      </c>
      <c r="B2" s="110"/>
      <c r="C2" s="110"/>
      <c r="D2" s="110"/>
      <c r="E2" s="110"/>
      <c r="F2" s="110"/>
      <c r="G2" s="110"/>
      <c r="H2" s="111"/>
    </row>
    <row r="3" spans="1:8" ht="26.25" customHeight="1">
      <c r="A3" s="125" t="s">
        <v>38</v>
      </c>
      <c r="B3" s="72">
        <v>133642.41666666666</v>
      </c>
      <c r="C3" s="23">
        <v>121662.25</v>
      </c>
      <c r="D3" s="23">
        <v>120223</v>
      </c>
      <c r="E3" s="23">
        <v>132940.08333333334</v>
      </c>
      <c r="F3" s="23">
        <v>122443.5</v>
      </c>
      <c r="G3" s="23">
        <v>102339.5</v>
      </c>
      <c r="H3" s="73">
        <v>87928.571428571435</v>
      </c>
    </row>
    <row r="4" spans="1:8" ht="26.25" customHeight="1">
      <c r="A4" s="126" t="s">
        <v>39</v>
      </c>
      <c r="B4" s="25">
        <v>7695.5</v>
      </c>
      <c r="C4" s="24">
        <v>8296.6666666666661</v>
      </c>
      <c r="D4" s="24">
        <v>8554.6666666666661</v>
      </c>
      <c r="E4" s="24">
        <v>9399.0833333333321</v>
      </c>
      <c r="F4" s="24">
        <v>9468.1666666666679</v>
      </c>
      <c r="G4" s="24">
        <v>6794.333333333333</v>
      </c>
      <c r="H4" s="26">
        <v>5468.4285714285716</v>
      </c>
    </row>
    <row r="5" spans="1:8" ht="26.25" customHeight="1">
      <c r="A5" s="126" t="s">
        <v>40</v>
      </c>
      <c r="B5" s="25">
        <v>17894.666666666668</v>
      </c>
      <c r="C5" s="24">
        <v>18702.916666666668</v>
      </c>
      <c r="D5" s="24">
        <v>18239.416666666668</v>
      </c>
      <c r="E5" s="24">
        <v>17823.416666666668</v>
      </c>
      <c r="F5" s="24">
        <v>18490.846153846152</v>
      </c>
      <c r="G5" s="24">
        <v>18559.166666666668</v>
      </c>
      <c r="H5" s="26">
        <v>18318.375</v>
      </c>
    </row>
    <row r="6" spans="1:8" ht="26.25" customHeight="1">
      <c r="A6" s="126" t="s">
        <v>41</v>
      </c>
      <c r="B6" s="25">
        <v>3597.8333333333335</v>
      </c>
      <c r="C6" s="24">
        <v>3599.4166666666665</v>
      </c>
      <c r="D6" s="24">
        <v>3436.75</v>
      </c>
      <c r="E6" s="24">
        <v>3506.75</v>
      </c>
      <c r="F6" s="24">
        <v>3509.5384615384614</v>
      </c>
      <c r="G6" s="24">
        <v>3493.5833333333335</v>
      </c>
      <c r="H6" s="26">
        <v>3343</v>
      </c>
    </row>
    <row r="7" spans="1:8" ht="26.25" customHeight="1">
      <c r="A7" s="126" t="s">
        <v>42</v>
      </c>
      <c r="B7" s="25">
        <v>1104330.2066666665</v>
      </c>
      <c r="C7" s="24">
        <v>1177022.6749999998</v>
      </c>
      <c r="D7" s="24">
        <v>1122737.9033333333</v>
      </c>
      <c r="E7" s="24">
        <v>981404.98308333324</v>
      </c>
      <c r="F7" s="24">
        <v>905866.16666666663</v>
      </c>
      <c r="G7" s="24">
        <v>923399.15384615387</v>
      </c>
      <c r="H7" s="26">
        <v>831851.5</v>
      </c>
    </row>
    <row r="8" spans="1:8" ht="26.25" customHeight="1">
      <c r="A8" s="126" t="s">
        <v>43</v>
      </c>
      <c r="B8" s="25">
        <v>165973.48750000002</v>
      </c>
      <c r="C8" s="24">
        <v>176981.66416666665</v>
      </c>
      <c r="D8" s="24">
        <v>179746.96</v>
      </c>
      <c r="E8" s="24">
        <v>172409.55724999998</v>
      </c>
      <c r="F8" s="24">
        <v>158748.25</v>
      </c>
      <c r="G8" s="24">
        <v>161821.1802918886</v>
      </c>
      <c r="H8" s="26">
        <v>145802.18568272196</v>
      </c>
    </row>
    <row r="9" spans="1:8" ht="26.25" customHeight="1">
      <c r="A9" s="126" t="s">
        <v>44</v>
      </c>
      <c r="B9" s="25">
        <v>812103.97499999998</v>
      </c>
      <c r="C9" s="24">
        <v>930237.84999999986</v>
      </c>
      <c r="D9" s="24">
        <v>967773.875</v>
      </c>
      <c r="E9" s="24">
        <v>964507.24999999988</v>
      </c>
      <c r="F9" s="24">
        <v>1033076.525</v>
      </c>
      <c r="G9" s="24">
        <v>1055081.7749999999</v>
      </c>
      <c r="H9" s="26">
        <v>1044894.4333333332</v>
      </c>
    </row>
    <row r="10" spans="1:8" ht="26.25" customHeight="1">
      <c r="A10" s="126" t="s">
        <v>45</v>
      </c>
      <c r="B10" s="25">
        <v>818120.35</v>
      </c>
      <c r="C10" s="24">
        <v>884806.64999999991</v>
      </c>
      <c r="D10" s="24">
        <v>852831.95000000007</v>
      </c>
      <c r="E10" s="24">
        <v>849559.625</v>
      </c>
      <c r="F10" s="24">
        <v>925645.39999999991</v>
      </c>
      <c r="G10" s="24">
        <v>958238.42500000005</v>
      </c>
      <c r="H10" s="26">
        <v>908102.2333333334</v>
      </c>
    </row>
    <row r="11" spans="1:8" ht="26.25" customHeight="1">
      <c r="A11" s="126" t="s">
        <v>78</v>
      </c>
      <c r="B11" s="25">
        <f>AVERAGE([2]Sheet1!$F$2:$F$13)</f>
        <v>1173803.5</v>
      </c>
      <c r="C11" s="24">
        <f>AVERAGE([2]Sheet1!$F$14:$F$25)</f>
        <v>1145294.25</v>
      </c>
      <c r="D11" s="24">
        <f>AVERAGE([2]Sheet1!$F$26:$F$37)</f>
        <v>882948.41666666663</v>
      </c>
      <c r="E11" s="24">
        <f>AVERAGE([2]Sheet1!$F$38:$F$49)</f>
        <v>541857.33333333337</v>
      </c>
      <c r="F11" s="24">
        <f>AVERAGE([2]Sheet1!$F$50:$F$61)</f>
        <v>508958</v>
      </c>
      <c r="G11" s="24">
        <f>AVERAGE([2]Sheet1!$F$62:$F$73)</f>
        <v>528513.16666666663</v>
      </c>
      <c r="H11" s="26">
        <f>AVERAGE([2]Sheet1!$F$74:$F$82)</f>
        <v>514547.33333333331</v>
      </c>
    </row>
    <row r="12" spans="1:8" ht="26.25" customHeight="1">
      <c r="A12" s="126" t="s">
        <v>79</v>
      </c>
      <c r="B12" s="25">
        <f>AVERAGE('[3]Building Plans Approved'!$P$161:$P$172)</f>
        <v>127159.5</v>
      </c>
      <c r="C12" s="24">
        <f>AVERAGE('[3]Building Plans Approved'!$P$173:$P$184)</f>
        <v>123056.83333333333</v>
      </c>
      <c r="D12" s="24">
        <f>AVERAGE('[3]Building Plans Approved'!$P$185:$P$196)</f>
        <v>126125.16666666667</v>
      </c>
      <c r="E12" s="24">
        <f>AVERAGE('[3]Building Plans Approved'!$P$197:$P$208)</f>
        <v>66799.166666666672</v>
      </c>
      <c r="F12" s="24">
        <f>AVERAGE('[3]Building Plans Approved'!$P$209:$P$220)</f>
        <v>59895.333333333336</v>
      </c>
      <c r="G12" s="24">
        <f>AVERAGE('[3]Building Plans Approved'!$P$221:$P$232)</f>
        <v>53683.666666666664</v>
      </c>
      <c r="H12" s="26">
        <f>AVERAGE('[3]Building Plans Approved'!$P$233:$P$241)</f>
        <v>50190.666666666664</v>
      </c>
    </row>
    <row r="13" spans="1:8" ht="26.25" customHeight="1">
      <c r="A13" s="126" t="s">
        <v>80</v>
      </c>
      <c r="B13" s="25">
        <f>AVERAGE([2]Sheet1!$K$2:$K$13)</f>
        <v>394386.25</v>
      </c>
      <c r="C13" s="24">
        <f>AVERAGE([2]Sheet1!$K$14:$K$25)</f>
        <v>403121.08333333331</v>
      </c>
      <c r="D13" s="24">
        <f>AVERAGE([2]Sheet1!$K$26:$K$37)</f>
        <v>425189.66666666669</v>
      </c>
      <c r="E13" s="24">
        <f>AVERAGE([2]Sheet1!$K$38:$K$49)</f>
        <v>349416.16666666669</v>
      </c>
      <c r="F13" s="24">
        <f>AVERAGE([2]Sheet1!$K$50:$K$61)</f>
        <v>238908.41666666666</v>
      </c>
      <c r="G13" s="24">
        <f>AVERAGE([2]Sheet1!$K$62:$K$73)</f>
        <v>263366.16666666669</v>
      </c>
      <c r="H13" s="26">
        <f>AVERAGE([2]Sheet1!$K$74:$K$82)</f>
        <v>257463</v>
      </c>
    </row>
    <row r="14" spans="1:8" ht="26.25" customHeight="1" thickBot="1">
      <c r="A14" s="127" t="s">
        <v>77</v>
      </c>
      <c r="B14" s="74">
        <f>AVERAGE('[3]Building Plans Approved1'!$K$161:$K$172)</f>
        <v>63487.666666666664</v>
      </c>
      <c r="C14" s="75">
        <f>AVERAGE('[3]Building Plans Approved1'!$K$173:$K$184)</f>
        <v>61758.416666666664</v>
      </c>
      <c r="D14" s="75">
        <f>AVERAGE('[3]Building Plans Approved1'!$K$185:$K$196)</f>
        <v>91731.416666666672</v>
      </c>
      <c r="E14" s="75">
        <f>AVERAGE('[3]Building Plans Approved1'!$K$197:$K$208)</f>
        <v>61134.916666666664</v>
      </c>
      <c r="F14" s="75">
        <f>AVERAGE('[3]Building Plans Approved1'!$K$209:$K$220)</f>
        <v>41759.083333333336</v>
      </c>
      <c r="G14" s="75">
        <f>AVERAGE('[3]Building Plans Approved1'!$K$221:$K$232)</f>
        <v>70915</v>
      </c>
      <c r="H14" s="76">
        <f>AVERAGE('[3]Building Plans Approved1'!$K$233:$K$241)</f>
        <v>50896.888888888891</v>
      </c>
    </row>
  </sheetData>
  <mergeCells count="1">
    <mergeCell ref="A2:H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8"/>
  <sheetViews>
    <sheetView zoomScale="110" zoomScaleNormal="110" workbookViewId="0"/>
  </sheetViews>
  <sheetFormatPr defaultRowHeight="15"/>
  <cols>
    <col min="1" max="1" width="52.7109375" customWidth="1"/>
    <col min="2" max="8" width="19" customWidth="1"/>
  </cols>
  <sheetData>
    <row r="1" spans="1:8" ht="42.75" customHeight="1" thickBot="1">
      <c r="A1" s="6" t="s">
        <v>67</v>
      </c>
      <c r="B1" s="3">
        <v>2006</v>
      </c>
      <c r="C1" s="3">
        <f>B1+1</f>
        <v>2007</v>
      </c>
      <c r="D1" s="3">
        <f>C1+1</f>
        <v>2008</v>
      </c>
      <c r="E1" s="3">
        <f>D1+1</f>
        <v>2009</v>
      </c>
      <c r="F1" s="3">
        <f>E1+1</f>
        <v>2010</v>
      </c>
      <c r="G1" s="3">
        <f>F1+1</f>
        <v>2011</v>
      </c>
      <c r="H1" s="4" t="s">
        <v>0</v>
      </c>
    </row>
    <row r="2" spans="1:8" ht="21.75" customHeight="1" thickBot="1">
      <c r="A2" s="103" t="s">
        <v>47</v>
      </c>
      <c r="B2" s="104"/>
      <c r="C2" s="104"/>
      <c r="D2" s="104"/>
      <c r="E2" s="104"/>
      <c r="F2" s="104"/>
      <c r="G2" s="104"/>
      <c r="H2" s="105"/>
    </row>
    <row r="3" spans="1:8" ht="21.75" customHeight="1">
      <c r="A3" s="16" t="s">
        <v>35</v>
      </c>
      <c r="B3" s="77">
        <v>-66780.87</v>
      </c>
      <c r="C3" s="78">
        <v>-71003.89</v>
      </c>
      <c r="D3" s="78">
        <v>-83519.219999999987</v>
      </c>
      <c r="E3" s="78">
        <v>-18251.537295000002</v>
      </c>
      <c r="F3" s="78">
        <v>11364.847214000016</v>
      </c>
      <c r="G3" s="78">
        <v>-30365.157095000002</v>
      </c>
      <c r="H3" s="79">
        <v>-104851.92000000001</v>
      </c>
    </row>
    <row r="4" spans="1:8" ht="21.75" customHeight="1">
      <c r="A4" s="17" t="s">
        <v>27</v>
      </c>
      <c r="B4" s="80">
        <v>487285.58333333331</v>
      </c>
      <c r="C4" s="81">
        <v>486459.91666666669</v>
      </c>
      <c r="D4" s="81">
        <v>496936.33333333331</v>
      </c>
      <c r="E4" s="81">
        <v>579835.66666666663</v>
      </c>
      <c r="F4" s="81">
        <v>723612.25</v>
      </c>
      <c r="G4" s="81">
        <v>880200.25</v>
      </c>
      <c r="H4" s="82">
        <v>970563</v>
      </c>
    </row>
    <row r="5" spans="1:8" ht="21.75" customHeight="1">
      <c r="A5" s="17" t="s">
        <v>9</v>
      </c>
      <c r="B5" s="83"/>
      <c r="C5" s="84"/>
      <c r="D5" s="84">
        <f>AVERAGE([4]DataBase!$B$40:$C$40)</f>
        <v>10.835000000000001</v>
      </c>
      <c r="E5" s="84">
        <f>AVERAGE([4]DataBase!$D$40:$O$40)</f>
        <v>7.8497849999999998</v>
      </c>
      <c r="F5" s="84">
        <f>AVERAGE([4]DataBase!$Q$40:$AA$40)</f>
        <v>6.3572727272727283</v>
      </c>
      <c r="G5" s="84">
        <f>AVERAGE([4]DataBase!$AB$40:$AM$40)</f>
        <v>5.4866666666666672</v>
      </c>
      <c r="H5" s="85">
        <f>AVERAGE([4]DataBase!$AN$40:$AY$40)</f>
        <v>5.3529999999999998</v>
      </c>
    </row>
    <row r="6" spans="1:8" ht="21.75" customHeight="1">
      <c r="A6" s="17" t="s">
        <v>10</v>
      </c>
      <c r="B6" s="83">
        <v>8.0008333333333326</v>
      </c>
      <c r="C6" s="84">
        <v>8.19</v>
      </c>
      <c r="D6" s="84">
        <v>9.0924999999999994</v>
      </c>
      <c r="E6" s="84">
        <v>8.2158333333333342</v>
      </c>
      <c r="F6" s="84">
        <v>7.6895833333333341</v>
      </c>
      <c r="G6" s="84">
        <v>7.2570833333333313</v>
      </c>
      <c r="H6" s="85">
        <v>6.1044444444444448</v>
      </c>
    </row>
    <row r="7" spans="1:8" ht="21.75" customHeight="1">
      <c r="A7" s="17" t="s">
        <v>11</v>
      </c>
      <c r="B7" s="83">
        <v>6.8117583333333345</v>
      </c>
      <c r="C7" s="84">
        <v>7.0046090909090903</v>
      </c>
      <c r="D7" s="84">
        <v>7.2387249999999996</v>
      </c>
      <c r="E7" s="84">
        <v>6.5155666666666674</v>
      </c>
      <c r="F7" s="84">
        <v>6.7169166666666671</v>
      </c>
      <c r="G7" s="84">
        <v>7.3033333333333337</v>
      </c>
      <c r="H7" s="85">
        <v>8.0647555555555552</v>
      </c>
    </row>
    <row r="8" spans="1:8" ht="21.75" customHeight="1">
      <c r="A8" s="17" t="s">
        <v>36</v>
      </c>
      <c r="B8" s="83"/>
      <c r="C8" s="84"/>
      <c r="D8" s="84">
        <f>AVERAGE([4]DataBase!$B$208:$C$208)</f>
        <v>-1.0649999999999995</v>
      </c>
      <c r="E8" s="84">
        <f>AVERAGE([4]DataBase!$D$208:$O$208)</f>
        <v>0.44145166666666658</v>
      </c>
      <c r="F8" s="84">
        <f>AVERAGE([4]DataBase!$P$208:$AA$208)</f>
        <v>1.8949999999999998</v>
      </c>
      <c r="G8" s="84">
        <f>AVERAGE([4]DataBase!$AB$208:$AM$208)</f>
        <v>0.72000000000000008</v>
      </c>
      <c r="H8" s="85">
        <f>AVERAGE([4]DataBase!$AN$208:$AY$208)</f>
        <v>1.0821555555555558</v>
      </c>
    </row>
    <row r="9" spans="1:8" ht="21.75" customHeight="1">
      <c r="A9" s="17" t="s">
        <v>12</v>
      </c>
      <c r="B9" s="83"/>
      <c r="C9" s="84"/>
      <c r="D9" s="84">
        <f>AVERAGE([4]DataBase!$B$175:$M$175)</f>
        <v>95.93416666666667</v>
      </c>
      <c r="E9" s="84">
        <f>AVERAGE([4]DataBase!$N$175:$Y$175)</f>
        <v>62.640000000000008</v>
      </c>
      <c r="F9" s="84">
        <f>AVERAGE([4]DataBase!$Z$175:$AK$175)</f>
        <v>79.680000000000007</v>
      </c>
      <c r="G9" s="84">
        <f>AVERAGE([4]DataBase!$AL$175:$AW$175)</f>
        <v>112.49666666666666</v>
      </c>
      <c r="H9" s="85">
        <f>AVERAGE([4]DataBase!$AX$175:$BI$175)</f>
        <v>111.595</v>
      </c>
    </row>
    <row r="10" spans="1:8" ht="21.75" customHeight="1">
      <c r="A10" s="17" t="s">
        <v>13</v>
      </c>
      <c r="B10" s="83"/>
      <c r="C10" s="84"/>
      <c r="D10" s="84">
        <f>AVERAGE([4]DataBase!$B$176:$M$176)</f>
        <v>879.69166666666672</v>
      </c>
      <c r="E10" s="84">
        <f>AVERAGE([4]DataBase!$N$176:$Y$176)</f>
        <v>980.98333333333346</v>
      </c>
      <c r="F10" s="84">
        <f>AVERAGE([4]DataBase!$Z$176:$AK$176)</f>
        <v>1229.825</v>
      </c>
      <c r="G10" s="84">
        <f>AVERAGE([4]DataBase!$AL$176:$AW$176)</f>
        <v>1570.1466666666668</v>
      </c>
      <c r="H10" s="85">
        <f>AVERAGE([4]DataBase!$AX$176:$BI$176)</f>
        <v>1676.075</v>
      </c>
    </row>
    <row r="11" spans="1:8" ht="21.75" customHeight="1">
      <c r="A11" s="17" t="s">
        <v>30</v>
      </c>
      <c r="B11" s="83">
        <v>104.80833333333334</v>
      </c>
      <c r="C11" s="84">
        <v>110.91818181818181</v>
      </c>
      <c r="D11" s="84">
        <v>110.58333333333333</v>
      </c>
      <c r="E11" s="84">
        <v>96.27500000000002</v>
      </c>
      <c r="F11" s="84">
        <v>100.89999999999999</v>
      </c>
      <c r="G11" s="84">
        <v>103.45833333333331</v>
      </c>
      <c r="H11" s="85">
        <v>102.10000000000001</v>
      </c>
    </row>
    <row r="12" spans="1:8" ht="21.75" customHeight="1">
      <c r="A12" s="17" t="s">
        <v>32</v>
      </c>
      <c r="B12" s="80">
        <v>84741793.083333328</v>
      </c>
      <c r="C12" s="81">
        <v>98005032</v>
      </c>
      <c r="D12" s="81">
        <v>115150165.66666667</v>
      </c>
      <c r="E12" s="81">
        <v>99394150.75</v>
      </c>
      <c r="F12" s="81">
        <v>107307542.5</v>
      </c>
      <c r="G12" s="81">
        <v>117237339.08333333</v>
      </c>
      <c r="H12" s="82">
        <v>125284703.71428572</v>
      </c>
    </row>
    <row r="13" spans="1:8" ht="21.75" customHeight="1">
      <c r="A13" s="17" t="s">
        <v>31</v>
      </c>
      <c r="B13" s="80">
        <v>39339.083333333336</v>
      </c>
      <c r="C13" s="81">
        <v>42275.090909090912</v>
      </c>
      <c r="D13" s="81">
        <v>42005.25</v>
      </c>
      <c r="E13" s="81">
        <v>40463</v>
      </c>
      <c r="F13" s="81">
        <v>41990.416666666664</v>
      </c>
      <c r="G13" s="81">
        <v>44487.833333333336</v>
      </c>
      <c r="H13" s="82">
        <v>43746</v>
      </c>
    </row>
    <row r="14" spans="1:8" ht="21.75" customHeight="1">
      <c r="A14" s="17" t="s">
        <v>33</v>
      </c>
      <c r="B14" s="80">
        <v>42240.166666666664</v>
      </c>
      <c r="C14" s="81">
        <v>44669.181818181816</v>
      </c>
      <c r="D14" s="81">
        <v>48128.666666666664</v>
      </c>
      <c r="E14" s="81">
        <v>43577.916666666664</v>
      </c>
      <c r="F14" s="81">
        <v>45841.416666666664</v>
      </c>
      <c r="G14" s="81">
        <v>48791.333333333336</v>
      </c>
      <c r="H14" s="82">
        <v>52311</v>
      </c>
    </row>
    <row r="15" spans="1:8" ht="21.75" customHeight="1">
      <c r="A15" s="17" t="s">
        <v>34</v>
      </c>
      <c r="B15" s="80">
        <v>26248.75</v>
      </c>
      <c r="C15" s="81">
        <v>28723.81818181818</v>
      </c>
      <c r="D15" s="81">
        <v>29934.916666666668</v>
      </c>
      <c r="E15" s="81">
        <v>26746.416666666668</v>
      </c>
      <c r="F15" s="81">
        <v>31385.666666666668</v>
      </c>
      <c r="G15" s="81">
        <v>35772.416666666664</v>
      </c>
      <c r="H15" s="82">
        <v>39222.285714285717</v>
      </c>
    </row>
    <row r="16" spans="1:8" ht="21.75" customHeight="1">
      <c r="A16" s="17" t="s">
        <v>37</v>
      </c>
      <c r="B16" s="80">
        <v>1201030.9166666667</v>
      </c>
      <c r="C16" s="81">
        <v>1509941.1666666667</v>
      </c>
      <c r="D16" s="81">
        <v>1807369.5</v>
      </c>
      <c r="E16" s="81">
        <v>1867082.6666666667</v>
      </c>
      <c r="F16" s="81">
        <v>1903290.3333333333</v>
      </c>
      <c r="G16" s="81">
        <v>2013138.1666666667</v>
      </c>
      <c r="H16" s="82">
        <v>2147786.75</v>
      </c>
    </row>
    <row r="17" spans="1:8" ht="21.75" customHeight="1">
      <c r="A17" s="17" t="s">
        <v>53</v>
      </c>
      <c r="B17" s="83">
        <f>AVERAGE('[3]Survey Results'!$M$69:$M$72)</f>
        <v>19</v>
      </c>
      <c r="C17" s="84">
        <f>AVERAGE('[3]Survey Results'!$M$73:$M$76)</f>
        <v>21</v>
      </c>
      <c r="D17" s="84">
        <f>AVERAGE('[3]Survey Results'!$M$77:$M$80)</f>
        <v>0.25</v>
      </c>
      <c r="E17" s="84">
        <f>AVERAGE('[3]Survey Results'!$M$81:$M$84)</f>
        <v>3</v>
      </c>
      <c r="F17" s="84">
        <f>AVERAGE('[3]Survey Results'!$M$85:$M$88)</f>
        <v>14.5</v>
      </c>
      <c r="G17" s="84">
        <f>AVERAGE('[3]Survey Results'!$M$89:$M$92)</f>
        <v>7.25</v>
      </c>
      <c r="H17" s="85">
        <f>AVERAGE('[3]Survey Results'!$M$93:$M$96)</f>
        <v>0.33333333333333331</v>
      </c>
    </row>
    <row r="18" spans="1:8" ht="21.75" customHeight="1" thickBot="1">
      <c r="A18" s="18" t="s">
        <v>54</v>
      </c>
      <c r="B18" s="86">
        <f>AVERAGE('[3]Survey Results'!$O$81:$O$92)</f>
        <v>55.700293854844006</v>
      </c>
      <c r="C18" s="87">
        <f>AVERAGE('[3]Survey Results'!$O$93:$O$104)</f>
        <v>56.313949211764346</v>
      </c>
      <c r="D18" s="87">
        <f>AVERAGE('[3]Survey Results'!$O$105:$O$116)</f>
        <v>46.207488347325473</v>
      </c>
      <c r="E18" s="87">
        <f>AVERAGE('[3]Survey Results'!$O$117:$O$128)</f>
        <v>41.785482597961618</v>
      </c>
      <c r="F18" s="87">
        <f>AVERAGE('[3]Survey Results'!$O$129:$O$140)</f>
        <v>52.424308413077163</v>
      </c>
      <c r="G18" s="87">
        <f>AVERAGE('[3]Survey Results'!$O$141:$O$152)</f>
        <v>52.098157781203689</v>
      </c>
      <c r="H18" s="88">
        <f>AVERAGE('[3]Survey Results'!$O$153:$O$164)</f>
        <v>51.83</v>
      </c>
    </row>
  </sheetData>
  <mergeCells count="1">
    <mergeCell ref="A2:H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3"/>
  <sheetViews>
    <sheetView zoomScale="110" zoomScaleNormal="110" workbookViewId="0"/>
  </sheetViews>
  <sheetFormatPr defaultRowHeight="15"/>
  <cols>
    <col min="1" max="1" width="56.42578125" customWidth="1"/>
    <col min="2" max="8" width="17.85546875" customWidth="1"/>
  </cols>
  <sheetData>
    <row r="1" spans="1:8" ht="45" customHeight="1" thickBot="1">
      <c r="A1" s="6" t="s">
        <v>67</v>
      </c>
      <c r="B1" s="3">
        <v>2006</v>
      </c>
      <c r="C1" s="3">
        <f>B1+1</f>
        <v>2007</v>
      </c>
      <c r="D1" s="3">
        <f>C1+1</f>
        <v>2008</v>
      </c>
      <c r="E1" s="3">
        <f>D1+1</f>
        <v>2009</v>
      </c>
      <c r="F1" s="3">
        <f>E1+1</f>
        <v>2010</v>
      </c>
      <c r="G1" s="3">
        <f>F1+1</f>
        <v>2011</v>
      </c>
      <c r="H1" s="4" t="s">
        <v>0</v>
      </c>
    </row>
    <row r="2" spans="1:8" ht="30" customHeight="1" thickBot="1">
      <c r="A2" s="106" t="s">
        <v>48</v>
      </c>
      <c r="B2" s="107"/>
      <c r="C2" s="107"/>
      <c r="D2" s="107"/>
      <c r="E2" s="107"/>
      <c r="F2" s="107"/>
      <c r="G2" s="107"/>
      <c r="H2" s="108"/>
    </row>
    <row r="3" spans="1:8" ht="30" customHeight="1">
      <c r="A3" s="20" t="s">
        <v>57</v>
      </c>
      <c r="B3" s="89">
        <v>0.53491408434772447</v>
      </c>
      <c r="C3" s="90">
        <v>-0.16540683414220769</v>
      </c>
      <c r="D3" s="90">
        <v>1.3988740635316035</v>
      </c>
      <c r="E3" s="90">
        <v>-0.9218097564898925</v>
      </c>
      <c r="F3" s="90">
        <v>2.9209983188677919E-2</v>
      </c>
      <c r="G3" s="90">
        <v>-9.3275620069643208E-3</v>
      </c>
      <c r="H3" s="91">
        <f>AVERAGE([5]Intro!$M$19:$M$28)</f>
        <v>0.1744681362628186</v>
      </c>
    </row>
    <row r="4" spans="1:8" ht="30" customHeight="1">
      <c r="A4" s="21" t="s">
        <v>58</v>
      </c>
      <c r="B4" s="92">
        <f>AVERAGE('[6]Seasonal Adjustment'!$BR$51:$BR$62)</f>
        <v>98.455917319558424</v>
      </c>
      <c r="C4" s="93">
        <f>AVERAGE('[6]Seasonal Adjustment'!$BR$63:$BR$74)</f>
        <v>107.02963993732307</v>
      </c>
      <c r="D4" s="93">
        <f>AVERAGE('[6]Seasonal Adjustment'!$BR$75:$BR$86)</f>
        <v>111.13082772187447</v>
      </c>
      <c r="E4" s="93">
        <f>AVERAGE('[6]Seasonal Adjustment'!$BR$87:$BR$98)</f>
        <v>103.69732112022358</v>
      </c>
      <c r="F4" s="93">
        <f>AVERAGE('[6]Seasonal Adjustment'!$BR$99:$BR$110)</f>
        <v>99.342692313038924</v>
      </c>
      <c r="G4" s="93">
        <f>AVERAGE('[6]Seasonal Adjustment'!$BR$111:$BR$122)</f>
        <v>96.39504901647166</v>
      </c>
      <c r="H4" s="94">
        <f>AVERAGE('[6]Seasonal Adjustment'!$BR$123:$BR$132)</f>
        <v>96.359272401157739</v>
      </c>
    </row>
    <row r="5" spans="1:8" ht="30" customHeight="1">
      <c r="A5" s="21" t="s">
        <v>59</v>
      </c>
      <c r="B5" s="92">
        <f>AVERAGE('[7]Sea adjusted indices'!$AQ$53:$AQ$64)</f>
        <v>110.21134500330292</v>
      </c>
      <c r="C5" s="93">
        <f>AVERAGE('[7]Sea adjusted indices'!$AQ$65:$AQ$76)</f>
        <v>124.44372337415204</v>
      </c>
      <c r="D5" s="93">
        <f>AVERAGE('[7]Sea adjusted indices'!$AQ$77:$AQ$88)</f>
        <v>129.85930660043724</v>
      </c>
      <c r="E5" s="93">
        <f>AVERAGE('[7]Sea adjusted indices'!$AQ$89:$AQ$100)</f>
        <v>103.36018900099442</v>
      </c>
      <c r="F5" s="93">
        <f>AVERAGE('[7]Sea adjusted indices'!$AQ$101:$AQ$112)</f>
        <v>101.31445163322542</v>
      </c>
      <c r="G5" s="93">
        <f>AVERAGE('[7]Sea adjusted indices'!$AQ$113:$AQ$124)</f>
        <v>115.43539470251064</v>
      </c>
      <c r="H5" s="94">
        <f>AVERAGE('[7]Sea adjusted indices'!$AQ$125:$AQ$132)</f>
        <v>133.89051164013262</v>
      </c>
    </row>
    <row r="6" spans="1:8" ht="30" customHeight="1">
      <c r="A6" s="21" t="s">
        <v>70</v>
      </c>
      <c r="B6" s="92"/>
      <c r="C6" s="95">
        <v>38532542</v>
      </c>
      <c r="D6" s="95">
        <v>49423459.63865</v>
      </c>
      <c r="E6" s="95">
        <v>68214215.795000002</v>
      </c>
      <c r="F6" s="95">
        <v>76315972.643670008</v>
      </c>
      <c r="G6" s="95">
        <v>83620480.539999992</v>
      </c>
      <c r="H6" s="96">
        <v>96508793</v>
      </c>
    </row>
    <row r="7" spans="1:8" ht="30" customHeight="1">
      <c r="A7" s="21" t="s">
        <v>71</v>
      </c>
      <c r="B7" s="92"/>
      <c r="C7" s="95">
        <v>5621740</v>
      </c>
      <c r="D7" s="95">
        <v>10320808.598650001</v>
      </c>
      <c r="E7" s="95">
        <v>20544853</v>
      </c>
      <c r="F7" s="95">
        <v>20230437.699969999</v>
      </c>
      <c r="G7" s="95">
        <v>23071684</v>
      </c>
      <c r="H7" s="96">
        <v>26404480</v>
      </c>
    </row>
    <row r="8" spans="1:8" ht="30" customHeight="1">
      <c r="A8" s="21" t="s">
        <v>61</v>
      </c>
      <c r="B8" s="97">
        <v>16297858</v>
      </c>
      <c r="C8" s="95">
        <v>18939471</v>
      </c>
      <c r="D8" s="95">
        <v>19902725</v>
      </c>
      <c r="E8" s="95">
        <v>25537738.026999999</v>
      </c>
      <c r="F8" s="95">
        <v>30689424.522999998</v>
      </c>
      <c r="G8" s="95">
        <v>33799973.648999996</v>
      </c>
      <c r="H8" s="96">
        <v>37164709.505999997</v>
      </c>
    </row>
    <row r="9" spans="1:8" ht="30" customHeight="1">
      <c r="A9" s="21" t="s">
        <v>62</v>
      </c>
      <c r="B9" s="97">
        <v>4428394</v>
      </c>
      <c r="C9" s="95">
        <v>4394943</v>
      </c>
      <c r="D9" s="95">
        <v>6751656.3990000002</v>
      </c>
      <c r="E9" s="95">
        <v>8687795</v>
      </c>
      <c r="F9" s="95">
        <v>9614262.6999999993</v>
      </c>
      <c r="G9" s="95">
        <v>10123966.274</v>
      </c>
      <c r="H9" s="96">
        <v>8906958.4959999993</v>
      </c>
    </row>
    <row r="10" spans="1:8" ht="30" customHeight="1">
      <c r="A10" s="21" t="s">
        <v>14</v>
      </c>
      <c r="B10" s="92"/>
      <c r="C10" s="95">
        <v>9664.8888888888887</v>
      </c>
      <c r="D10" s="95">
        <v>10723.916666666666</v>
      </c>
      <c r="E10" s="95">
        <v>14938.166666666666</v>
      </c>
      <c r="F10" s="95">
        <v>10516.5</v>
      </c>
      <c r="G10" s="95">
        <v>9531.25</v>
      </c>
      <c r="H10" s="96">
        <v>8805.8333333333339</v>
      </c>
    </row>
    <row r="11" spans="1:8" ht="30" customHeight="1">
      <c r="A11" s="21" t="s">
        <v>63</v>
      </c>
      <c r="B11" s="97">
        <v>1359.6388888888891</v>
      </c>
      <c r="C11" s="95">
        <v>1220.333333333333</v>
      </c>
      <c r="D11" s="95">
        <v>906.05555555555566</v>
      </c>
      <c r="E11" s="95">
        <v>603.05555555555554</v>
      </c>
      <c r="F11" s="95">
        <v>527.01666666666665</v>
      </c>
      <c r="G11" s="95">
        <v>607.2166666666667</v>
      </c>
      <c r="H11" s="96">
        <v>673.02222222222235</v>
      </c>
    </row>
    <row r="12" spans="1:8" ht="30" customHeight="1">
      <c r="A12" s="21" t="s">
        <v>60</v>
      </c>
      <c r="B12" s="92"/>
      <c r="C12" s="93"/>
      <c r="D12" s="93"/>
      <c r="E12" s="93"/>
      <c r="F12" s="93"/>
      <c r="G12" s="95">
        <v>1363958</v>
      </c>
      <c r="H12" s="96">
        <f>AVERAGE([8]Total!$B$8:$B$19)</f>
        <v>1401343.4</v>
      </c>
    </row>
    <row r="13" spans="1:8" ht="30" customHeight="1" thickBot="1">
      <c r="A13" s="22" t="s">
        <v>66</v>
      </c>
      <c r="B13" s="98">
        <v>398</v>
      </c>
      <c r="C13" s="99">
        <v>343</v>
      </c>
      <c r="D13" s="99">
        <v>343</v>
      </c>
      <c r="E13" s="99">
        <v>299</v>
      </c>
      <c r="F13" s="100"/>
      <c r="G13" s="100"/>
      <c r="H13" s="101"/>
    </row>
  </sheetData>
  <mergeCells count="1">
    <mergeCell ref="A2:H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84"/>
  <sheetViews>
    <sheetView workbookViewId="0"/>
  </sheetViews>
  <sheetFormatPr defaultRowHeight="15"/>
  <cols>
    <col min="1" max="1" width="53.140625" customWidth="1"/>
    <col min="2" max="8" width="23.140625" customWidth="1"/>
  </cols>
  <sheetData>
    <row r="1" spans="1:8" ht="60" customHeight="1" thickBot="1">
      <c r="A1" s="131" t="s">
        <v>67</v>
      </c>
      <c r="B1" s="3">
        <v>2006</v>
      </c>
      <c r="C1" s="3">
        <f>B1+1</f>
        <v>2007</v>
      </c>
      <c r="D1" s="3">
        <f>C1+1</f>
        <v>2008</v>
      </c>
      <c r="E1" s="3">
        <f>D1+1</f>
        <v>2009</v>
      </c>
      <c r="F1" s="3">
        <f>E1+1</f>
        <v>2010</v>
      </c>
      <c r="G1" s="3">
        <f>F1+1</f>
        <v>2011</v>
      </c>
      <c r="H1" s="4" t="s">
        <v>0</v>
      </c>
    </row>
    <row r="2" spans="1:8" ht="19.5" thickBot="1">
      <c r="A2" s="109" t="s">
        <v>46</v>
      </c>
      <c r="B2" s="110"/>
      <c r="C2" s="110"/>
      <c r="D2" s="110"/>
      <c r="E2" s="110"/>
      <c r="F2" s="110"/>
      <c r="G2" s="110"/>
      <c r="H2" s="111"/>
    </row>
    <row r="3" spans="1:8">
      <c r="A3" s="9" t="s">
        <v>28</v>
      </c>
      <c r="B3" s="41">
        <v>47889378.399999999</v>
      </c>
      <c r="C3" s="41">
        <v>48360517.5</v>
      </c>
      <c r="D3" s="41">
        <v>48831499.499999993</v>
      </c>
      <c r="E3" s="41">
        <v>49306037.5</v>
      </c>
      <c r="F3" s="41">
        <v>49780934.399999999</v>
      </c>
      <c r="G3" s="41">
        <v>50586757</v>
      </c>
      <c r="H3" s="41"/>
    </row>
    <row r="4" spans="1:8">
      <c r="A4" s="9" t="s">
        <v>29</v>
      </c>
      <c r="B4" s="41">
        <v>9974344</v>
      </c>
      <c r="C4" s="41">
        <v>10045594</v>
      </c>
      <c r="D4" s="41">
        <v>10105436</v>
      </c>
      <c r="E4" s="41">
        <v>10449300</v>
      </c>
      <c r="F4" s="41">
        <v>10645400</v>
      </c>
      <c r="G4" s="41">
        <v>10267300</v>
      </c>
      <c r="H4" s="41"/>
    </row>
    <row r="5" spans="1:8">
      <c r="A5" s="10" t="s">
        <v>1</v>
      </c>
      <c r="B5" s="41">
        <v>1659121644.2282002</v>
      </c>
      <c r="C5" s="41">
        <v>1751164681.6723778</v>
      </c>
      <c r="D5" s="41">
        <v>1814531788.7290401</v>
      </c>
      <c r="E5" s="41">
        <v>1786636783.0470216</v>
      </c>
      <c r="F5" s="41">
        <v>1838264085.0354059</v>
      </c>
      <c r="G5" s="41">
        <v>1895667999.9999993</v>
      </c>
      <c r="H5" s="41">
        <v>1946900400.8675001</v>
      </c>
    </row>
    <row r="6" spans="1:8">
      <c r="A6" s="10" t="s">
        <v>73</v>
      </c>
      <c r="B6" s="41">
        <v>269797287.6699146</v>
      </c>
      <c r="C6" s="41">
        <v>285616037.25901639</v>
      </c>
      <c r="D6" s="41">
        <v>297114910.35005546</v>
      </c>
      <c r="E6" s="41">
        <v>292637068.20424634</v>
      </c>
      <c r="F6" s="41">
        <v>301553895.01597971</v>
      </c>
      <c r="G6" s="41">
        <v>311122701.97403473</v>
      </c>
      <c r="H6" s="41">
        <v>319484606.0559361</v>
      </c>
    </row>
    <row r="7" spans="1:8">
      <c r="A7" s="10" t="s">
        <v>75</v>
      </c>
      <c r="B7" s="42">
        <v>5.6037661274900055</v>
      </c>
      <c r="C7" s="42">
        <v>5.5678271609852441</v>
      </c>
      <c r="D7" s="42">
        <v>3.5760909371843628</v>
      </c>
      <c r="E7" s="42">
        <v>-1.5157141204545048</v>
      </c>
      <c r="F7" s="42">
        <v>2.8896361666428101</v>
      </c>
      <c r="G7" s="42">
        <v>3.1227239768834134</v>
      </c>
      <c r="H7" s="42">
        <v>2.7</v>
      </c>
    </row>
    <row r="8" spans="1:8">
      <c r="A8" s="10" t="s">
        <v>76</v>
      </c>
      <c r="B8" s="42">
        <v>5.5333278654310973</v>
      </c>
      <c r="C8" s="42">
        <v>5.8948084570002708</v>
      </c>
      <c r="D8" s="42">
        <v>3.9731293461308819</v>
      </c>
      <c r="E8" s="42">
        <v>-1.781471351225947</v>
      </c>
      <c r="F8" s="42">
        <v>3.3622850571222966</v>
      </c>
      <c r="G8" s="42">
        <v>3.4900996043641124</v>
      </c>
      <c r="H8" s="42">
        <v>2.98</v>
      </c>
    </row>
    <row r="9" spans="1:8">
      <c r="A9" s="10" t="s">
        <v>2</v>
      </c>
      <c r="B9" s="42">
        <v>4.4333333333333327</v>
      </c>
      <c r="C9" s="42">
        <v>6.9</v>
      </c>
      <c r="D9" s="42">
        <v>11.483333333333334</v>
      </c>
      <c r="E9" s="42">
        <v>7.4083333333333341</v>
      </c>
      <c r="F9" s="42">
        <v>4.5250000000000004</v>
      </c>
      <c r="G9" s="42">
        <v>4.7583333333333329</v>
      </c>
      <c r="H9" s="42">
        <v>5.7444444444444445</v>
      </c>
    </row>
    <row r="10" spans="1:8">
      <c r="A10" s="10" t="s">
        <v>3</v>
      </c>
      <c r="B10" s="42"/>
      <c r="C10" s="42"/>
      <c r="D10" s="42"/>
      <c r="E10" s="42">
        <v>7.6174487035982734</v>
      </c>
      <c r="F10" s="42">
        <v>3.3016930847770016</v>
      </c>
      <c r="G10" s="42">
        <v>4.6276157425051334</v>
      </c>
      <c r="H10" s="42">
        <v>6.0238190145924149</v>
      </c>
    </row>
    <row r="11" spans="1:8">
      <c r="A11" s="10" t="s">
        <v>4</v>
      </c>
      <c r="B11" s="42">
        <f>0.253661380361285*100</f>
        <v>25.3661380361285</v>
      </c>
      <c r="C11" s="42">
        <f>0.241237312694315*100</f>
        <v>24.123731269431499</v>
      </c>
      <c r="D11" s="42">
        <f>0.227624463238132*100</f>
        <v>22.762446323813201</v>
      </c>
      <c r="E11" s="42">
        <f>0.238034350794309*100</f>
        <v>23.803435079430901</v>
      </c>
      <c r="F11" s="42">
        <f>0.247279072968314*100</f>
        <v>24.7279072968314</v>
      </c>
      <c r="G11" s="42">
        <f>0.247345488082754*100</f>
        <v>24.734548808275399</v>
      </c>
      <c r="H11" s="42">
        <v>25.2</v>
      </c>
    </row>
    <row r="12" spans="1:8">
      <c r="A12" s="10" t="s">
        <v>5</v>
      </c>
      <c r="B12" s="42">
        <f>0.334101489391315*100</f>
        <v>33.410148939131503</v>
      </c>
      <c r="C12" s="42">
        <f>0.307059925637259*100</f>
        <v>30.705992563725896</v>
      </c>
      <c r="D12" s="42">
        <v>21.920474033319849</v>
      </c>
      <c r="E12" s="42">
        <v>19.942086781904699</v>
      </c>
      <c r="F12" s="42">
        <v>19.92390033870668</v>
      </c>
      <c r="G12" s="42">
        <v>19.778867564902239</v>
      </c>
      <c r="H12" s="42">
        <v>20.533333333333331</v>
      </c>
    </row>
    <row r="13" spans="1:8">
      <c r="A13" s="10" t="s">
        <v>6</v>
      </c>
      <c r="B13" s="42"/>
      <c r="C13" s="42"/>
      <c r="D13" s="42">
        <v>29.224754377343338</v>
      </c>
      <c r="E13" s="42">
        <v>32.697872512512433</v>
      </c>
      <c r="F13" s="42">
        <v>36.453625546071862</v>
      </c>
      <c r="G13" s="42">
        <v>37.563962229687007</v>
      </c>
      <c r="H13" s="42">
        <v>37.803361641319221</v>
      </c>
    </row>
    <row r="14" spans="1:8">
      <c r="A14" s="10" t="s">
        <v>72</v>
      </c>
      <c r="B14" s="42"/>
      <c r="C14" s="42"/>
      <c r="D14" s="42">
        <v>27.633718566203541</v>
      </c>
      <c r="E14" s="42">
        <v>33.499482110665781</v>
      </c>
      <c r="F14" s="42">
        <v>37.239125734151685</v>
      </c>
      <c r="G14" s="42">
        <v>38.175303547878833</v>
      </c>
      <c r="H14" s="42">
        <v>38.732207122307493</v>
      </c>
    </row>
    <row r="15" spans="1:8">
      <c r="A15" s="10" t="s">
        <v>7</v>
      </c>
      <c r="B15" s="41">
        <v>11898421</v>
      </c>
      <c r="C15" s="41">
        <v>12366732</v>
      </c>
      <c r="D15" s="41">
        <v>13066951</v>
      </c>
      <c r="E15" s="41">
        <v>12745379</v>
      </c>
      <c r="F15" s="41">
        <v>12593532</v>
      </c>
      <c r="G15" s="41">
        <v>12876879</v>
      </c>
      <c r="H15" s="41">
        <v>13504666.666666666</v>
      </c>
    </row>
    <row r="16" spans="1:8">
      <c r="A16" s="10" t="s">
        <v>8</v>
      </c>
      <c r="B16" s="41">
        <v>1766421</v>
      </c>
      <c r="C16" s="41">
        <v>1841963</v>
      </c>
      <c r="D16" s="41">
        <v>1990658</v>
      </c>
      <c r="E16" s="41">
        <v>1977527</v>
      </c>
      <c r="F16" s="41">
        <v>1974874</v>
      </c>
      <c r="G16" s="41">
        <v>2034401</v>
      </c>
      <c r="H16" s="41">
        <v>2524000</v>
      </c>
    </row>
    <row r="17" spans="1:9">
      <c r="A17" s="13" t="s">
        <v>64</v>
      </c>
      <c r="B17" s="45"/>
      <c r="C17" s="45"/>
      <c r="D17" s="45"/>
      <c r="E17" s="46">
        <v>797048</v>
      </c>
      <c r="F17" s="46">
        <v>518415</v>
      </c>
      <c r="G17" s="46">
        <v>797048</v>
      </c>
      <c r="H17" s="45"/>
    </row>
    <row r="18" spans="1:9">
      <c r="A18" s="13" t="s">
        <v>65</v>
      </c>
      <c r="B18" s="45"/>
      <c r="C18" s="45"/>
      <c r="D18" s="45"/>
      <c r="E18" s="46">
        <v>104815</v>
      </c>
      <c r="F18" s="46">
        <v>69445</v>
      </c>
      <c r="G18" s="46">
        <v>104815</v>
      </c>
      <c r="H18" s="45"/>
    </row>
    <row r="19" spans="1:9">
      <c r="A19" s="13" t="s">
        <v>55</v>
      </c>
      <c r="B19" s="46">
        <v>165018</v>
      </c>
      <c r="C19" s="46">
        <v>187163</v>
      </c>
      <c r="D19" s="46">
        <v>291131</v>
      </c>
      <c r="E19" s="46">
        <v>262095</v>
      </c>
      <c r="F19" s="46">
        <v>178478</v>
      </c>
      <c r="G19" s="46">
        <v>177842</v>
      </c>
      <c r="H19" s="45"/>
    </row>
    <row r="20" spans="1:9">
      <c r="A20" s="13" t="s">
        <v>56</v>
      </c>
      <c r="B20" s="46">
        <v>24638</v>
      </c>
      <c r="C20" s="46">
        <v>26160</v>
      </c>
      <c r="D20" s="46">
        <v>39364</v>
      </c>
      <c r="E20" s="46">
        <v>38148</v>
      </c>
      <c r="F20" s="46">
        <v>23209</v>
      </c>
      <c r="G20" s="46">
        <v>23160</v>
      </c>
      <c r="H20" s="45"/>
    </row>
    <row r="21" spans="1:9">
      <c r="A21" s="13" t="s">
        <v>15</v>
      </c>
      <c r="B21" s="46">
        <v>111329</v>
      </c>
      <c r="C21" s="46">
        <v>125341</v>
      </c>
      <c r="D21" s="46">
        <v>147860</v>
      </c>
      <c r="E21" s="46">
        <v>168084</v>
      </c>
      <c r="F21" s="46">
        <v>166310</v>
      </c>
      <c r="G21" s="46"/>
      <c r="H21" s="45"/>
    </row>
    <row r="22" spans="1:9">
      <c r="A22" s="13" t="s">
        <v>16</v>
      </c>
      <c r="B22" s="46">
        <v>14994</v>
      </c>
      <c r="C22" s="46">
        <v>15846</v>
      </c>
      <c r="D22" s="46">
        <v>18550</v>
      </c>
      <c r="E22" s="46">
        <v>21236</v>
      </c>
      <c r="F22" s="46">
        <v>21133</v>
      </c>
      <c r="G22" s="46"/>
      <c r="H22" s="45"/>
    </row>
    <row r="23" spans="1:9">
      <c r="A23" s="13" t="s">
        <v>17</v>
      </c>
      <c r="B23" s="45"/>
      <c r="C23" s="45"/>
      <c r="D23" s="46">
        <f>'[1]Office-Admin Assitant'!$B$10+'[1]Office-Admin Assitant'!$B$11</f>
        <v>16481.590909090912</v>
      </c>
      <c r="E23" s="46">
        <f>'[1]Office-Admin Assitant'!$B$12+'[1]Office-Admin Assitant'!$B$13</f>
        <v>16822.424999999999</v>
      </c>
      <c r="F23" s="45"/>
      <c r="G23" s="45"/>
      <c r="H23" s="45"/>
    </row>
    <row r="24" spans="1:9">
      <c r="A24" s="13" t="s">
        <v>18</v>
      </c>
      <c r="B24" s="45"/>
      <c r="C24" s="45"/>
      <c r="D24" s="46">
        <f>'[1]Office-Admin Assitant'!$H$3+'[1]Office-Admin Assitant'!$H$4</f>
        <v>14429</v>
      </c>
      <c r="E24" s="46">
        <f>'[1]Office-Admin Assitant'!$H$5+'[1]Office-Admin Assitant'!$H$6</f>
        <v>15945</v>
      </c>
      <c r="F24" s="46"/>
      <c r="G24" s="46"/>
      <c r="H24" s="45"/>
    </row>
    <row r="25" spans="1:9">
      <c r="A25" s="13" t="s">
        <v>68</v>
      </c>
      <c r="B25" s="46">
        <v>8243776</v>
      </c>
      <c r="C25" s="46">
        <v>9243165</v>
      </c>
      <c r="D25" s="46">
        <v>10738456</v>
      </c>
      <c r="E25" s="46">
        <v>12332011</v>
      </c>
      <c r="F25" s="46"/>
      <c r="G25" s="46"/>
      <c r="H25" s="46"/>
    </row>
    <row r="26" spans="1:9">
      <c r="A26" s="13" t="s">
        <v>69</v>
      </c>
      <c r="B26" s="46">
        <v>1532158</v>
      </c>
      <c r="C26" s="46">
        <v>1809014</v>
      </c>
      <c r="D26" s="46">
        <v>2081167</v>
      </c>
      <c r="E26" s="46">
        <v>2210336</v>
      </c>
      <c r="F26" s="46"/>
      <c r="G26" s="46"/>
      <c r="H26" s="46"/>
    </row>
    <row r="27" spans="1:9">
      <c r="A27" s="13" t="s">
        <v>19</v>
      </c>
      <c r="B27" s="46">
        <v>255976219</v>
      </c>
      <c r="C27" s="46">
        <v>269726312</v>
      </c>
      <c r="D27" s="46">
        <v>282345379.19999999</v>
      </c>
      <c r="E27" s="46">
        <v>300417981</v>
      </c>
      <c r="F27" s="46">
        <v>299570865</v>
      </c>
      <c r="G27" s="46">
        <v>324797252</v>
      </c>
      <c r="H27" s="46">
        <v>340952748</v>
      </c>
    </row>
    <row r="28" spans="1:9">
      <c r="A28" s="13" t="s">
        <v>20</v>
      </c>
      <c r="B28" s="46">
        <v>151896477</v>
      </c>
      <c r="C28" s="46">
        <v>161324294</v>
      </c>
      <c r="D28" s="46">
        <v>163596077.19999999</v>
      </c>
      <c r="E28" s="46">
        <v>181992665</v>
      </c>
      <c r="F28" s="46">
        <v>185954136</v>
      </c>
      <c r="G28" s="46">
        <v>189623659</v>
      </c>
      <c r="H28" s="46">
        <v>190649064</v>
      </c>
    </row>
    <row r="29" spans="1:9">
      <c r="A29" s="13" t="s">
        <v>21</v>
      </c>
      <c r="B29" s="46">
        <v>19665</v>
      </c>
      <c r="C29" s="46">
        <v>25722</v>
      </c>
      <c r="D29" s="46">
        <v>24929</v>
      </c>
      <c r="E29" s="46">
        <v>20996</v>
      </c>
      <c r="F29" s="46">
        <v>25416</v>
      </c>
      <c r="G29" s="46">
        <v>28540</v>
      </c>
      <c r="H29" s="46">
        <v>30562</v>
      </c>
    </row>
    <row r="30" spans="1:9">
      <c r="A30" s="13" t="s">
        <v>22</v>
      </c>
      <c r="B30" s="46">
        <v>2634.963756167635</v>
      </c>
      <c r="C30" s="46">
        <v>3715.9080600836919</v>
      </c>
      <c r="D30" s="46">
        <v>3075.4688682780593</v>
      </c>
      <c r="E30" s="46">
        <v>2955.6116076447438</v>
      </c>
      <c r="F30" s="46">
        <v>3568.8910998688402</v>
      </c>
      <c r="G30" s="46">
        <v>3651.5389825744801</v>
      </c>
      <c r="H30" s="46">
        <v>4505.7485890949965</v>
      </c>
      <c r="I30" s="5"/>
    </row>
    <row r="31" spans="1:9">
      <c r="A31" s="13" t="s">
        <v>23</v>
      </c>
      <c r="B31" s="46">
        <v>2619517.8866666667</v>
      </c>
      <c r="C31" s="46">
        <v>3010875.1666666665</v>
      </c>
      <c r="D31" s="46">
        <v>2887568.7919999999</v>
      </c>
      <c r="E31" s="46">
        <v>2740687.1625839733</v>
      </c>
      <c r="F31" s="46">
        <v>2867020.8496709862</v>
      </c>
      <c r="G31" s="46">
        <v>2989862.0039279801</v>
      </c>
      <c r="H31" s="46">
        <v>2901754.5416666665</v>
      </c>
    </row>
    <row r="32" spans="1:9">
      <c r="A32" s="13" t="s">
        <v>24</v>
      </c>
      <c r="B32" s="46">
        <v>336016.08333333331</v>
      </c>
      <c r="C32" s="46">
        <v>399975.16666666669</v>
      </c>
      <c r="D32" s="46">
        <v>371559.58333333331</v>
      </c>
      <c r="E32" s="46">
        <v>358727.41666666669</v>
      </c>
      <c r="F32" s="46">
        <v>393332.2</v>
      </c>
      <c r="G32" s="46">
        <v>419135.87692307692</v>
      </c>
      <c r="H32" s="46">
        <v>395750.75</v>
      </c>
    </row>
    <row r="33" spans="1:8">
      <c r="A33" s="13" t="s">
        <v>25</v>
      </c>
      <c r="B33" s="47">
        <v>83.5</v>
      </c>
      <c r="C33" s="47">
        <v>74.75</v>
      </c>
      <c r="D33" s="47">
        <v>40</v>
      </c>
      <c r="E33" s="47">
        <v>26</v>
      </c>
      <c r="F33" s="47">
        <v>42.5</v>
      </c>
      <c r="G33" s="47">
        <v>45</v>
      </c>
      <c r="H33" s="47">
        <v>46.5</v>
      </c>
    </row>
    <row r="34" spans="1:8">
      <c r="A34" s="13" t="s">
        <v>26</v>
      </c>
      <c r="B34" s="47"/>
      <c r="C34" s="47">
        <v>81</v>
      </c>
      <c r="D34" s="47">
        <v>61</v>
      </c>
      <c r="E34" s="47">
        <v>69</v>
      </c>
      <c r="F34" s="47">
        <v>67</v>
      </c>
      <c r="G34" s="47">
        <v>73</v>
      </c>
      <c r="H34" s="47">
        <v>69</v>
      </c>
    </row>
    <row r="35" spans="1:8">
      <c r="A35" s="15" t="s">
        <v>38</v>
      </c>
      <c r="B35" s="48">
        <v>133642.41666666666</v>
      </c>
      <c r="C35" s="48">
        <v>121662.25</v>
      </c>
      <c r="D35" s="48">
        <v>120223</v>
      </c>
      <c r="E35" s="48">
        <v>132940.08333333334</v>
      </c>
      <c r="F35" s="48">
        <v>122443.5</v>
      </c>
      <c r="G35" s="48">
        <v>102339.5</v>
      </c>
      <c r="H35" s="48">
        <v>87928.571428571435</v>
      </c>
    </row>
    <row r="36" spans="1:8">
      <c r="A36" s="15" t="s">
        <v>39</v>
      </c>
      <c r="B36" s="48">
        <v>7695.5</v>
      </c>
      <c r="C36" s="48">
        <v>8296.6666666666661</v>
      </c>
      <c r="D36" s="48">
        <v>8554.6666666666661</v>
      </c>
      <c r="E36" s="48">
        <v>9399.0833333333321</v>
      </c>
      <c r="F36" s="48">
        <v>9468.1666666666679</v>
      </c>
      <c r="G36" s="48">
        <v>6794.333333333333</v>
      </c>
      <c r="H36" s="48">
        <v>5468.4285714285716</v>
      </c>
    </row>
    <row r="37" spans="1:8">
      <c r="A37" s="15" t="s">
        <v>40</v>
      </c>
      <c r="B37" s="48">
        <v>17894.666666666668</v>
      </c>
      <c r="C37" s="48">
        <v>18702.916666666668</v>
      </c>
      <c r="D37" s="48">
        <v>18239.416666666668</v>
      </c>
      <c r="E37" s="48">
        <v>17823.416666666668</v>
      </c>
      <c r="F37" s="48">
        <v>18490.846153846152</v>
      </c>
      <c r="G37" s="48">
        <v>18559.166666666668</v>
      </c>
      <c r="H37" s="48">
        <v>18318.375</v>
      </c>
    </row>
    <row r="38" spans="1:8">
      <c r="A38" s="15" t="s">
        <v>41</v>
      </c>
      <c r="B38" s="48">
        <v>3597.8333333333335</v>
      </c>
      <c r="C38" s="48">
        <v>3599.4166666666665</v>
      </c>
      <c r="D38" s="48">
        <v>3436.75</v>
      </c>
      <c r="E38" s="48">
        <v>3506.75</v>
      </c>
      <c r="F38" s="48">
        <v>3509.5384615384614</v>
      </c>
      <c r="G38" s="48">
        <v>3493.5833333333335</v>
      </c>
      <c r="H38" s="48">
        <v>3343</v>
      </c>
    </row>
    <row r="39" spans="1:8">
      <c r="A39" s="15" t="s">
        <v>42</v>
      </c>
      <c r="B39" s="48">
        <v>1104330.2066666665</v>
      </c>
      <c r="C39" s="48">
        <v>1177022.6749999998</v>
      </c>
      <c r="D39" s="48">
        <v>1122737.9033333333</v>
      </c>
      <c r="E39" s="48">
        <v>981404.98308333324</v>
      </c>
      <c r="F39" s="48">
        <v>905866.16666666663</v>
      </c>
      <c r="G39" s="48">
        <v>923399.15384615387</v>
      </c>
      <c r="H39" s="48">
        <v>831851.5</v>
      </c>
    </row>
    <row r="40" spans="1:8">
      <c r="A40" s="15" t="s">
        <v>43</v>
      </c>
      <c r="B40" s="48">
        <v>165973.48750000002</v>
      </c>
      <c r="C40" s="48">
        <v>176981.66416666665</v>
      </c>
      <c r="D40" s="48">
        <v>179746.96</v>
      </c>
      <c r="E40" s="48">
        <v>172409.55724999998</v>
      </c>
      <c r="F40" s="48">
        <v>158748.25</v>
      </c>
      <c r="G40" s="48">
        <v>161821.1802918886</v>
      </c>
      <c r="H40" s="48">
        <v>145802.18568272196</v>
      </c>
    </row>
    <row r="41" spans="1:8">
      <c r="A41" s="15" t="s">
        <v>44</v>
      </c>
      <c r="B41" s="48">
        <v>812103.97499999998</v>
      </c>
      <c r="C41" s="48">
        <v>930237.84999999986</v>
      </c>
      <c r="D41" s="48">
        <v>967773.875</v>
      </c>
      <c r="E41" s="48">
        <v>964507.24999999988</v>
      </c>
      <c r="F41" s="48">
        <v>1033076.525</v>
      </c>
      <c r="G41" s="48">
        <v>1055081.7749999999</v>
      </c>
      <c r="H41" s="48">
        <v>1044894.4333333332</v>
      </c>
    </row>
    <row r="42" spans="1:8">
      <c r="A42" s="15" t="s">
        <v>45</v>
      </c>
      <c r="B42" s="48">
        <v>818120.35</v>
      </c>
      <c r="C42" s="48">
        <v>884806.64999999991</v>
      </c>
      <c r="D42" s="48">
        <v>852831.95000000007</v>
      </c>
      <c r="E42" s="48">
        <v>849559.625</v>
      </c>
      <c r="F42" s="48">
        <v>925645.39999999991</v>
      </c>
      <c r="G42" s="48">
        <v>958238.42500000005</v>
      </c>
      <c r="H42" s="48">
        <v>908102.2333333334</v>
      </c>
    </row>
    <row r="43" spans="1:8">
      <c r="A43" s="15" t="s">
        <v>78</v>
      </c>
      <c r="B43" s="48">
        <f>AVERAGE([2]Sheet1!$F$2:$F$13)</f>
        <v>1173803.5</v>
      </c>
      <c r="C43" s="48">
        <f>AVERAGE([2]Sheet1!$F$14:$F$25)</f>
        <v>1145294.25</v>
      </c>
      <c r="D43" s="48">
        <f>AVERAGE([2]Sheet1!$F$26:$F$37)</f>
        <v>882948.41666666663</v>
      </c>
      <c r="E43" s="48">
        <f>AVERAGE([2]Sheet1!$F$38:$F$49)</f>
        <v>541857.33333333337</v>
      </c>
      <c r="F43" s="48">
        <f>AVERAGE([2]Sheet1!$F$50:$F$61)</f>
        <v>508958</v>
      </c>
      <c r="G43" s="48">
        <f>AVERAGE([2]Sheet1!$F$62:$F$73)</f>
        <v>528513.16666666663</v>
      </c>
      <c r="H43" s="48">
        <f>AVERAGE([2]Sheet1!$F$74:$F$82)</f>
        <v>514547.33333333331</v>
      </c>
    </row>
    <row r="44" spans="1:8">
      <c r="A44" s="15" t="s">
        <v>79</v>
      </c>
      <c r="B44" s="48">
        <f>AVERAGE('[3]Building Plans Approved'!$P$161:$P$172)</f>
        <v>127159.5</v>
      </c>
      <c r="C44" s="48">
        <f>AVERAGE('[3]Building Plans Approved'!$P$173:$P$184)</f>
        <v>123056.83333333333</v>
      </c>
      <c r="D44" s="48">
        <f>AVERAGE('[3]Building Plans Approved'!$P$185:$P$196)</f>
        <v>126125.16666666667</v>
      </c>
      <c r="E44" s="48">
        <f>AVERAGE('[3]Building Plans Approved'!$P$197:$P$208)</f>
        <v>66799.166666666672</v>
      </c>
      <c r="F44" s="48">
        <f>AVERAGE('[3]Building Plans Approved'!$P$209:$P$220)</f>
        <v>59895.333333333336</v>
      </c>
      <c r="G44" s="48">
        <f>AVERAGE('[3]Building Plans Approved'!$P$221:$P$232)</f>
        <v>53683.666666666664</v>
      </c>
      <c r="H44" s="48">
        <f>AVERAGE('[3]Building Plans Approved'!$P$233:$P$241)</f>
        <v>50190.666666666664</v>
      </c>
    </row>
    <row r="45" spans="1:8">
      <c r="A45" s="15" t="s">
        <v>80</v>
      </c>
      <c r="B45" s="48">
        <f>AVERAGE([2]Sheet1!$K$2:$K$13)</f>
        <v>394386.25</v>
      </c>
      <c r="C45" s="48">
        <f>AVERAGE([2]Sheet1!$K$14:$K$25)</f>
        <v>403121.08333333331</v>
      </c>
      <c r="D45" s="48">
        <f>AVERAGE([2]Sheet1!$K$26:$K$37)</f>
        <v>425189.66666666669</v>
      </c>
      <c r="E45" s="48">
        <f>AVERAGE([2]Sheet1!$K$38:$K$49)</f>
        <v>349416.16666666669</v>
      </c>
      <c r="F45" s="48">
        <f>AVERAGE([2]Sheet1!$K$50:$K$61)</f>
        <v>238908.41666666666</v>
      </c>
      <c r="G45" s="48">
        <f>AVERAGE([2]Sheet1!$K$62:$K$73)</f>
        <v>263366.16666666669</v>
      </c>
      <c r="H45" s="48">
        <f>AVERAGE([2]Sheet1!$K$74:$K$82)</f>
        <v>257463</v>
      </c>
    </row>
    <row r="46" spans="1:8" ht="15.75" thickBot="1">
      <c r="A46" s="15" t="s">
        <v>77</v>
      </c>
      <c r="B46" s="48">
        <f>AVERAGE('[3]Building Plans Approved1'!$K$161:$K$172)</f>
        <v>63487.666666666664</v>
      </c>
      <c r="C46" s="48">
        <f>AVERAGE('[3]Building Plans Approved1'!$K$173:$K$184)</f>
        <v>61758.416666666664</v>
      </c>
      <c r="D46" s="48">
        <f>AVERAGE('[3]Building Plans Approved1'!$K$185:$K$196)</f>
        <v>91731.416666666672</v>
      </c>
      <c r="E46" s="48">
        <f>AVERAGE('[3]Building Plans Approved1'!$K$197:$K$208)</f>
        <v>61134.916666666664</v>
      </c>
      <c r="F46" s="48">
        <f>AVERAGE('[3]Building Plans Approved1'!$K$209:$K$220)</f>
        <v>41759.083333333336</v>
      </c>
      <c r="G46" s="48">
        <f>AVERAGE('[3]Building Plans Approved1'!$K$221:$K$232)</f>
        <v>70915</v>
      </c>
      <c r="H46" s="48">
        <f>AVERAGE('[3]Building Plans Approved1'!$K$233:$K$241)</f>
        <v>50896.888888888891</v>
      </c>
    </row>
    <row r="47" spans="1:8" ht="19.5" thickBot="1">
      <c r="A47" s="103" t="s">
        <v>47</v>
      </c>
      <c r="B47" s="104"/>
      <c r="C47" s="104"/>
      <c r="D47" s="104"/>
      <c r="E47" s="104"/>
      <c r="F47" s="104"/>
      <c r="G47" s="104"/>
      <c r="H47" s="105"/>
    </row>
    <row r="48" spans="1:8">
      <c r="A48" s="14" t="s">
        <v>35</v>
      </c>
      <c r="B48" s="44">
        <v>-66780.87</v>
      </c>
      <c r="C48" s="44">
        <v>-71003.89</v>
      </c>
      <c r="D48" s="44">
        <v>-83519.219999999987</v>
      </c>
      <c r="E48" s="44">
        <v>-18251.537295000002</v>
      </c>
      <c r="F48" s="44">
        <v>11364.847214000016</v>
      </c>
      <c r="G48" s="44">
        <v>-30365.157095000002</v>
      </c>
      <c r="H48" s="44">
        <v>-104851.92000000001</v>
      </c>
    </row>
    <row r="49" spans="1:8">
      <c r="A49" s="14" t="s">
        <v>27</v>
      </c>
      <c r="B49" s="44">
        <v>487285.58333333331</v>
      </c>
      <c r="C49" s="44">
        <v>486459.91666666669</v>
      </c>
      <c r="D49" s="44">
        <v>496936.33333333331</v>
      </c>
      <c r="E49" s="44">
        <v>579835.66666666663</v>
      </c>
      <c r="F49" s="44">
        <v>723612.25</v>
      </c>
      <c r="G49" s="44">
        <v>880200.25</v>
      </c>
      <c r="H49" s="44">
        <v>970563</v>
      </c>
    </row>
    <row r="50" spans="1:8">
      <c r="A50" s="14" t="s">
        <v>9</v>
      </c>
      <c r="B50" s="43"/>
      <c r="C50" s="43"/>
      <c r="D50" s="43">
        <f>AVERAGE([4]DataBase!$B$40:$C$40)</f>
        <v>10.835000000000001</v>
      </c>
      <c r="E50" s="43">
        <f>AVERAGE([4]DataBase!$D$40:$O$40)</f>
        <v>7.8497849999999998</v>
      </c>
      <c r="F50" s="43">
        <f>AVERAGE([4]DataBase!$Q$40:$AA$40)</f>
        <v>6.3572727272727283</v>
      </c>
      <c r="G50" s="43">
        <f>AVERAGE([4]DataBase!$AB$40:$AM$40)</f>
        <v>5.4866666666666672</v>
      </c>
      <c r="H50" s="43">
        <f>AVERAGE([4]DataBase!$AN$40:$AY$40)</f>
        <v>5.3529999999999998</v>
      </c>
    </row>
    <row r="51" spans="1:8">
      <c r="A51" s="14" t="s">
        <v>10</v>
      </c>
      <c r="B51" s="43">
        <v>8.0008333333333326</v>
      </c>
      <c r="C51" s="43">
        <v>8.19</v>
      </c>
      <c r="D51" s="43">
        <v>9.0924999999999994</v>
      </c>
      <c r="E51" s="43">
        <v>8.2158333333333342</v>
      </c>
      <c r="F51" s="43">
        <v>7.6895833333333341</v>
      </c>
      <c r="G51" s="43">
        <v>7.2570833333333313</v>
      </c>
      <c r="H51" s="43">
        <v>6.1044444444444448</v>
      </c>
    </row>
    <row r="52" spans="1:8">
      <c r="A52" s="14" t="s">
        <v>11</v>
      </c>
      <c r="B52" s="43">
        <v>6.8117583333333345</v>
      </c>
      <c r="C52" s="43">
        <v>7.0046090909090903</v>
      </c>
      <c r="D52" s="43">
        <v>7.2387249999999996</v>
      </c>
      <c r="E52" s="43">
        <v>6.5155666666666674</v>
      </c>
      <c r="F52" s="43">
        <v>6.7169166666666671</v>
      </c>
      <c r="G52" s="43">
        <v>7.3033333333333337</v>
      </c>
      <c r="H52" s="43">
        <v>8.0647555555555552</v>
      </c>
    </row>
    <row r="53" spans="1:8">
      <c r="A53" s="14" t="s">
        <v>36</v>
      </c>
      <c r="B53" s="43"/>
      <c r="C53" s="43"/>
      <c r="D53" s="43">
        <f>AVERAGE([4]DataBase!$B$208:$C$208)</f>
        <v>-1.0649999999999995</v>
      </c>
      <c r="E53" s="43">
        <f>AVERAGE([4]DataBase!$D$208:$O$208)</f>
        <v>0.44145166666666658</v>
      </c>
      <c r="F53" s="43">
        <f>AVERAGE([4]DataBase!$P$208:$AA$208)</f>
        <v>1.8949999999999998</v>
      </c>
      <c r="G53" s="43">
        <f>AVERAGE([4]DataBase!$AB$208:$AM$208)</f>
        <v>0.72000000000000008</v>
      </c>
      <c r="H53" s="43">
        <f>AVERAGE([4]DataBase!$AN$208:$AY$208)</f>
        <v>1.0821555555555558</v>
      </c>
    </row>
    <row r="54" spans="1:8">
      <c r="A54" s="14" t="s">
        <v>12</v>
      </c>
      <c r="B54" s="43"/>
      <c r="C54" s="43"/>
      <c r="D54" s="43">
        <f>AVERAGE([4]DataBase!$B$175:$M$175)</f>
        <v>95.93416666666667</v>
      </c>
      <c r="E54" s="43">
        <f>AVERAGE([4]DataBase!$N$175:$Y$175)</f>
        <v>62.640000000000008</v>
      </c>
      <c r="F54" s="43">
        <f>AVERAGE([4]DataBase!$Z$175:$AK$175)</f>
        <v>79.680000000000007</v>
      </c>
      <c r="G54" s="43">
        <f>AVERAGE([4]DataBase!$AL$175:$AW$175)</f>
        <v>112.49666666666666</v>
      </c>
      <c r="H54" s="43">
        <f>AVERAGE([4]DataBase!$AX$175:$BI$175)</f>
        <v>111.595</v>
      </c>
    </row>
    <row r="55" spans="1:8">
      <c r="A55" s="14" t="s">
        <v>13</v>
      </c>
      <c r="B55" s="43"/>
      <c r="C55" s="43"/>
      <c r="D55" s="43">
        <f>AVERAGE([4]DataBase!$B$176:$M$176)</f>
        <v>879.69166666666672</v>
      </c>
      <c r="E55" s="43">
        <f>AVERAGE([4]DataBase!$N$176:$Y$176)</f>
        <v>980.98333333333346</v>
      </c>
      <c r="F55" s="43">
        <f>AVERAGE([4]DataBase!$Z$176:$AK$176)</f>
        <v>1229.825</v>
      </c>
      <c r="G55" s="43">
        <f>AVERAGE([4]DataBase!$AL$176:$AW$176)</f>
        <v>1570.1466666666668</v>
      </c>
      <c r="H55" s="43">
        <f>AVERAGE([4]DataBase!$AX$176:$BI$176)</f>
        <v>1676.075</v>
      </c>
    </row>
    <row r="56" spans="1:8">
      <c r="A56" s="14" t="s">
        <v>30</v>
      </c>
      <c r="B56" s="43">
        <v>104.80833333333334</v>
      </c>
      <c r="C56" s="43">
        <v>110.91818181818181</v>
      </c>
      <c r="D56" s="43">
        <v>110.58333333333333</v>
      </c>
      <c r="E56" s="43">
        <v>96.27500000000002</v>
      </c>
      <c r="F56" s="43">
        <v>100.89999999999999</v>
      </c>
      <c r="G56" s="43">
        <v>103.45833333333331</v>
      </c>
      <c r="H56" s="43">
        <v>102.10000000000001</v>
      </c>
    </row>
    <row r="57" spans="1:8">
      <c r="A57" s="14" t="s">
        <v>32</v>
      </c>
      <c r="B57" s="44">
        <v>84741793.083333328</v>
      </c>
      <c r="C57" s="44">
        <v>98005032</v>
      </c>
      <c r="D57" s="44">
        <v>115150165.66666667</v>
      </c>
      <c r="E57" s="44">
        <v>99394150.75</v>
      </c>
      <c r="F57" s="44">
        <v>107307542.5</v>
      </c>
      <c r="G57" s="44">
        <v>117237339.08333333</v>
      </c>
      <c r="H57" s="44">
        <v>125284703.71428572</v>
      </c>
    </row>
    <row r="58" spans="1:8">
      <c r="A58" s="14" t="s">
        <v>31</v>
      </c>
      <c r="B58" s="44">
        <v>39339.083333333336</v>
      </c>
      <c r="C58" s="44">
        <v>42275.090909090912</v>
      </c>
      <c r="D58" s="44">
        <v>42005.25</v>
      </c>
      <c r="E58" s="44">
        <v>40463</v>
      </c>
      <c r="F58" s="44">
        <v>41990.416666666664</v>
      </c>
      <c r="G58" s="44">
        <v>44487.833333333336</v>
      </c>
      <c r="H58" s="44">
        <v>43746</v>
      </c>
    </row>
    <row r="59" spans="1:8">
      <c r="A59" s="14" t="s">
        <v>33</v>
      </c>
      <c r="B59" s="44">
        <v>42240.166666666664</v>
      </c>
      <c r="C59" s="44">
        <v>44669.181818181816</v>
      </c>
      <c r="D59" s="44">
        <v>48128.666666666664</v>
      </c>
      <c r="E59" s="44">
        <v>43577.916666666664</v>
      </c>
      <c r="F59" s="44">
        <v>45841.416666666664</v>
      </c>
      <c r="G59" s="44">
        <v>48791.333333333336</v>
      </c>
      <c r="H59" s="44">
        <v>52311</v>
      </c>
    </row>
    <row r="60" spans="1:8">
      <c r="A60" s="14" t="s">
        <v>34</v>
      </c>
      <c r="B60" s="44">
        <v>26248.75</v>
      </c>
      <c r="C60" s="44">
        <v>28723.81818181818</v>
      </c>
      <c r="D60" s="44">
        <v>29934.916666666668</v>
      </c>
      <c r="E60" s="44">
        <v>26746.416666666668</v>
      </c>
      <c r="F60" s="44">
        <v>31385.666666666668</v>
      </c>
      <c r="G60" s="44">
        <v>35772.416666666664</v>
      </c>
      <c r="H60" s="44">
        <v>39222.285714285717</v>
      </c>
    </row>
    <row r="61" spans="1:8">
      <c r="A61" s="14" t="s">
        <v>37</v>
      </c>
      <c r="B61" s="44">
        <v>1201030.9166666667</v>
      </c>
      <c r="C61" s="44">
        <v>1509941.1666666667</v>
      </c>
      <c r="D61" s="44">
        <v>1807369.5</v>
      </c>
      <c r="E61" s="44">
        <v>1867082.6666666667</v>
      </c>
      <c r="F61" s="44">
        <v>1903290.3333333333</v>
      </c>
      <c r="G61" s="44">
        <v>2013138.1666666667</v>
      </c>
      <c r="H61" s="44">
        <v>2147786.75</v>
      </c>
    </row>
    <row r="62" spans="1:8">
      <c r="A62" s="14" t="s">
        <v>53</v>
      </c>
      <c r="B62" s="43">
        <f>AVERAGE('[3]Survey Results'!$M$69:$M$72)</f>
        <v>19</v>
      </c>
      <c r="C62" s="43">
        <f>AVERAGE('[3]Survey Results'!$M$73:$M$76)</f>
        <v>21</v>
      </c>
      <c r="D62" s="43">
        <f>AVERAGE('[3]Survey Results'!$M$77:$M$80)</f>
        <v>0.25</v>
      </c>
      <c r="E62" s="43">
        <f>AVERAGE('[3]Survey Results'!$M$81:$M$84)</f>
        <v>3</v>
      </c>
      <c r="F62" s="43">
        <f>AVERAGE('[3]Survey Results'!$M$85:$M$88)</f>
        <v>14.5</v>
      </c>
      <c r="G62" s="43">
        <f>AVERAGE('[3]Survey Results'!$M$89:$M$92)</f>
        <v>7.25</v>
      </c>
      <c r="H62" s="43">
        <f>AVERAGE('[3]Survey Results'!$M$93:$M$96)</f>
        <v>0.33333333333333331</v>
      </c>
    </row>
    <row r="63" spans="1:8" ht="15.75" thickBot="1">
      <c r="A63" s="14" t="s">
        <v>54</v>
      </c>
      <c r="B63" s="43">
        <f>AVERAGE('[3]Survey Results'!$O$81:$O$92)</f>
        <v>55.700293854844006</v>
      </c>
      <c r="C63" s="43">
        <f>AVERAGE('[3]Survey Results'!$O$93:$O$104)</f>
        <v>56.313949211764346</v>
      </c>
      <c r="D63" s="43">
        <f>AVERAGE('[3]Survey Results'!$O$105:$O$116)</f>
        <v>46.207488347325473</v>
      </c>
      <c r="E63" s="43">
        <f>AVERAGE('[3]Survey Results'!$O$117:$O$128)</f>
        <v>41.785482597961618</v>
      </c>
      <c r="F63" s="43">
        <f>AVERAGE('[3]Survey Results'!$O$129:$O$140)</f>
        <v>52.424308413077163</v>
      </c>
      <c r="G63" s="43">
        <f>AVERAGE('[3]Survey Results'!$O$141:$O$152)</f>
        <v>52.098157781203689</v>
      </c>
      <c r="H63" s="43">
        <f>AVERAGE('[3]Survey Results'!$O$153:$O$164)</f>
        <v>51.83</v>
      </c>
    </row>
    <row r="64" spans="1:8" ht="19.5" thickBot="1">
      <c r="A64" s="106" t="s">
        <v>48</v>
      </c>
      <c r="B64" s="107"/>
      <c r="C64" s="107"/>
      <c r="D64" s="107"/>
      <c r="E64" s="107"/>
      <c r="F64" s="107"/>
      <c r="G64" s="107"/>
      <c r="H64" s="108"/>
    </row>
    <row r="65" spans="1:8">
      <c r="A65" s="19" t="s">
        <v>57</v>
      </c>
      <c r="B65" s="50">
        <v>0.53491408434772447</v>
      </c>
      <c r="C65" s="50">
        <v>-0.16540683414220769</v>
      </c>
      <c r="D65" s="50">
        <v>1.3988740635316035</v>
      </c>
      <c r="E65" s="50">
        <v>-0.9218097564898925</v>
      </c>
      <c r="F65" s="50">
        <v>2.9209983188677919E-2</v>
      </c>
      <c r="G65" s="50">
        <v>-9.3275620069643208E-3</v>
      </c>
      <c r="H65" s="50">
        <f>AVERAGE([5]Intro!$M$19:$M$28)</f>
        <v>0.1744681362628186</v>
      </c>
    </row>
    <row r="66" spans="1:8">
      <c r="A66" s="19" t="s">
        <v>58</v>
      </c>
      <c r="B66" s="51">
        <f>AVERAGE('[6]Seasonal Adjustment'!$BR$51:$BR$62)</f>
        <v>98.455917319558424</v>
      </c>
      <c r="C66" s="51">
        <f>AVERAGE('[6]Seasonal Adjustment'!$BR$63:$BR$74)</f>
        <v>107.02963993732307</v>
      </c>
      <c r="D66" s="51">
        <f>AVERAGE('[6]Seasonal Adjustment'!$BR$75:$BR$86)</f>
        <v>111.13082772187447</v>
      </c>
      <c r="E66" s="51">
        <f>AVERAGE('[6]Seasonal Adjustment'!$BR$87:$BR$98)</f>
        <v>103.69732112022358</v>
      </c>
      <c r="F66" s="51">
        <f>AVERAGE('[6]Seasonal Adjustment'!$BR$99:$BR$110)</f>
        <v>99.342692313038924</v>
      </c>
      <c r="G66" s="51">
        <f>AVERAGE('[6]Seasonal Adjustment'!$BR$111:$BR$122)</f>
        <v>96.39504901647166</v>
      </c>
      <c r="H66" s="51">
        <f>AVERAGE('[6]Seasonal Adjustment'!$BR$123:$BR$132)</f>
        <v>96.359272401157739</v>
      </c>
    </row>
    <row r="67" spans="1:8">
      <c r="A67" s="19" t="s">
        <v>59</v>
      </c>
      <c r="B67" s="51">
        <f>AVERAGE('[7]Sea adjusted indices'!$AQ$53:$AQ$64)</f>
        <v>110.21134500330292</v>
      </c>
      <c r="C67" s="51">
        <f>AVERAGE('[7]Sea adjusted indices'!$AQ$65:$AQ$76)</f>
        <v>124.44372337415204</v>
      </c>
      <c r="D67" s="51">
        <f>AVERAGE('[7]Sea adjusted indices'!$AQ$77:$AQ$88)</f>
        <v>129.85930660043724</v>
      </c>
      <c r="E67" s="51">
        <f>AVERAGE('[7]Sea adjusted indices'!$AQ$89:$AQ$100)</f>
        <v>103.36018900099442</v>
      </c>
      <c r="F67" s="51">
        <f>AVERAGE('[7]Sea adjusted indices'!$AQ$101:$AQ$112)</f>
        <v>101.31445163322542</v>
      </c>
      <c r="G67" s="51">
        <f>AVERAGE('[7]Sea adjusted indices'!$AQ$113:$AQ$124)</f>
        <v>115.43539470251064</v>
      </c>
      <c r="H67" s="51">
        <f>AVERAGE('[7]Sea adjusted indices'!$AQ$125:$AQ$132)</f>
        <v>133.89051164013262</v>
      </c>
    </row>
    <row r="68" spans="1:8">
      <c r="A68" s="19" t="s">
        <v>70</v>
      </c>
      <c r="B68" s="51"/>
      <c r="C68" s="52">
        <v>38532542</v>
      </c>
      <c r="D68" s="52">
        <v>49423459.63865</v>
      </c>
      <c r="E68" s="52">
        <v>68214215.795000002</v>
      </c>
      <c r="F68" s="52">
        <v>76315972.643670008</v>
      </c>
      <c r="G68" s="52">
        <v>83620480.539999992</v>
      </c>
      <c r="H68" s="52">
        <v>96508793</v>
      </c>
    </row>
    <row r="69" spans="1:8">
      <c r="A69" s="19" t="s">
        <v>71</v>
      </c>
      <c r="B69" s="51"/>
      <c r="C69" s="52">
        <v>5621740</v>
      </c>
      <c r="D69" s="52">
        <v>10320808.598650001</v>
      </c>
      <c r="E69" s="52">
        <v>20544853</v>
      </c>
      <c r="F69" s="52">
        <v>20230437.699969999</v>
      </c>
      <c r="G69" s="52">
        <v>23071684</v>
      </c>
      <c r="H69" s="52">
        <v>26404480</v>
      </c>
    </row>
    <row r="70" spans="1:8">
      <c r="A70" s="19" t="s">
        <v>61</v>
      </c>
      <c r="B70" s="52">
        <v>16297858</v>
      </c>
      <c r="C70" s="52">
        <v>18939471</v>
      </c>
      <c r="D70" s="52">
        <v>19902725</v>
      </c>
      <c r="E70" s="52">
        <v>25537738.026999999</v>
      </c>
      <c r="F70" s="52">
        <v>30689424.522999998</v>
      </c>
      <c r="G70" s="52">
        <v>33799973.648999996</v>
      </c>
      <c r="H70" s="52">
        <v>37164709.505999997</v>
      </c>
    </row>
    <row r="71" spans="1:8">
      <c r="A71" s="19" t="s">
        <v>62</v>
      </c>
      <c r="B71" s="52">
        <v>4428394</v>
      </c>
      <c r="C71" s="52">
        <v>4394943</v>
      </c>
      <c r="D71" s="52">
        <v>6751656.3990000002</v>
      </c>
      <c r="E71" s="52">
        <v>8687795</v>
      </c>
      <c r="F71" s="52">
        <v>9614262.6999999993</v>
      </c>
      <c r="G71" s="52">
        <v>10123966.274</v>
      </c>
      <c r="H71" s="52">
        <v>8906958.4959999993</v>
      </c>
    </row>
    <row r="72" spans="1:8">
      <c r="A72" s="19" t="s">
        <v>14</v>
      </c>
      <c r="B72" s="51"/>
      <c r="C72" s="52">
        <v>9664.8888888888887</v>
      </c>
      <c r="D72" s="52">
        <v>10723.916666666666</v>
      </c>
      <c r="E72" s="52">
        <v>14938.166666666666</v>
      </c>
      <c r="F72" s="52">
        <v>10516.5</v>
      </c>
      <c r="G72" s="52">
        <v>9531.25</v>
      </c>
      <c r="H72" s="52">
        <v>8805.8333333333339</v>
      </c>
    </row>
    <row r="73" spans="1:8">
      <c r="A73" s="19" t="s">
        <v>63</v>
      </c>
      <c r="B73" s="52">
        <v>1359.6388888888891</v>
      </c>
      <c r="C73" s="52">
        <v>1220.333333333333</v>
      </c>
      <c r="D73" s="52">
        <v>906.05555555555566</v>
      </c>
      <c r="E73" s="52">
        <v>603.05555555555554</v>
      </c>
      <c r="F73" s="52">
        <v>527.01666666666665</v>
      </c>
      <c r="G73" s="52">
        <v>607.2166666666667</v>
      </c>
      <c r="H73" s="52">
        <v>673.02222222222235</v>
      </c>
    </row>
    <row r="74" spans="1:8">
      <c r="A74" s="19" t="s">
        <v>60</v>
      </c>
      <c r="B74" s="51"/>
      <c r="C74" s="51"/>
      <c r="D74" s="51"/>
      <c r="E74" s="51"/>
      <c r="F74" s="51"/>
      <c r="G74" s="52">
        <v>1363958</v>
      </c>
      <c r="H74" s="52">
        <f>AVERAGE([8]Total!$B$8:$B$19)</f>
        <v>1401343.4</v>
      </c>
    </row>
    <row r="75" spans="1:8">
      <c r="A75" s="19" t="s">
        <v>66</v>
      </c>
      <c r="B75" s="53">
        <v>398</v>
      </c>
      <c r="C75" s="53">
        <v>343</v>
      </c>
      <c r="D75" s="53">
        <v>343</v>
      </c>
      <c r="E75" s="53">
        <v>299</v>
      </c>
      <c r="F75" s="51"/>
      <c r="G75" s="51"/>
      <c r="H75" s="51"/>
    </row>
    <row r="76" spans="1:8">
      <c r="B76" s="2"/>
      <c r="C76" s="2"/>
      <c r="D76" s="2"/>
      <c r="E76" s="2"/>
      <c r="F76" s="2"/>
      <c r="G76" s="2"/>
      <c r="H76" s="2"/>
    </row>
    <row r="77" spans="1:8">
      <c r="B77" s="2"/>
      <c r="C77" s="2"/>
      <c r="D77" s="2"/>
      <c r="E77" s="2"/>
      <c r="F77" s="2"/>
      <c r="G77" s="2"/>
      <c r="H77" s="2"/>
    </row>
    <row r="78" spans="1:8">
      <c r="B78" s="2"/>
      <c r="C78" s="2"/>
      <c r="D78" s="2"/>
      <c r="E78" s="2"/>
      <c r="F78" s="2"/>
      <c r="G78" s="2"/>
      <c r="H78" s="2"/>
    </row>
    <row r="79" spans="1:8">
      <c r="B79" s="2"/>
      <c r="C79" s="2"/>
      <c r="D79" s="2"/>
      <c r="E79" s="2"/>
      <c r="F79" s="2"/>
      <c r="G79" s="2"/>
      <c r="H79" s="2"/>
    </row>
    <row r="80" spans="1:8">
      <c r="B80" s="2"/>
      <c r="C80" s="2"/>
      <c r="D80" s="2"/>
      <c r="E80" s="2"/>
      <c r="F80" s="2"/>
      <c r="G80" s="2"/>
      <c r="H80" s="2"/>
    </row>
    <row r="81" spans="2:8">
      <c r="B81" s="2"/>
      <c r="C81" s="2"/>
      <c r="D81" s="2"/>
      <c r="E81" s="2"/>
      <c r="F81" s="2"/>
      <c r="G81" s="2"/>
      <c r="H81" s="2"/>
    </row>
    <row r="82" spans="2:8">
      <c r="B82" s="2"/>
      <c r="C82" s="2"/>
      <c r="D82" s="2"/>
      <c r="E82" s="2"/>
      <c r="F82" s="2"/>
      <c r="G82" s="2"/>
      <c r="H82" s="2"/>
    </row>
    <row r="83" spans="2:8">
      <c r="B83" s="2"/>
      <c r="C83" s="2"/>
      <c r="D83" s="2"/>
      <c r="E83" s="2"/>
      <c r="F83" s="2"/>
      <c r="G83" s="2"/>
      <c r="H83" s="2"/>
    </row>
    <row r="84" spans="2:8">
      <c r="B84" s="2"/>
      <c r="C84" s="2"/>
      <c r="D84" s="2"/>
      <c r="E84" s="2"/>
      <c r="F84" s="2"/>
      <c r="G84" s="2"/>
      <c r="H84" s="2"/>
    </row>
  </sheetData>
  <mergeCells count="3">
    <mergeCell ref="A2:H2"/>
    <mergeCell ref="A64:H64"/>
    <mergeCell ref="A47:H47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H84"/>
  <sheetViews>
    <sheetView workbookViewId="0"/>
  </sheetViews>
  <sheetFormatPr defaultRowHeight="15"/>
  <cols>
    <col min="1" max="1" width="60.5703125" customWidth="1"/>
    <col min="2" max="8" width="22.42578125" customWidth="1"/>
  </cols>
  <sheetData>
    <row r="1" spans="1:8" ht="42.75" thickBot="1">
      <c r="A1" s="131" t="s">
        <v>120</v>
      </c>
      <c r="B1" s="3">
        <v>2006</v>
      </c>
      <c r="C1" s="3">
        <f>B1+1</f>
        <v>2007</v>
      </c>
      <c r="D1" s="3">
        <f>C1+1</f>
        <v>2008</v>
      </c>
      <c r="E1" s="3">
        <f>D1+1</f>
        <v>2009</v>
      </c>
      <c r="F1" s="3">
        <f>E1+1</f>
        <v>2010</v>
      </c>
      <c r="G1" s="3">
        <f>F1+1</f>
        <v>2011</v>
      </c>
      <c r="H1" s="4" t="s">
        <v>0</v>
      </c>
    </row>
    <row r="2" spans="1:8" ht="19.5" thickBot="1">
      <c r="A2" s="109" t="s">
        <v>46</v>
      </c>
      <c r="B2" s="110"/>
      <c r="C2" s="110"/>
      <c r="D2" s="110"/>
      <c r="E2" s="110"/>
      <c r="F2" s="110"/>
      <c r="G2" s="110"/>
      <c r="H2" s="111"/>
    </row>
    <row r="3" spans="1:8">
      <c r="A3" s="9" t="s">
        <v>28</v>
      </c>
      <c r="B3" s="41">
        <f>Indicators!B3/Indicators!$B3*100</f>
        <v>100</v>
      </c>
      <c r="C3" s="54">
        <f>Indicators!C3/Indicators!$B3*100</f>
        <v>100.98380708988279</v>
      </c>
      <c r="D3" s="54">
        <f>Indicators!D3/Indicators!$B3*100</f>
        <v>101.96728613207473</v>
      </c>
      <c r="E3" s="54">
        <f>Indicators!E3/Indicators!$B3*100</f>
        <v>102.95819062040697</v>
      </c>
      <c r="F3" s="54">
        <f>Indicators!F3/Indicators!$B3*100</f>
        <v>103.94984454423405</v>
      </c>
      <c r="G3" s="54">
        <f>Indicators!G3/Indicators!$B3*100</f>
        <v>105.63251954842663</v>
      </c>
      <c r="H3" s="54"/>
    </row>
    <row r="4" spans="1:8">
      <c r="A4" s="9" t="s">
        <v>29</v>
      </c>
      <c r="B4" s="41">
        <f>Indicators!B4/Indicators!$B4*100</f>
        <v>100</v>
      </c>
      <c r="C4" s="54">
        <f>Indicators!C4/Indicators!$B4*100</f>
        <v>100.7143326919545</v>
      </c>
      <c r="D4" s="54">
        <f>Indicators!D4/Indicators!$B4*100</f>
        <v>101.3142919474203</v>
      </c>
      <c r="E4" s="54">
        <f>Indicators!E4/Indicators!$B4*100</f>
        <v>104.76177681459554</v>
      </c>
      <c r="F4" s="54">
        <f>Indicators!F4/Indicators!$B4*100</f>
        <v>106.72782089729409</v>
      </c>
      <c r="G4" s="54">
        <f>Indicators!G4/Indicators!$B4*100</f>
        <v>102.93709541198899</v>
      </c>
      <c r="H4" s="54"/>
    </row>
    <row r="5" spans="1:8">
      <c r="A5" s="10" t="s">
        <v>1</v>
      </c>
      <c r="B5" s="41">
        <f>Indicators!B5/Indicators!$B5*100</f>
        <v>100</v>
      </c>
      <c r="C5" s="54">
        <f>Indicators!C5/Indicators!$B5*100</f>
        <v>105.5476967445021</v>
      </c>
      <c r="D5" s="54">
        <f>Indicators!D5/Indicators!$B5*100</f>
        <v>109.36701326521086</v>
      </c>
      <c r="E5" s="54">
        <f>Indicators!E5/Indicators!$B5*100</f>
        <v>107.68570160376274</v>
      </c>
      <c r="F5" s="54">
        <f>Indicators!F5/Indicators!$B5*100</f>
        <v>110.79742654376257</v>
      </c>
      <c r="G5" s="54">
        <f>Indicators!G5/Indicators!$B5*100</f>
        <v>114.25732444602259</v>
      </c>
      <c r="H5" s="54">
        <f>Indicators!H5/Indicators!$B5*100</f>
        <v>117.34524756761704</v>
      </c>
    </row>
    <row r="6" spans="1:8">
      <c r="A6" s="10" t="s">
        <v>73</v>
      </c>
      <c r="B6" s="41">
        <f>Indicators!B6/Indicators!$B6*100</f>
        <v>100</v>
      </c>
      <c r="C6" s="54">
        <f>Indicators!C6/Indicators!$B6*100</f>
        <v>105.86319815359128</v>
      </c>
      <c r="D6" s="54">
        <f>Indicators!D6/Indicators!$B6*100</f>
        <v>110.12523992219032</v>
      </c>
      <c r="E6" s="54">
        <f>Indicators!E6/Indicators!$B6*100</f>
        <v>108.46553378337711</v>
      </c>
      <c r="F6" s="54">
        <f>Indicators!F6/Indicators!$B6*100</f>
        <v>111.77054358860642</v>
      </c>
      <c r="G6" s="54">
        <f>Indicators!G6/Indicators!$B6*100</f>
        <v>115.31720895381277</v>
      </c>
      <c r="H6" s="54">
        <f>Indicators!H6/Indicators!$B6*100</f>
        <v>118.41653739929802</v>
      </c>
    </row>
    <row r="7" spans="1:8">
      <c r="A7" s="10" t="s">
        <v>75</v>
      </c>
      <c r="B7" s="41">
        <f>Indicators!B7/Indicators!$B7*100</f>
        <v>100</v>
      </c>
      <c r="C7" s="54">
        <f>Indicators!C7/Indicators!$B7*100</f>
        <v>99.358664054010788</v>
      </c>
      <c r="D7" s="54">
        <f>Indicators!D7/Indicators!$B7*100</f>
        <v>63.815849124062872</v>
      </c>
      <c r="E7" s="54">
        <f>Indicators!E7/Indicators!$B7*100</f>
        <v>-27.048133094259086</v>
      </c>
      <c r="F7" s="54">
        <f>Indicators!F7/Indicators!$B7*100</f>
        <v>51.565966546450305</v>
      </c>
      <c r="G7" s="54">
        <f>Indicators!G7/Indicators!$B7*100</f>
        <v>55.725451523832938</v>
      </c>
      <c r="H7" s="54">
        <f>Indicators!H7/Indicators!$B7*100</f>
        <v>48.181882301525718</v>
      </c>
    </row>
    <row r="8" spans="1:8">
      <c r="A8" s="10" t="s">
        <v>76</v>
      </c>
      <c r="B8" s="41">
        <f>Indicators!B8/Indicators!$B8*100</f>
        <v>100</v>
      </c>
      <c r="C8" s="54">
        <f>Indicators!C8/Indicators!$B8*100</f>
        <v>106.53278823088519</v>
      </c>
      <c r="D8" s="54">
        <f>Indicators!D8/Indicators!$B8*100</f>
        <v>71.803613354498708</v>
      </c>
      <c r="E8" s="54">
        <f>Indicators!E8/Indicators!$B8*100</f>
        <v>-32.195297198192577</v>
      </c>
      <c r="F8" s="54">
        <f>Indicators!F8/Indicators!$B8*100</f>
        <v>60.764247825035454</v>
      </c>
      <c r="G8" s="54">
        <f>Indicators!G8/Indicators!$B8*100</f>
        <v>63.074151563802218</v>
      </c>
      <c r="H8" s="54">
        <f>Indicators!H8/Indicators!$B8*100</f>
        <v>53.855474905386444</v>
      </c>
    </row>
    <row r="9" spans="1:8">
      <c r="A9" s="10" t="s">
        <v>2</v>
      </c>
      <c r="B9" s="41">
        <f>Indicators!B9/Indicators!$B9*100</f>
        <v>100</v>
      </c>
      <c r="C9" s="54">
        <f>Indicators!C9/Indicators!$B9*100</f>
        <v>155.63909774436092</v>
      </c>
      <c r="D9" s="54">
        <f>Indicators!D9/Indicators!$B9*100</f>
        <v>259.02255639097751</v>
      </c>
      <c r="E9" s="54">
        <f>Indicators!E9/Indicators!$B9*100</f>
        <v>167.10526315789477</v>
      </c>
      <c r="F9" s="54">
        <f>Indicators!F9/Indicators!$B9*100</f>
        <v>102.06766917293236</v>
      </c>
      <c r="G9" s="54">
        <f>Indicators!G9/Indicators!$B9*100</f>
        <v>107.33082706766919</v>
      </c>
      <c r="H9" s="54">
        <f>Indicators!H9/Indicators!$B9*100</f>
        <v>129.57393483709274</v>
      </c>
    </row>
    <row r="10" spans="1:8">
      <c r="A10" s="10" t="s">
        <v>3</v>
      </c>
      <c r="B10" s="41"/>
      <c r="C10" s="54"/>
      <c r="D10" s="54"/>
      <c r="E10" s="54">
        <f>Indicators!E10/Indicators!$E10*100</f>
        <v>100</v>
      </c>
      <c r="F10" s="54">
        <f>Indicators!F10/Indicators!$E10*100</f>
        <v>43.343817769555478</v>
      </c>
      <c r="G10" s="54">
        <f>Indicators!G10/Indicators!$E10*100</f>
        <v>60.7502055159121</v>
      </c>
      <c r="H10" s="54">
        <f>Indicators!H10/Indicators!$E10*100</f>
        <v>79.079219946002766</v>
      </c>
    </row>
    <row r="11" spans="1:8">
      <c r="A11" s="10" t="s">
        <v>4</v>
      </c>
      <c r="B11" s="41">
        <f>Indicators!B11/Indicators!$B11*100</f>
        <v>100</v>
      </c>
      <c r="C11" s="54">
        <f>Indicators!C11/Indicators!$B11*100</f>
        <v>95.102105157168708</v>
      </c>
      <c r="D11" s="54">
        <f>Indicators!D11/Indicators!$B11*100</f>
        <v>89.735561209172204</v>
      </c>
      <c r="E11" s="54">
        <f>Indicators!E11/Indicators!$B11*100</f>
        <v>93.839413179602388</v>
      </c>
      <c r="F11" s="54">
        <f>Indicators!F11/Indicators!$B11*100</f>
        <v>97.483926254804416</v>
      </c>
      <c r="G11" s="54">
        <f>Indicators!G11/Indicators!$B11*100</f>
        <v>97.510108842924609</v>
      </c>
      <c r="H11" s="54">
        <f>Indicators!H11/Indicators!$B11*100</f>
        <v>99.345040084967323</v>
      </c>
    </row>
    <row r="12" spans="1:8">
      <c r="A12" s="10" t="s">
        <v>5</v>
      </c>
      <c r="B12" s="41">
        <f>Indicators!B12/Indicators!$B12*100</f>
        <v>100</v>
      </c>
      <c r="C12" s="54">
        <f>Indicators!C12/Indicators!$B12*100</f>
        <v>91.906182817885096</v>
      </c>
      <c r="D12" s="54">
        <f>Indicators!D12/Indicators!$B12*100</f>
        <v>65.610225423585533</v>
      </c>
      <c r="E12" s="54">
        <f>Indicators!E12/Indicators!$B12*100</f>
        <v>59.688709614064642</v>
      </c>
      <c r="F12" s="54">
        <f>Indicators!F12/Indicators!$B12*100</f>
        <v>59.634275725634055</v>
      </c>
      <c r="G12" s="54">
        <f>Indicators!G12/Indicators!$B12*100</f>
        <v>59.200177769145824</v>
      </c>
      <c r="H12" s="54">
        <f>Indicators!H12/Indicators!$B12*100</f>
        <v>61.458371139686086</v>
      </c>
    </row>
    <row r="13" spans="1:8">
      <c r="A13" s="10" t="s">
        <v>6</v>
      </c>
      <c r="B13" s="41"/>
      <c r="C13" s="54"/>
      <c r="D13" s="41">
        <f>Indicators!D13/Indicators!$D13*100</f>
        <v>100</v>
      </c>
      <c r="E13" s="54">
        <f>Indicators!E13/Indicators!$D13*100</f>
        <v>111.88416535627637</v>
      </c>
      <c r="F13" s="54">
        <f>Indicators!F13/Indicators!$D13*100</f>
        <v>124.73543857851119</v>
      </c>
      <c r="G13" s="54">
        <f>Indicators!G13/Indicators!$D13*100</f>
        <v>128.5347405992527</v>
      </c>
      <c r="H13" s="54">
        <f>Indicators!H13/Indicators!$D13*100</f>
        <v>129.35390714738222</v>
      </c>
    </row>
    <row r="14" spans="1:8">
      <c r="A14" s="10" t="s">
        <v>72</v>
      </c>
      <c r="B14" s="41"/>
      <c r="C14" s="54"/>
      <c r="D14" s="41">
        <f>Indicators!D14/Indicators!$D14*100</f>
        <v>100</v>
      </c>
      <c r="E14" s="54">
        <f>Indicators!E14/Indicators!$D14*100</f>
        <v>121.22683391455016</v>
      </c>
      <c r="F14" s="54">
        <f>Indicators!F14/Indicators!$D14*100</f>
        <v>134.75973436197509</v>
      </c>
      <c r="G14" s="54">
        <f>Indicators!G14/Indicators!$D14*100</f>
        <v>138.14754411868338</v>
      </c>
      <c r="H14" s="54">
        <f>Indicators!H14/Indicators!$D14*100</f>
        <v>140.16284862102336</v>
      </c>
    </row>
    <row r="15" spans="1:8">
      <c r="A15" s="10" t="s">
        <v>7</v>
      </c>
      <c r="B15" s="41">
        <f>Indicators!B15/Indicators!$B15*100</f>
        <v>100</v>
      </c>
      <c r="C15" s="54">
        <f>Indicators!C15/Indicators!$B15*100</f>
        <v>103.93590880672319</v>
      </c>
      <c r="D15" s="54">
        <f>Indicators!D15/Indicators!$B15*100</f>
        <v>109.82088295581404</v>
      </c>
      <c r="E15" s="54">
        <f>Indicators!E15/Indicators!$B15*100</f>
        <v>107.11823863015101</v>
      </c>
      <c r="F15" s="54">
        <f>Indicators!F15/Indicators!$B15*100</f>
        <v>105.84204408299217</v>
      </c>
      <c r="G15" s="54">
        <f>Indicators!G15/Indicators!$B15*100</f>
        <v>108.22342729341985</v>
      </c>
      <c r="H15" s="54">
        <f>Indicators!H15/Indicators!$B15*100</f>
        <v>113.49965400170885</v>
      </c>
    </row>
    <row r="16" spans="1:8">
      <c r="A16" s="10" t="s">
        <v>8</v>
      </c>
      <c r="B16" s="41">
        <f>Indicators!B16/Indicators!$B16*100</f>
        <v>100</v>
      </c>
      <c r="C16" s="54">
        <f>Indicators!C16/Indicators!$B16*100</f>
        <v>104.27655694763594</v>
      </c>
      <c r="D16" s="54">
        <f>Indicators!D16/Indicators!$B16*100</f>
        <v>112.69442562107221</v>
      </c>
      <c r="E16" s="54">
        <f>Indicators!E16/Indicators!$B16*100</f>
        <v>111.95105809996598</v>
      </c>
      <c r="F16" s="54">
        <f>Indicators!F16/Indicators!$B16*100</f>
        <v>111.80086740363706</v>
      </c>
      <c r="G16" s="54">
        <f>Indicators!G16/Indicators!$B16*100</f>
        <v>115.1707888436562</v>
      </c>
      <c r="H16" s="54">
        <f>Indicators!H16/Indicators!$B16*100</f>
        <v>142.88779401965897</v>
      </c>
    </row>
    <row r="17" spans="1:8">
      <c r="A17" s="13" t="s">
        <v>64</v>
      </c>
      <c r="B17" s="56"/>
      <c r="C17" s="56"/>
      <c r="D17" s="56"/>
      <c r="E17" s="46">
        <f>Indicators!E17/Indicators!$E17*100</f>
        <v>100</v>
      </c>
      <c r="F17" s="56">
        <f>Indicators!F17/Indicators!$E17*100</f>
        <v>65.041879535485947</v>
      </c>
      <c r="G17" s="46">
        <f>Indicators!G17/Indicators!$E17*100</f>
        <v>100</v>
      </c>
      <c r="H17" s="56"/>
    </row>
    <row r="18" spans="1:8">
      <c r="A18" s="13" t="s">
        <v>65</v>
      </c>
      <c r="B18" s="56"/>
      <c r="C18" s="56"/>
      <c r="D18" s="56"/>
      <c r="E18" s="46">
        <f>Indicators!E18/Indicators!$E18*100</f>
        <v>100</v>
      </c>
      <c r="F18" s="56">
        <f>Indicators!F18/Indicators!$E18*100</f>
        <v>66.254829938463018</v>
      </c>
      <c r="G18" s="46">
        <f>Indicators!G18/Indicators!$E18*100</f>
        <v>100</v>
      </c>
      <c r="H18" s="56"/>
    </row>
    <row r="19" spans="1:8">
      <c r="A19" s="13" t="s">
        <v>55</v>
      </c>
      <c r="B19" s="46">
        <f>Indicators!B19/Indicators!$B19*100</f>
        <v>100</v>
      </c>
      <c r="C19" s="56">
        <f>Indicators!C19/Indicators!$B19*100</f>
        <v>113.41974814868681</v>
      </c>
      <c r="D19" s="56">
        <f>Indicators!D19/Indicators!$B19*100</f>
        <v>176.42378407204063</v>
      </c>
      <c r="E19" s="56">
        <f>Indicators!E19/Indicators!$B19*100</f>
        <v>158.82812784059922</v>
      </c>
      <c r="F19" s="56">
        <f>Indicators!F19/Indicators!$B19*100</f>
        <v>108.15668593729168</v>
      </c>
      <c r="G19" s="56">
        <f>Indicators!G19/Indicators!$B19*100</f>
        <v>107.77127343683719</v>
      </c>
      <c r="H19" s="56"/>
    </row>
    <row r="20" spans="1:8">
      <c r="A20" s="13" t="s">
        <v>56</v>
      </c>
      <c r="B20" s="46">
        <f>Indicators!B20/Indicators!$B20*100</f>
        <v>100</v>
      </c>
      <c r="C20" s="56">
        <f>Indicators!C20/Indicators!$B20*100</f>
        <v>106.17744946830099</v>
      </c>
      <c r="D20" s="56">
        <f>Indicators!D20/Indicators!$B20*100</f>
        <v>159.76946180696484</v>
      </c>
      <c r="E20" s="56">
        <f>Indicators!E20/Indicators!$B20*100</f>
        <v>154.83399626593069</v>
      </c>
      <c r="F20" s="56">
        <f>Indicators!F20/Indicators!$B20*100</f>
        <v>94.200016235084021</v>
      </c>
      <c r="G20" s="56">
        <f>Indicators!G20/Indicators!$B20*100</f>
        <v>94.001136455881166</v>
      </c>
      <c r="H20" s="56"/>
    </row>
    <row r="21" spans="1:8">
      <c r="A21" s="13" t="s">
        <v>15</v>
      </c>
      <c r="B21" s="46">
        <f>Indicators!B21/Indicators!$B21*100</f>
        <v>100</v>
      </c>
      <c r="C21" s="56">
        <f>Indicators!C21/Indicators!$B21*100</f>
        <v>112.58611862138346</v>
      </c>
      <c r="D21" s="56">
        <f>Indicators!D21/Indicators!$B21*100</f>
        <v>132.8135526233057</v>
      </c>
      <c r="E21" s="56">
        <f>Indicators!E21/Indicators!$B21*100</f>
        <v>150.97952914334988</v>
      </c>
      <c r="F21" s="56">
        <f>Indicators!F21/Indicators!$B21*100</f>
        <v>149.38605394820758</v>
      </c>
      <c r="G21" s="56"/>
      <c r="H21" s="56"/>
    </row>
    <row r="22" spans="1:8">
      <c r="A22" s="13" t="s">
        <v>16</v>
      </c>
      <c r="B22" s="46">
        <f>Indicators!B22/Indicators!$B22*100</f>
        <v>100</v>
      </c>
      <c r="C22" s="56">
        <f>Indicators!C22/Indicators!$B22*100</f>
        <v>105.68227290916366</v>
      </c>
      <c r="D22" s="56">
        <f>Indicators!D22/Indicators!$B22*100</f>
        <v>123.71615312791783</v>
      </c>
      <c r="E22" s="56">
        <f>Indicators!E22/Indicators!$B22*100</f>
        <v>141.62998532746431</v>
      </c>
      <c r="F22" s="56">
        <f>Indicators!F22/Indicators!$B22*100</f>
        <v>140.94304388422037</v>
      </c>
      <c r="G22" s="56"/>
      <c r="H22" s="56"/>
    </row>
    <row r="23" spans="1:8">
      <c r="A23" s="13" t="s">
        <v>17</v>
      </c>
      <c r="B23" s="46"/>
      <c r="C23" s="56"/>
      <c r="D23" s="56">
        <f>Indicators!D24/Indicators!$D23*100</f>
        <v>87.546160316606674</v>
      </c>
      <c r="E23" s="56">
        <f>Indicators!E24/Indicators!$D23*100</f>
        <v>96.744301493401721</v>
      </c>
      <c r="F23" s="56"/>
      <c r="G23" s="56"/>
      <c r="H23" s="56"/>
    </row>
    <row r="24" spans="1:8">
      <c r="A24" s="13" t="s">
        <v>18</v>
      </c>
      <c r="B24" s="46"/>
      <c r="C24" s="56"/>
      <c r="D24" s="46">
        <f>Indicators!D24/Indicators!$D24*100</f>
        <v>100</v>
      </c>
      <c r="E24" s="56">
        <f>Indicators!E24/Indicators!$D24*100</f>
        <v>110.50661861528866</v>
      </c>
      <c r="F24" s="56"/>
      <c r="G24" s="56"/>
      <c r="H24" s="56"/>
    </row>
    <row r="25" spans="1:8">
      <c r="A25" s="13" t="s">
        <v>68</v>
      </c>
      <c r="B25" s="46">
        <f>Indicators!B25/Indicators!$B25*100</f>
        <v>100</v>
      </c>
      <c r="C25" s="56">
        <f>Indicators!C25/Indicators!$B25*100</f>
        <v>112.12295190941626</v>
      </c>
      <c r="D25" s="56">
        <f>Indicators!D25/Indicators!$B25*100</f>
        <v>130.26137536973349</v>
      </c>
      <c r="E25" s="56">
        <f>Indicators!E25/Indicators!$B25*100</f>
        <v>149.59177687506309</v>
      </c>
      <c r="F25" s="56"/>
      <c r="G25" s="56"/>
      <c r="H25" s="56"/>
    </row>
    <row r="26" spans="1:8">
      <c r="A26" s="13" t="s">
        <v>69</v>
      </c>
      <c r="B26" s="46">
        <f>Indicators!B26/Indicators!$B26*100</f>
        <v>100</v>
      </c>
      <c r="C26" s="56">
        <f>Indicators!C26/Indicators!$B26*100</f>
        <v>118.06967688710957</v>
      </c>
      <c r="D26" s="56">
        <f>Indicators!D26/Indicators!$B26*100</f>
        <v>135.83240109701481</v>
      </c>
      <c r="E26" s="56">
        <f>Indicators!E26/Indicators!$B26*100</f>
        <v>144.26292849693047</v>
      </c>
      <c r="F26" s="56"/>
      <c r="G26" s="56"/>
      <c r="H26" s="56"/>
    </row>
    <row r="27" spans="1:8">
      <c r="A27" s="13" t="s">
        <v>19</v>
      </c>
      <c r="B27" s="46">
        <f>Indicators!B27/Indicators!$B27*100</f>
        <v>100</v>
      </c>
      <c r="C27" s="56">
        <f>Indicators!C27/Indicators!$B27*100</f>
        <v>105.37162907308979</v>
      </c>
      <c r="D27" s="56">
        <f>Indicators!D27/Indicators!$B27*100</f>
        <v>110.30141014779188</v>
      </c>
      <c r="E27" s="56">
        <f>Indicators!E27/Indicators!$B27*100</f>
        <v>117.36167608601174</v>
      </c>
      <c r="F27" s="56">
        <f>Indicators!F27/Indicators!$B27*100</f>
        <v>117.03074065642012</v>
      </c>
      <c r="G27" s="56">
        <f>Indicators!G27/Indicators!$B27*100</f>
        <v>126.88571355138268</v>
      </c>
      <c r="H27" s="56">
        <f>Indicators!H27/Indicators!$B27*100</f>
        <v>133.19704046413781</v>
      </c>
    </row>
    <row r="28" spans="1:8">
      <c r="A28" s="13" t="s">
        <v>20</v>
      </c>
      <c r="B28" s="46">
        <f>Indicators!B28/Indicators!$B28*100</f>
        <v>100</v>
      </c>
      <c r="C28" s="56">
        <f>Indicators!C28/Indicators!$B28*100</f>
        <v>106.20673842224792</v>
      </c>
      <c r="D28" s="56">
        <f>Indicators!D28/Indicators!$B28*100</f>
        <v>107.70235125334737</v>
      </c>
      <c r="E28" s="56">
        <f>Indicators!E28/Indicators!$B28*100</f>
        <v>119.8136181920796</v>
      </c>
      <c r="F28" s="56">
        <f>Indicators!F28/Indicators!$B28*100</f>
        <v>122.42162535474736</v>
      </c>
      <c r="G28" s="56">
        <f>Indicators!G28/Indicators!$B28*100</f>
        <v>124.83743056134212</v>
      </c>
      <c r="H28" s="56">
        <f>Indicators!H28/Indicators!$B28*100</f>
        <v>125.5124988843553</v>
      </c>
    </row>
    <row r="29" spans="1:8">
      <c r="A29" s="13" t="s">
        <v>21</v>
      </c>
      <c r="B29" s="46">
        <f>Indicators!B29/Indicators!$B29*100</f>
        <v>100</v>
      </c>
      <c r="C29" s="56">
        <f>Indicators!C29/Indicators!$B29*100</f>
        <v>130.80091533180777</v>
      </c>
      <c r="D29" s="56">
        <f>Indicators!D29/Indicators!$B29*100</f>
        <v>126.7683702008645</v>
      </c>
      <c r="E29" s="56">
        <f>Indicators!E29/Indicators!$B29*100</f>
        <v>106.76837020086447</v>
      </c>
      <c r="F29" s="56">
        <f>Indicators!F29/Indicators!$B29*100</f>
        <v>129.24485125858124</v>
      </c>
      <c r="G29" s="56">
        <f>Indicators!G29/Indicators!$B29*100</f>
        <v>145.13094330027968</v>
      </c>
      <c r="H29" s="56">
        <f>Indicators!H29/Indicators!$B29*100</f>
        <v>155.41317060767861</v>
      </c>
    </row>
    <row r="30" spans="1:8">
      <c r="A30" s="13" t="s">
        <v>22</v>
      </c>
      <c r="B30" s="46">
        <f>Indicators!B30/Indicators!$B30*100</f>
        <v>100</v>
      </c>
      <c r="C30" s="56">
        <f>Indicators!C30/Indicators!$B30*100</f>
        <v>141.02311849208175</v>
      </c>
      <c r="D30" s="56">
        <f>Indicators!D30/Indicators!$B30*100</f>
        <v>116.71769150825465</v>
      </c>
      <c r="E30" s="56">
        <f>Indicators!E30/Indicators!$B30*100</f>
        <v>112.16896629893188</v>
      </c>
      <c r="F30" s="56">
        <f>Indicators!F30/Indicators!$B30*100</f>
        <v>135.44365046825294</v>
      </c>
      <c r="G30" s="56">
        <f>Indicators!G30/Indicators!$B30*100</f>
        <v>138.58023564944136</v>
      </c>
      <c r="H30" s="56">
        <f>Indicators!H30/Indicators!$B30*100</f>
        <v>170.9985034347601</v>
      </c>
    </row>
    <row r="31" spans="1:8">
      <c r="A31" s="13" t="s">
        <v>23</v>
      </c>
      <c r="B31" s="46">
        <f>Indicators!B31/Indicators!$B31*100</f>
        <v>100</v>
      </c>
      <c r="C31" s="56">
        <f>Indicators!C31/Indicators!$B31*100</f>
        <v>114.9400499226215</v>
      </c>
      <c r="D31" s="56">
        <f>Indicators!D31/Indicators!$B31*100</f>
        <v>110.23283355680489</v>
      </c>
      <c r="E31" s="56">
        <f>Indicators!E31/Indicators!$B31*100</f>
        <v>104.62563269882818</v>
      </c>
      <c r="F31" s="56">
        <f>Indicators!F31/Indicators!$B31*100</f>
        <v>109.44841660612849</v>
      </c>
      <c r="G31" s="56">
        <f>Indicators!G31/Indicators!$B31*100</f>
        <v>114.13787319973507</v>
      </c>
      <c r="H31" s="56">
        <f>Indicators!H31/Indicators!$B31*100</f>
        <v>110.77437403411456</v>
      </c>
    </row>
    <row r="32" spans="1:8">
      <c r="A32" s="13" t="s">
        <v>24</v>
      </c>
      <c r="B32" s="46">
        <f>Indicators!B32/Indicators!$B32*100</f>
        <v>100</v>
      </c>
      <c r="C32" s="56">
        <f>Indicators!C32/Indicators!$B32*100</f>
        <v>119.03453034118159</v>
      </c>
      <c r="D32" s="56">
        <f>Indicators!D32/Indicators!$B32*100</f>
        <v>110.57791628525717</v>
      </c>
      <c r="E32" s="56">
        <f>Indicators!E32/Indicators!$B32*100</f>
        <v>106.75900186325408</v>
      </c>
      <c r="F32" s="56">
        <f>Indicators!F32/Indicators!$B32*100</f>
        <v>117.05755156065199</v>
      </c>
      <c r="G32" s="56">
        <f>Indicators!G32/Indicators!$B32*100</f>
        <v>124.73684972611487</v>
      </c>
      <c r="H32" s="56">
        <f>Indicators!H32/Indicators!$B32*100</f>
        <v>117.7773236548945</v>
      </c>
    </row>
    <row r="33" spans="1:8">
      <c r="A33" s="13" t="s">
        <v>25</v>
      </c>
      <c r="B33" s="46">
        <f>Indicators!B33/Indicators!$B33*100</f>
        <v>100</v>
      </c>
      <c r="C33" s="56">
        <f>Indicators!C33/Indicators!$B33*100</f>
        <v>89.52095808383234</v>
      </c>
      <c r="D33" s="56">
        <f>Indicators!D33/Indicators!$B33*100</f>
        <v>47.904191616766468</v>
      </c>
      <c r="E33" s="56">
        <f>Indicators!E33/Indicators!$B33*100</f>
        <v>31.137724550898206</v>
      </c>
      <c r="F33" s="56">
        <f>Indicators!F33/Indicators!$B33*100</f>
        <v>50.898203592814376</v>
      </c>
      <c r="G33" s="56">
        <f>Indicators!G33/Indicators!$B33*100</f>
        <v>53.892215568862277</v>
      </c>
      <c r="H33" s="56">
        <f>Indicators!H33/Indicators!$B33*100</f>
        <v>55.688622754491014</v>
      </c>
    </row>
    <row r="34" spans="1:8">
      <c r="A34" s="13" t="s">
        <v>26</v>
      </c>
      <c r="B34" s="56"/>
      <c r="C34" s="46">
        <f>Indicators!C34/Indicators!$C34*100</f>
        <v>100</v>
      </c>
      <c r="D34" s="56">
        <f>Indicators!D34/Indicators!$C34*100</f>
        <v>75.308641975308646</v>
      </c>
      <c r="E34" s="56">
        <f>Indicators!E34/Indicators!$C34*100</f>
        <v>85.18518518518519</v>
      </c>
      <c r="F34" s="56">
        <f>Indicators!F34/Indicators!$C34*100</f>
        <v>82.716049382716051</v>
      </c>
      <c r="G34" s="56">
        <f>Indicators!G34/Indicators!$C34*100</f>
        <v>90.123456790123456</v>
      </c>
      <c r="H34" s="56">
        <f>Indicators!H34/Indicators!$C34*100</f>
        <v>85.18518518518519</v>
      </c>
    </row>
    <row r="35" spans="1:8">
      <c r="A35" s="15" t="s">
        <v>38</v>
      </c>
      <c r="B35" s="48">
        <f>Indicators!B35/Indicators!$B35*100</f>
        <v>100</v>
      </c>
      <c r="C35" s="57">
        <f>Indicators!C35/Indicators!$B35*100</f>
        <v>91.035655471160922</v>
      </c>
      <c r="D35" s="57">
        <f>Indicators!D35/Indicators!$B35*100</f>
        <v>89.958714455053894</v>
      </c>
      <c r="E35" s="57">
        <f>Indicators!E35/Indicators!$B35*100</f>
        <v>99.474468248291942</v>
      </c>
      <c r="F35" s="57">
        <f>Indicators!F35/Indicators!$B35*100</f>
        <v>91.620237836166041</v>
      </c>
      <c r="G35" s="57">
        <f>Indicators!G35/Indicators!$B35*100</f>
        <v>76.577109687605429</v>
      </c>
      <c r="H35" s="57">
        <f>Indicators!H35/Indicators!$B35*100</f>
        <v>65.793910063662253</v>
      </c>
    </row>
    <row r="36" spans="1:8">
      <c r="A36" s="15" t="s">
        <v>39</v>
      </c>
      <c r="B36" s="48">
        <f>Indicators!B36/Indicators!$B36*100</f>
        <v>100</v>
      </c>
      <c r="C36" s="57">
        <f>Indicators!C36/Indicators!$B36*100</f>
        <v>107.81192471790872</v>
      </c>
      <c r="D36" s="57">
        <f>Indicators!D36/Indicators!$B36*100</f>
        <v>111.16453338531176</v>
      </c>
      <c r="E36" s="57">
        <f>Indicators!E36/Indicators!$B36*100</f>
        <v>122.13739631386306</v>
      </c>
      <c r="F36" s="57">
        <f>Indicators!F36/Indicators!$B36*100</f>
        <v>123.03510709722134</v>
      </c>
      <c r="G36" s="57">
        <f>Indicators!G36/Indicators!$B36*100</f>
        <v>88.289693110692397</v>
      </c>
      <c r="H36" s="57">
        <f>Indicators!H36/Indicators!$B36*100</f>
        <v>71.060081494751103</v>
      </c>
    </row>
    <row r="37" spans="1:8">
      <c r="A37" s="15" t="s">
        <v>40</v>
      </c>
      <c r="B37" s="48">
        <f>Indicators!B37/Indicators!$B37*100</f>
        <v>100</v>
      </c>
      <c r="C37" s="57">
        <f>Indicators!C37/Indicators!$B37*100</f>
        <v>104.51670888905447</v>
      </c>
      <c r="D37" s="57">
        <f>Indicators!D37/Indicators!$B37*100</f>
        <v>101.92655167275166</v>
      </c>
      <c r="E37" s="57">
        <f>Indicators!E37/Indicators!$B37*100</f>
        <v>99.6018366738693</v>
      </c>
      <c r="F37" s="57">
        <f>Indicators!F37/Indicators!$B37*100</f>
        <v>103.33160431700033</v>
      </c>
      <c r="G37" s="57">
        <f>Indicators!G37/Indicators!$B37*100</f>
        <v>103.71339691528203</v>
      </c>
      <c r="H37" s="57">
        <f>Indicators!H37/Indicators!$B37*100</f>
        <v>102.36779114820058</v>
      </c>
    </row>
    <row r="38" spans="1:8">
      <c r="A38" s="15" t="s">
        <v>41</v>
      </c>
      <c r="B38" s="48">
        <f>Indicators!B38/Indicators!$B38*100</f>
        <v>100</v>
      </c>
      <c r="C38" s="57">
        <f>Indicators!C38/Indicators!$B38*100</f>
        <v>100.04400796775836</v>
      </c>
      <c r="D38" s="57">
        <f>Indicators!D38/Indicators!$B38*100</f>
        <v>95.522768332792879</v>
      </c>
      <c r="E38" s="57">
        <f>Indicators!E38/Indicators!$B38*100</f>
        <v>97.468383749478846</v>
      </c>
      <c r="F38" s="57">
        <f>Indicators!F38/Indicators!$B38*100</f>
        <v>97.545887660308367</v>
      </c>
      <c r="G38" s="57">
        <f>Indicators!G38/Indicators!$B38*100</f>
        <v>97.102422754435537</v>
      </c>
      <c r="H38" s="57">
        <f>Indicators!H38/Indicators!$B38*100</f>
        <v>92.917033399731324</v>
      </c>
    </row>
    <row r="39" spans="1:8">
      <c r="A39" s="15" t="s">
        <v>42</v>
      </c>
      <c r="B39" s="48">
        <f>Indicators!B39/Indicators!$B39*100</f>
        <v>100</v>
      </c>
      <c r="C39" s="57">
        <f>Indicators!C39/Indicators!$B39*100</f>
        <v>106.58249388584142</v>
      </c>
      <c r="D39" s="57">
        <f>Indicators!D39/Indicators!$B39*100</f>
        <v>101.66686526869793</v>
      </c>
      <c r="E39" s="57">
        <f>Indicators!E39/Indicators!$B39*100</f>
        <v>88.868798223461326</v>
      </c>
      <c r="F39" s="57">
        <f>Indicators!F39/Indicators!$B39*100</f>
        <v>82.028560044640273</v>
      </c>
      <c r="G39" s="57">
        <f>Indicators!G39/Indicators!$B39*100</f>
        <v>83.616218072433355</v>
      </c>
      <c r="H39" s="57">
        <f>Indicators!H39/Indicators!$B39*100</f>
        <v>75.326337627843941</v>
      </c>
    </row>
    <row r="40" spans="1:8">
      <c r="A40" s="15" t="s">
        <v>43</v>
      </c>
      <c r="B40" s="48">
        <f>Indicators!B40/Indicators!$B40*100</f>
        <v>100</v>
      </c>
      <c r="C40" s="57">
        <f>Indicators!C40/Indicators!$B40*100</f>
        <v>106.63249102762069</v>
      </c>
      <c r="D40" s="57">
        <f>Indicators!D40/Indicators!$B40*100</f>
        <v>108.29859799144124</v>
      </c>
      <c r="E40" s="57">
        <f>Indicators!E40/Indicators!$B40*100</f>
        <v>103.87776978537006</v>
      </c>
      <c r="F40" s="57">
        <f>Indicators!F40/Indicators!$B40*100</f>
        <v>95.646752015137352</v>
      </c>
      <c r="G40" s="57">
        <f>Indicators!G40/Indicators!$B40*100</f>
        <v>97.49821054515624</v>
      </c>
      <c r="H40" s="57">
        <f>Indicators!H40/Indicators!$B40*100</f>
        <v>87.846672308263663</v>
      </c>
    </row>
    <row r="41" spans="1:8">
      <c r="A41" s="15" t="s">
        <v>44</v>
      </c>
      <c r="B41" s="48">
        <f>Indicators!B41/Indicators!$B41*100</f>
        <v>100</v>
      </c>
      <c r="C41" s="57">
        <f>Indicators!C41/Indicators!$B41*100</f>
        <v>114.54664410428479</v>
      </c>
      <c r="D41" s="57">
        <f>Indicators!D41/Indicators!$B41*100</f>
        <v>119.16871543449841</v>
      </c>
      <c r="E41" s="57">
        <f>Indicators!E41/Indicators!$B41*100</f>
        <v>118.76647322160933</v>
      </c>
      <c r="F41" s="57">
        <f>Indicators!F41/Indicators!$B41*100</f>
        <v>127.20988405456335</v>
      </c>
      <c r="G41" s="57">
        <f>Indicators!G41/Indicators!$B41*100</f>
        <v>129.9195432456786</v>
      </c>
      <c r="H41" s="57">
        <f>Indicators!H41/Indicators!$B41*100</f>
        <v>128.66510514658339</v>
      </c>
    </row>
    <row r="42" spans="1:8">
      <c r="A42" s="15" t="s">
        <v>45</v>
      </c>
      <c r="B42" s="48">
        <f>Indicators!B42/Indicators!$B42*100</f>
        <v>100</v>
      </c>
      <c r="C42" s="57">
        <f>Indicators!C42/Indicators!$B42*100</f>
        <v>108.15116015632663</v>
      </c>
      <c r="D42" s="57">
        <f>Indicators!D42/Indicators!$B42*100</f>
        <v>104.2428476446039</v>
      </c>
      <c r="E42" s="57">
        <f>Indicators!E42/Indicators!$B42*100</f>
        <v>103.84286676159564</v>
      </c>
      <c r="F42" s="57">
        <f>Indicators!F42/Indicators!$B42*100</f>
        <v>113.14293795527759</v>
      </c>
      <c r="G42" s="57">
        <f>Indicators!G42/Indicators!$B42*100</f>
        <v>117.12682920061823</v>
      </c>
      <c r="H42" s="57">
        <f>Indicators!H42/Indicators!$B42*100</f>
        <v>110.9986120420221</v>
      </c>
    </row>
    <row r="43" spans="1:8">
      <c r="A43" s="15" t="s">
        <v>49</v>
      </c>
      <c r="B43" s="48">
        <f>Indicators!B43/Indicators!$B43*100</f>
        <v>100</v>
      </c>
      <c r="C43" s="57">
        <f>Indicators!C44/Indicators!$B44*100</f>
        <v>96.773605851968057</v>
      </c>
      <c r="D43" s="57">
        <f>Indicators!D44/Indicators!$B44*100</f>
        <v>99.186585875743987</v>
      </c>
      <c r="E43" s="57">
        <f>Indicators!E44/Indicators!$B44*100</f>
        <v>52.531794059167169</v>
      </c>
      <c r="F43" s="57">
        <f>Indicators!F44/Indicators!$B44*100</f>
        <v>47.102523471178586</v>
      </c>
      <c r="G43" s="57">
        <f>Indicators!G44/Indicators!$B44*100</f>
        <v>42.217582380134132</v>
      </c>
      <c r="H43" s="57">
        <f>Indicators!H44/Indicators!$B44*100</f>
        <v>39.47063858120444</v>
      </c>
    </row>
    <row r="44" spans="1:8">
      <c r="A44" s="15" t="s">
        <v>50</v>
      </c>
      <c r="B44" s="48">
        <f>Indicators!B44/Indicators!$B44*100</f>
        <v>100</v>
      </c>
      <c r="C44" s="57">
        <f>Indicators!C44/Indicators!$B44*100</f>
        <v>96.773605851968057</v>
      </c>
      <c r="D44" s="57">
        <f>Indicators!D44/Indicators!$B44*100</f>
        <v>99.186585875743987</v>
      </c>
      <c r="E44" s="57">
        <f>Indicators!E44/Indicators!$B44*100</f>
        <v>52.531794059167169</v>
      </c>
      <c r="F44" s="57">
        <f>Indicators!F44/Indicators!$B44*100</f>
        <v>47.102523471178586</v>
      </c>
      <c r="G44" s="57">
        <f>Indicators!G44/Indicators!$B44*100</f>
        <v>42.217582380134132</v>
      </c>
      <c r="H44" s="57">
        <f>Indicators!H44/Indicators!$B44*100</f>
        <v>39.47063858120444</v>
      </c>
    </row>
    <row r="45" spans="1:8">
      <c r="A45" s="15" t="s">
        <v>51</v>
      </c>
      <c r="B45" s="48">
        <f>Indicators!B45/Indicators!$B45*100</f>
        <v>100</v>
      </c>
      <c r="C45" s="57">
        <f>Indicators!C45/Indicators!$B45*100</f>
        <v>102.21479154847142</v>
      </c>
      <c r="D45" s="57">
        <f>Indicators!D45/Indicators!$B45*100</f>
        <v>107.81046922063501</v>
      </c>
      <c r="E45" s="57">
        <f>Indicators!E45/Indicators!$B45*100</f>
        <v>88.59745152541872</v>
      </c>
      <c r="F45" s="57">
        <f>Indicators!F45/Indicators!$B45*100</f>
        <v>60.577268265987129</v>
      </c>
      <c r="G45" s="57">
        <f>Indicators!G45/Indicators!$B45*100</f>
        <v>66.778739539389804</v>
      </c>
      <c r="H45" s="57">
        <f>Indicators!H45/Indicators!$B45*100</f>
        <v>65.281941244148342</v>
      </c>
    </row>
    <row r="46" spans="1:8" ht="15.75" thickBot="1">
      <c r="A46" s="15" t="s">
        <v>52</v>
      </c>
      <c r="B46" s="48">
        <f>Indicators!B46/Indicators!$B46*100</f>
        <v>100</v>
      </c>
      <c r="C46" s="57">
        <f>Indicators!C46/Indicators!$B46*100</f>
        <v>97.276242629802113</v>
      </c>
      <c r="D46" s="57">
        <f>Indicators!D46/Indicators!$B46*100</f>
        <v>144.48698697384793</v>
      </c>
      <c r="E46" s="57">
        <f>Indicators!E46/Indicators!$B46*100</f>
        <v>96.294162120726853</v>
      </c>
      <c r="F46" s="57">
        <f>Indicators!F46/Indicators!$B46*100</f>
        <v>65.775111176448974</v>
      </c>
      <c r="G46" s="57">
        <f>Indicators!G46/Indicators!$B46*100</f>
        <v>111.69886014606512</v>
      </c>
      <c r="H46" s="57">
        <f>Indicators!H46/Indicators!$B46*100</f>
        <v>80.168151644501378</v>
      </c>
    </row>
    <row r="47" spans="1:8" ht="19.5" thickBot="1">
      <c r="A47" s="103" t="s">
        <v>47</v>
      </c>
      <c r="B47" s="104"/>
      <c r="C47" s="104"/>
      <c r="D47" s="104"/>
      <c r="E47" s="104"/>
      <c r="F47" s="104"/>
      <c r="G47" s="104"/>
      <c r="H47" s="105"/>
    </row>
    <row r="48" spans="1:8">
      <c r="A48" s="14" t="s">
        <v>35</v>
      </c>
      <c r="B48" s="44">
        <f>Indicators!B48/Indicators!$B48*100</f>
        <v>100</v>
      </c>
      <c r="C48" s="49">
        <f>Indicators!C48/Indicators!$B48*100</f>
        <v>106.32369719052777</v>
      </c>
      <c r="D48" s="49">
        <f>Indicators!D48/Indicators!$B48*100</f>
        <v>125.06458810734271</v>
      </c>
      <c r="E48" s="49">
        <f>Indicators!E48/Indicators!$B48*100</f>
        <v>27.330487450972118</v>
      </c>
      <c r="F48" s="49">
        <f>Indicators!F48/Indicators!$B48*100</f>
        <v>-17.018117934073061</v>
      </c>
      <c r="G48" s="49">
        <f>Indicators!G48/Indicators!$B48*100</f>
        <v>45.469843527046002</v>
      </c>
      <c r="H48" s="49">
        <f>Indicators!H48/Indicators!$B48*100</f>
        <v>157.00891587665754</v>
      </c>
    </row>
    <row r="49" spans="1:8">
      <c r="A49" s="14" t="s">
        <v>27</v>
      </c>
      <c r="B49" s="44">
        <f>Indicators!B49/Indicators!$B49*100</f>
        <v>100</v>
      </c>
      <c r="C49" s="49">
        <f>Indicators!C49/Indicators!$B49*100</f>
        <v>99.830557953096303</v>
      </c>
      <c r="D49" s="49">
        <f>Indicators!D49/Indicators!$B49*100</f>
        <v>101.98051211242141</v>
      </c>
      <c r="E49" s="49">
        <f>Indicators!E49/Indicators!$B49*100</f>
        <v>118.99298614587237</v>
      </c>
      <c r="F49" s="49">
        <f>Indicators!F49/Indicators!$B49*100</f>
        <v>148.4985960491683</v>
      </c>
      <c r="G49" s="49">
        <f>Indicators!G49/Indicators!$B49*100</f>
        <v>180.63334523030389</v>
      </c>
      <c r="H49" s="49">
        <f>Indicators!H49/Indicators!$B49*100</f>
        <v>199.17745018449995</v>
      </c>
    </row>
    <row r="50" spans="1:8">
      <c r="A50" s="14" t="s">
        <v>9</v>
      </c>
      <c r="B50" s="44"/>
      <c r="C50" s="49"/>
      <c r="D50" s="44">
        <f>Indicators!D50/Indicators!$D50*100</f>
        <v>100</v>
      </c>
      <c r="E50" s="49">
        <f>Indicators!E50/Indicators!$D50*100</f>
        <v>72.448407937240418</v>
      </c>
      <c r="F50" s="49">
        <f>Indicators!F50/Indicators!$D50*100</f>
        <v>58.67349079162647</v>
      </c>
      <c r="G50" s="49">
        <f>Indicators!G50/Indicators!$D50*100</f>
        <v>50.638363328718661</v>
      </c>
      <c r="H50" s="49">
        <f>Indicators!H50/Indicators!$D50*100</f>
        <v>49.404706968158742</v>
      </c>
    </row>
    <row r="51" spans="1:8">
      <c r="A51" s="14" t="s">
        <v>10</v>
      </c>
      <c r="B51" s="44">
        <f>Indicators!B51/Indicators!$B51*100</f>
        <v>100</v>
      </c>
      <c r="C51" s="49">
        <f>Indicators!C51/Indicators!$B51*100</f>
        <v>102.36433704822414</v>
      </c>
      <c r="D51" s="49">
        <f>Indicators!D51/Indicators!$B51*100</f>
        <v>113.64441204041246</v>
      </c>
      <c r="E51" s="49">
        <f>Indicators!E51/Indicators!$B51*100</f>
        <v>102.68722008124156</v>
      </c>
      <c r="F51" s="49">
        <f>Indicators!F51/Indicators!$B51*100</f>
        <v>96.109780231225926</v>
      </c>
      <c r="G51" s="49">
        <f>Indicators!G51/Indicators!$B51*100</f>
        <v>90.704093323612113</v>
      </c>
      <c r="H51" s="49">
        <f>Indicators!H51/Indicators!$B51*100</f>
        <v>76.297607888067233</v>
      </c>
    </row>
    <row r="52" spans="1:8">
      <c r="A52" s="14" t="s">
        <v>11</v>
      </c>
      <c r="B52" s="44">
        <f>Indicators!B52/Indicators!$B52*100</f>
        <v>100</v>
      </c>
      <c r="C52" s="49">
        <f>Indicators!C52/Indicators!$B52*100</f>
        <v>102.8311450309686</v>
      </c>
      <c r="D52" s="49">
        <f>Indicators!D52/Indicators!$B52*100</f>
        <v>106.26808300842536</v>
      </c>
      <c r="E52" s="49">
        <f>Indicators!E52/Indicators!$B52*100</f>
        <v>95.651759029423374</v>
      </c>
      <c r="F52" s="49">
        <f>Indicators!F52/Indicators!$B52*100</f>
        <v>98.607677166076797</v>
      </c>
      <c r="G52" s="49">
        <f>Indicators!G52/Indicators!$B52*100</f>
        <v>107.216565473183</v>
      </c>
      <c r="H52" s="49">
        <f>Indicators!H52/Indicators!$B52*100</f>
        <v>118.3946223707127</v>
      </c>
    </row>
    <row r="53" spans="1:8">
      <c r="A53" s="14" t="s">
        <v>36</v>
      </c>
      <c r="B53" s="44"/>
      <c r="C53" s="49"/>
      <c r="D53" s="44">
        <f>Indicators!D53/Indicators!$D53*100</f>
        <v>100</v>
      </c>
      <c r="E53" s="49">
        <f>Indicators!E53/Indicators!$D53*100</f>
        <v>-41.450860719874818</v>
      </c>
      <c r="F53" s="49">
        <f>Indicators!F53/Indicators!$D53*100</f>
        <v>-177.93427230046953</v>
      </c>
      <c r="G53" s="49">
        <f>Indicators!G53/Indicators!$D53*100</f>
        <v>-67.605633802816939</v>
      </c>
      <c r="H53" s="49">
        <f>Indicators!H53/Indicators!$D53*100</f>
        <v>-101.61085028690668</v>
      </c>
    </row>
    <row r="54" spans="1:8">
      <c r="A54" s="14" t="s">
        <v>12</v>
      </c>
      <c r="B54" s="44"/>
      <c r="C54" s="49"/>
      <c r="D54" s="44">
        <f>Indicators!D54/Indicators!$D54*100</f>
        <v>100</v>
      </c>
      <c r="E54" s="49">
        <f>Indicators!E54/Indicators!$D54*100</f>
        <v>65.29477680006255</v>
      </c>
      <c r="F54" s="49">
        <f>Indicators!F54/Indicators!$D54*100</f>
        <v>83.056957462148532</v>
      </c>
      <c r="G54" s="49">
        <f>Indicators!G54/Indicators!$D54*100</f>
        <v>117.26444349857974</v>
      </c>
      <c r="H54" s="49">
        <f>Indicators!H54/Indicators!$D54*100</f>
        <v>116.32456285126085</v>
      </c>
    </row>
    <row r="55" spans="1:8">
      <c r="A55" s="14" t="s">
        <v>13</v>
      </c>
      <c r="B55" s="44"/>
      <c r="C55" s="49"/>
      <c r="D55" s="44">
        <f>Indicators!D55/Indicators!$D55*100</f>
        <v>100</v>
      </c>
      <c r="E55" s="49">
        <f>Indicators!E55/Indicators!$D55*100</f>
        <v>111.51445108608131</v>
      </c>
      <c r="F55" s="49">
        <f>Indicators!F55/Indicators!$D55*100</f>
        <v>139.80182450290349</v>
      </c>
      <c r="G55" s="49">
        <f>Indicators!G55/Indicators!$D55*100</f>
        <v>178.48829608859165</v>
      </c>
      <c r="H55" s="49">
        <f>Indicators!H55/Indicators!$D55*100</f>
        <v>190.52982579123366</v>
      </c>
    </row>
    <row r="56" spans="1:8">
      <c r="A56" s="14" t="s">
        <v>30</v>
      </c>
      <c r="B56" s="44">
        <f>Indicators!B56/Indicators!$B56*100</f>
        <v>100</v>
      </c>
      <c r="C56" s="49">
        <f>Indicators!C56/Indicators!$B56*100</f>
        <v>105.82954455102025</v>
      </c>
      <c r="D56" s="49">
        <f>Indicators!D56/Indicators!$B56*100</f>
        <v>105.51005804245845</v>
      </c>
      <c r="E56" s="49">
        <f>Indicators!E56/Indicators!$B56*100</f>
        <v>91.85815377275982</v>
      </c>
      <c r="F56" s="49">
        <f>Indicators!F56/Indicators!$B56*100</f>
        <v>96.270970819750318</v>
      </c>
      <c r="G56" s="49">
        <f>Indicators!G56/Indicators!$B56*100</f>
        <v>98.711934483581118</v>
      </c>
      <c r="H56" s="49">
        <f>Indicators!H56/Indicators!$B56*100</f>
        <v>97.415917945456002</v>
      </c>
    </row>
    <row r="57" spans="1:8">
      <c r="A57" s="14" t="s">
        <v>32</v>
      </c>
      <c r="B57" s="44">
        <f>Indicators!B57/Indicators!$B57*100</f>
        <v>100</v>
      </c>
      <c r="C57" s="49">
        <f>Indicators!C57/Indicators!$B57*100</f>
        <v>115.65135505644054</v>
      </c>
      <c r="D57" s="49">
        <f>Indicators!D57/Indicators!$B57*100</f>
        <v>135.88356049231857</v>
      </c>
      <c r="E57" s="49">
        <f>Indicators!E57/Indicators!$B57*100</f>
        <v>117.29059196594748</v>
      </c>
      <c r="F57" s="49">
        <f>Indicators!F57/Indicators!$B57*100</f>
        <v>126.62883164919107</v>
      </c>
      <c r="G57" s="49">
        <f>Indicators!G57/Indicators!$B57*100</f>
        <v>138.34654049395033</v>
      </c>
      <c r="H57" s="49">
        <f>Indicators!H57/Indicators!$B57*100</f>
        <v>147.84287558216207</v>
      </c>
    </row>
    <row r="58" spans="1:8">
      <c r="A58" s="14" t="s">
        <v>31</v>
      </c>
      <c r="B58" s="44">
        <f>Indicators!B58/Indicators!$B58*100</f>
        <v>100</v>
      </c>
      <c r="C58" s="49">
        <f>Indicators!C58/Indicators!$B58*100</f>
        <v>107.46333500168215</v>
      </c>
      <c r="D58" s="49">
        <f>Indicators!D58/Indicators!$B58*100</f>
        <v>106.77739906666186</v>
      </c>
      <c r="E58" s="49">
        <f>Indicators!E58/Indicators!$B58*100</f>
        <v>102.85699759992713</v>
      </c>
      <c r="F58" s="49">
        <f>Indicators!F58/Indicators!$B58*100</f>
        <v>106.7396927144125</v>
      </c>
      <c r="G58" s="49">
        <f>Indicators!G58/Indicators!$B58*100</f>
        <v>113.08812906587808</v>
      </c>
      <c r="H58" s="49">
        <f>Indicators!H58/Indicators!$B58*100</f>
        <v>111.2023877865312</v>
      </c>
    </row>
    <row r="59" spans="1:8">
      <c r="A59" s="14" t="s">
        <v>33</v>
      </c>
      <c r="B59" s="44">
        <f>Indicators!B59/Indicators!$B59*100</f>
        <v>100</v>
      </c>
      <c r="C59" s="49">
        <f>Indicators!C59/Indicators!$B59*100</f>
        <v>105.75048666517688</v>
      </c>
      <c r="D59" s="49">
        <f>Indicators!D59/Indicators!$B59*100</f>
        <v>113.94052264629637</v>
      </c>
      <c r="E59" s="49">
        <f>Indicators!E59/Indicators!$B59*100</f>
        <v>103.1670092842121</v>
      </c>
      <c r="F59" s="49">
        <f>Indicators!F59/Indicators!$B59*100</f>
        <v>108.52565291330131</v>
      </c>
      <c r="G59" s="49">
        <f>Indicators!G59/Indicators!$B59*100</f>
        <v>115.50932958755689</v>
      </c>
      <c r="H59" s="49">
        <f>Indicators!H59/Indicators!$B59*100</f>
        <v>123.84184090182725</v>
      </c>
    </row>
    <row r="60" spans="1:8">
      <c r="A60" s="14" t="s">
        <v>34</v>
      </c>
      <c r="B60" s="44">
        <f>Indicators!B60/Indicators!$B60*100</f>
        <v>100</v>
      </c>
      <c r="C60" s="49">
        <f>Indicators!C60/Indicators!$B60*100</f>
        <v>109.42928018217317</v>
      </c>
      <c r="D60" s="49">
        <f>Indicators!D60/Indicators!$B60*100</f>
        <v>114.04320840674953</v>
      </c>
      <c r="E60" s="49">
        <f>Indicators!E60/Indicators!$B60*100</f>
        <v>101.89596329983968</v>
      </c>
      <c r="F60" s="49">
        <f>Indicators!F60/Indicators!$B60*100</f>
        <v>119.5701382605521</v>
      </c>
      <c r="G60" s="49">
        <f>Indicators!G60/Indicators!$B60*100</f>
        <v>136.28236265218979</v>
      </c>
      <c r="H60" s="49">
        <f>Indicators!H60/Indicators!$B60*100</f>
        <v>149.42534678522108</v>
      </c>
    </row>
    <row r="61" spans="1:8">
      <c r="A61" s="14" t="s">
        <v>37</v>
      </c>
      <c r="B61" s="44">
        <f>Indicators!B61/Indicators!$B61*100</f>
        <v>100</v>
      </c>
      <c r="C61" s="49">
        <f>Indicators!C61/Indicators!$B61*100</f>
        <v>125.72042448810123</v>
      </c>
      <c r="D61" s="49">
        <f>Indicators!D61/Indicators!$B61*100</f>
        <v>150.48484388862872</v>
      </c>
      <c r="E61" s="49">
        <f>Indicators!E61/Indicators!$B61*100</f>
        <v>155.45666982899621</v>
      </c>
      <c r="F61" s="49">
        <f>Indicators!F61/Indicators!$B61*100</f>
        <v>158.47138545073534</v>
      </c>
      <c r="G61" s="49">
        <f>Indicators!G61/Indicators!$B61*100</f>
        <v>167.61751414808847</v>
      </c>
      <c r="H61" s="49">
        <f>Indicators!H61/Indicators!$B61*100</f>
        <v>178.82859801485819</v>
      </c>
    </row>
    <row r="62" spans="1:8">
      <c r="A62" s="14" t="s">
        <v>53</v>
      </c>
      <c r="B62" s="44">
        <f>Indicators!B62/Indicators!$B62*100</f>
        <v>100</v>
      </c>
      <c r="C62" s="49">
        <f>Indicators!C62/Indicators!$B62*100</f>
        <v>110.5263157894737</v>
      </c>
      <c r="D62" s="49">
        <f>Indicators!D62/Indicators!$B62*100</f>
        <v>1.3157894736842104</v>
      </c>
      <c r="E62" s="49">
        <f>Indicators!E62/Indicators!$B62*100</f>
        <v>15.789473684210526</v>
      </c>
      <c r="F62" s="49">
        <f>Indicators!F62/Indicators!$B62*100</f>
        <v>76.31578947368422</v>
      </c>
      <c r="G62" s="49">
        <f>Indicators!G62/Indicators!$B62*100</f>
        <v>38.15789473684211</v>
      </c>
      <c r="H62" s="49">
        <f>Indicators!H62/Indicators!$B62*100</f>
        <v>1.7543859649122806</v>
      </c>
    </row>
    <row r="63" spans="1:8" ht="15.75" thickBot="1">
      <c r="A63" s="14" t="s">
        <v>54</v>
      </c>
      <c r="B63" s="44">
        <f>Indicators!B63/Indicators!$B63*100</f>
        <v>100</v>
      </c>
      <c r="C63" s="49">
        <f>Indicators!C63/Indicators!$B63*100</f>
        <v>101.10170937072529</v>
      </c>
      <c r="D63" s="49">
        <f>Indicators!D63/Indicators!$B63*100</f>
        <v>82.957351118726663</v>
      </c>
      <c r="E63" s="49">
        <f>Indicators!E63/Indicators!$B63*100</f>
        <v>75.018423972511457</v>
      </c>
      <c r="F63" s="49">
        <f>Indicators!F63/Indicators!$B63*100</f>
        <v>94.118549086466004</v>
      </c>
      <c r="G63" s="49">
        <f>Indicators!G63/Indicators!$B63*100</f>
        <v>93.533003464887372</v>
      </c>
      <c r="H63" s="49">
        <f>Indicators!H63/Indicators!$B63*100</f>
        <v>93.051573722519194</v>
      </c>
    </row>
    <row r="64" spans="1:8" ht="19.5" thickBot="1">
      <c r="A64" s="106" t="s">
        <v>48</v>
      </c>
      <c r="B64" s="107"/>
      <c r="C64" s="107"/>
      <c r="D64" s="107"/>
      <c r="E64" s="107"/>
      <c r="F64" s="107"/>
      <c r="G64" s="107"/>
      <c r="H64" s="108"/>
    </row>
    <row r="65" spans="1:8">
      <c r="A65" s="19" t="s">
        <v>57</v>
      </c>
      <c r="B65" s="52">
        <f>Indicators!B65/Indicators!$B65*100</f>
        <v>100</v>
      </c>
      <c r="C65" s="50">
        <f>Indicators!C65/Indicators!$B65*100</f>
        <v>-30.922131045381835</v>
      </c>
      <c r="D65" s="50">
        <f>Indicators!D65/Indicators!$B65*100</f>
        <v>261.51378407569769</v>
      </c>
      <c r="E65" s="50">
        <f>Indicators!E65/Indicators!$B65*100</f>
        <v>-172.32856330824595</v>
      </c>
      <c r="F65" s="50">
        <f>Indicators!F65/Indicators!$B65*100</f>
        <v>5.4606868735372043</v>
      </c>
      <c r="G65" s="50">
        <f>Indicators!G65/Indicators!$B65*100</f>
        <v>-1.7437495627617232</v>
      </c>
      <c r="H65" s="50">
        <f>Indicators!H65/Indicators!$B65*100</f>
        <v>32.616104411527218</v>
      </c>
    </row>
    <row r="66" spans="1:8">
      <c r="A66" s="19" t="s">
        <v>58</v>
      </c>
      <c r="B66" s="52">
        <f>Indicators!B66/Indicators!$B66*100</f>
        <v>100</v>
      </c>
      <c r="C66" s="50">
        <f>Indicators!C66/Indicators!$B66*100</f>
        <v>108.70818418149202</v>
      </c>
      <c r="D66" s="50">
        <f>Indicators!D66/Indicators!$B66*100</f>
        <v>112.87369083279887</v>
      </c>
      <c r="E66" s="50">
        <f>Indicators!E66/Indicators!$B66*100</f>
        <v>105.3236046581671</v>
      </c>
      <c r="F66" s="50">
        <f>Indicators!F66/Indicators!$B66*100</f>
        <v>100.9006822724553</v>
      </c>
      <c r="G66" s="50">
        <f>Indicators!G66/Indicators!$B66*100</f>
        <v>97.906811130104245</v>
      </c>
      <c r="H66" s="50">
        <f>Indicators!H66/Indicators!$B66*100</f>
        <v>97.870473430666834</v>
      </c>
    </row>
    <row r="67" spans="1:8">
      <c r="A67" s="19" t="s">
        <v>59</v>
      </c>
      <c r="B67" s="52">
        <f>Indicators!B67/Indicators!$B67*100</f>
        <v>100</v>
      </c>
      <c r="C67" s="50">
        <f>Indicators!C67/Indicators!$B67*100</f>
        <v>112.91371443695076</v>
      </c>
      <c r="D67" s="50">
        <f>Indicators!D67/Indicators!$B67*100</f>
        <v>117.82753091031188</v>
      </c>
      <c r="E67" s="50">
        <f>Indicators!E67/Indicators!$B67*100</f>
        <v>93.783620005632656</v>
      </c>
      <c r="F67" s="50">
        <f>Indicators!F67/Indicators!$B67*100</f>
        <v>91.927425103276917</v>
      </c>
      <c r="G67" s="50">
        <f>Indicators!G67/Indicators!$B67*100</f>
        <v>104.74002898617303</v>
      </c>
      <c r="H67" s="50">
        <f>Indicators!H67/Indicators!$B67*100</f>
        <v>121.4852351508096</v>
      </c>
    </row>
    <row r="68" spans="1:8">
      <c r="A68" s="19" t="s">
        <v>70</v>
      </c>
      <c r="B68" s="52">
        <v>100</v>
      </c>
      <c r="C68" s="50">
        <f>Indicators!C68/Indicators!$C68*100</f>
        <v>100</v>
      </c>
      <c r="D68" s="50">
        <f>Indicators!D68/Indicators!$C68*100</f>
        <v>128.26420753307687</v>
      </c>
      <c r="E68" s="50">
        <f>Indicators!E68/Indicators!$C68*100</f>
        <v>177.03014712862702</v>
      </c>
      <c r="F68" s="50">
        <f>Indicators!F68/Indicators!$C68*100</f>
        <v>198.05589946199242</v>
      </c>
      <c r="G68" s="50">
        <f>Indicators!G68/Indicators!$C68*100</f>
        <v>217.01262413468592</v>
      </c>
      <c r="H68" s="50">
        <f>Indicators!H68/Indicators!$C68*100</f>
        <v>250.46048869550313</v>
      </c>
    </row>
    <row r="69" spans="1:8">
      <c r="A69" s="19" t="s">
        <v>71</v>
      </c>
      <c r="B69" s="52">
        <v>100</v>
      </c>
      <c r="C69" s="50">
        <f>Indicators!C69/Indicators!$C69*100</f>
        <v>100</v>
      </c>
      <c r="D69" s="50">
        <f>Indicators!D69/Indicators!$C69*100</f>
        <v>183.58744087506719</v>
      </c>
      <c r="E69" s="50">
        <f>Indicators!E69/Indicators!$C69*100</f>
        <v>365.45363179371509</v>
      </c>
      <c r="F69" s="50">
        <f>Indicators!F69/Indicators!$C69*100</f>
        <v>359.86078509447253</v>
      </c>
      <c r="G69" s="50">
        <f>Indicators!G69/Indicators!$C69*100</f>
        <v>410.40112136100208</v>
      </c>
      <c r="H69" s="50">
        <f>Indicators!H69/Indicators!$C69*100</f>
        <v>469.68518643693943</v>
      </c>
    </row>
    <row r="70" spans="1:8">
      <c r="A70" s="19" t="s">
        <v>61</v>
      </c>
      <c r="B70" s="52">
        <f>Indicators!B70/Indicators!$B70*100</f>
        <v>100</v>
      </c>
      <c r="C70" s="50">
        <f>Indicators!C70/Indicators!$B70*100</f>
        <v>116.2083446794051</v>
      </c>
      <c r="D70" s="50">
        <f>Indicators!D70/Indicators!$B70*100</f>
        <v>122.11865510179314</v>
      </c>
      <c r="E70" s="50">
        <f>Indicators!E70/Indicators!$B70*100</f>
        <v>156.69383072916699</v>
      </c>
      <c r="F70" s="50">
        <f>Indicators!F70/Indicators!$B70*100</f>
        <v>188.30342320444808</v>
      </c>
      <c r="G70" s="50">
        <f>Indicators!G70/Indicators!$B70*100</f>
        <v>207.38905473958602</v>
      </c>
      <c r="H70" s="50">
        <f>Indicators!H70/Indicators!$B70*100</f>
        <v>228.0343190252363</v>
      </c>
    </row>
    <row r="71" spans="1:8">
      <c r="A71" s="19" t="s">
        <v>62</v>
      </c>
      <c r="B71" s="52">
        <f>Indicators!B71/Indicators!$B71*100</f>
        <v>100</v>
      </c>
      <c r="C71" s="50">
        <f>Indicators!C71/Indicators!$B71*100</f>
        <v>99.244624574958777</v>
      </c>
      <c r="D71" s="50">
        <f>Indicators!D71/Indicators!$B71*100</f>
        <v>152.46286574771804</v>
      </c>
      <c r="E71" s="50">
        <f>Indicators!E71/Indicators!$B71*100</f>
        <v>196.18387614110219</v>
      </c>
      <c r="F71" s="50">
        <f>Indicators!F71/Indicators!$B71*100</f>
        <v>217.10495272100897</v>
      </c>
      <c r="G71" s="50">
        <f>Indicators!G71/Indicators!$B71*100</f>
        <v>228.61484940138567</v>
      </c>
      <c r="H71" s="50">
        <f>Indicators!H71/Indicators!$B71*100</f>
        <v>201.13292755793631</v>
      </c>
    </row>
    <row r="72" spans="1:8">
      <c r="A72" s="19" t="s">
        <v>14</v>
      </c>
      <c r="B72" s="52">
        <v>100</v>
      </c>
      <c r="C72" s="52">
        <f>Indicators!C72/Indicators!$C72*100</f>
        <v>100</v>
      </c>
      <c r="D72" s="50">
        <f>Indicators!D72/Indicators!$C72*100</f>
        <v>110.95747493791961</v>
      </c>
      <c r="E72" s="50">
        <f>Indicators!E72/Indicators!$C72*100</f>
        <v>154.56118366596155</v>
      </c>
      <c r="F72" s="50">
        <f>Indicators!F72/Indicators!$C72*100</f>
        <v>108.81139060057021</v>
      </c>
      <c r="G72" s="50">
        <f>Indicators!G72/Indicators!$C72*100</f>
        <v>98.617274441276564</v>
      </c>
      <c r="H72" s="50">
        <f>Indicators!H72/Indicators!$C72*100</f>
        <v>91.111583739538318</v>
      </c>
    </row>
    <row r="73" spans="1:8">
      <c r="A73" s="19" t="s">
        <v>63</v>
      </c>
      <c r="B73" s="52">
        <f>Indicators!B73/Indicators!$B73*100</f>
        <v>100</v>
      </c>
      <c r="C73" s="50">
        <f>Indicators!C73/Indicators!$B73*100</f>
        <v>89.75422395652437</v>
      </c>
      <c r="D73" s="50">
        <f>Indicators!D73/Indicators!$B73*100</f>
        <v>66.639426318262608</v>
      </c>
      <c r="E73" s="50">
        <f>Indicators!E73/Indicators!$B73*100</f>
        <v>44.354097288904313</v>
      </c>
      <c r="F73" s="50">
        <f>Indicators!F73/Indicators!$B73*100</f>
        <v>38.761517559809583</v>
      </c>
      <c r="G73" s="50">
        <f>Indicators!G73/Indicators!$B73*100</f>
        <v>44.660142603223889</v>
      </c>
      <c r="H73" s="50">
        <f>Indicators!H73/Indicators!$B73*100</f>
        <v>49.500071505914562</v>
      </c>
    </row>
    <row r="74" spans="1:8">
      <c r="A74" s="19" t="s">
        <v>60</v>
      </c>
      <c r="B74" s="52"/>
      <c r="C74" s="50"/>
      <c r="D74" s="50"/>
      <c r="E74" s="50"/>
      <c r="F74" s="50"/>
      <c r="G74" s="52">
        <f>Indicators!G74/Indicators!$G74*100</f>
        <v>100</v>
      </c>
      <c r="H74" s="50">
        <f>Indicators!H74/Indicators!$G74*100</f>
        <v>102.7409495013776</v>
      </c>
    </row>
    <row r="75" spans="1:8">
      <c r="A75" s="19" t="s">
        <v>66</v>
      </c>
      <c r="B75" s="52">
        <f>Indicators!B75/Indicators!$B75*100</f>
        <v>100</v>
      </c>
      <c r="C75" s="50">
        <f>Indicators!C75/Indicators!$B75*100</f>
        <v>86.180904522613062</v>
      </c>
      <c r="D75" s="50">
        <f>Indicators!D75/Indicators!$B75*100</f>
        <v>86.180904522613062</v>
      </c>
      <c r="E75" s="50">
        <f>Indicators!E75/Indicators!$B75*100</f>
        <v>75.125628140703512</v>
      </c>
      <c r="F75" s="50"/>
      <c r="G75" s="50"/>
      <c r="H75" s="50"/>
    </row>
    <row r="76" spans="1:8">
      <c r="B76" s="2"/>
      <c r="C76" s="2"/>
      <c r="D76" s="2"/>
      <c r="E76" s="2"/>
      <c r="F76" s="2"/>
      <c r="G76" s="2"/>
      <c r="H76" s="2"/>
    </row>
    <row r="77" spans="1:8">
      <c r="B77" s="2"/>
      <c r="C77" s="2"/>
      <c r="D77" s="2"/>
      <c r="E77" s="2"/>
      <c r="F77" s="2"/>
      <c r="G77" s="2"/>
      <c r="H77" s="2"/>
    </row>
    <row r="78" spans="1:8">
      <c r="B78" s="2"/>
      <c r="C78" s="2"/>
      <c r="D78" s="2"/>
      <c r="E78" s="2"/>
      <c r="F78" s="2"/>
      <c r="G78" s="2"/>
      <c r="H78" s="2"/>
    </row>
    <row r="79" spans="1:8">
      <c r="B79" s="2"/>
      <c r="C79" s="2"/>
      <c r="D79" s="2"/>
      <c r="E79" s="2"/>
      <c r="F79" s="2"/>
      <c r="G79" s="2"/>
      <c r="H79" s="2"/>
    </row>
    <row r="80" spans="1:8">
      <c r="B80" s="2"/>
      <c r="C80" s="2"/>
      <c r="D80" s="2"/>
      <c r="E80" s="2"/>
      <c r="F80" s="2"/>
      <c r="G80" s="2"/>
      <c r="H80" s="2"/>
    </row>
    <row r="81" spans="2:8">
      <c r="B81" s="2"/>
      <c r="C81" s="2"/>
      <c r="D81" s="2"/>
      <c r="E81" s="2"/>
      <c r="F81" s="2"/>
      <c r="G81" s="2"/>
      <c r="H81" s="2"/>
    </row>
    <row r="82" spans="2:8">
      <c r="B82" s="2"/>
      <c r="C82" s="2"/>
      <c r="D82" s="2"/>
      <c r="E82" s="2"/>
      <c r="F82" s="2"/>
      <c r="G82" s="2"/>
      <c r="H82" s="2"/>
    </row>
    <row r="83" spans="2:8">
      <c r="B83" s="2"/>
      <c r="C83" s="2"/>
      <c r="D83" s="2"/>
      <c r="E83" s="2"/>
      <c r="F83" s="2"/>
      <c r="G83" s="2"/>
      <c r="H83" s="2"/>
    </row>
    <row r="84" spans="2:8">
      <c r="B84" s="2"/>
      <c r="C84" s="2"/>
      <c r="D84" s="2"/>
      <c r="E84" s="2"/>
      <c r="F84" s="2"/>
      <c r="G84" s="2"/>
      <c r="H84" s="2"/>
    </row>
  </sheetData>
  <mergeCells count="3">
    <mergeCell ref="A64:H64"/>
    <mergeCell ref="A47:H47"/>
    <mergeCell ref="A2:H2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H52"/>
  <sheetViews>
    <sheetView workbookViewId="0">
      <selection activeCell="A8" sqref="A8"/>
    </sheetView>
  </sheetViews>
  <sheetFormatPr defaultRowHeight="15"/>
  <cols>
    <col min="1" max="1" width="63" customWidth="1"/>
    <col min="2" max="8" width="22.140625" customWidth="1"/>
  </cols>
  <sheetData>
    <row r="1" spans="1:8" ht="42.75" thickBot="1">
      <c r="A1" s="6" t="s">
        <v>121</v>
      </c>
      <c r="B1" s="3">
        <v>2006</v>
      </c>
      <c r="C1" s="3">
        <f>B1+1</f>
        <v>2007</v>
      </c>
      <c r="D1" s="3">
        <f>C1+1</f>
        <v>2008</v>
      </c>
      <c r="E1" s="3">
        <f>D1+1</f>
        <v>2009</v>
      </c>
      <c r="F1" s="3">
        <f>E1+1</f>
        <v>2010</v>
      </c>
      <c r="G1" s="3">
        <f>F1+1</f>
        <v>2011</v>
      </c>
      <c r="H1" s="4" t="s">
        <v>0</v>
      </c>
    </row>
    <row r="2" spans="1:8" ht="23.25" customHeight="1" thickBot="1">
      <c r="A2" s="109" t="s">
        <v>46</v>
      </c>
      <c r="B2" s="110"/>
      <c r="C2" s="110"/>
      <c r="D2" s="110"/>
      <c r="E2" s="110"/>
      <c r="F2" s="110"/>
      <c r="G2" s="110"/>
      <c r="H2" s="111"/>
    </row>
    <row r="3" spans="1:8" ht="18" customHeight="1">
      <c r="A3" s="9" t="s">
        <v>74</v>
      </c>
      <c r="B3" s="54">
        <f>Indicators!B4/Indicators!B3*100</f>
        <v>20.827883621057818</v>
      </c>
      <c r="C3" s="54">
        <f>Indicators!C4/Indicators!C3*100</f>
        <v>20.772304597443565</v>
      </c>
      <c r="D3" s="54">
        <f>Indicators!D4/Indicators!D3*100</f>
        <v>20.694502735882605</v>
      </c>
      <c r="E3" s="54">
        <f>Indicators!E4/Indicators!E3*100</f>
        <v>21.192739327308548</v>
      </c>
      <c r="F3" s="54">
        <f>Indicators!F4/Indicators!F3*100</f>
        <v>21.384492131991802</v>
      </c>
      <c r="G3" s="54">
        <f>Indicators!G4/Indicators!G3*100</f>
        <v>20.296418685230208</v>
      </c>
      <c r="H3" s="54"/>
    </row>
    <row r="4" spans="1:8" ht="18" customHeight="1">
      <c r="A4" s="9" t="s">
        <v>81</v>
      </c>
      <c r="B4" s="54">
        <v>16.261453077204624</v>
      </c>
      <c r="C4" s="54">
        <v>16.310061540657074</v>
      </c>
      <c r="D4" s="54">
        <v>16.374191523983434</v>
      </c>
      <c r="E4" s="54">
        <v>16.379214341773938</v>
      </c>
      <c r="F4" s="54">
        <v>16.404274960861873</v>
      </c>
      <c r="G4" s="54">
        <v>16.412299093197483</v>
      </c>
      <c r="H4" s="54">
        <v>16.409910127584347</v>
      </c>
    </row>
    <row r="5" spans="1:8" ht="18" customHeight="1">
      <c r="A5" s="10" t="s">
        <v>82</v>
      </c>
      <c r="B5" s="54"/>
      <c r="C5" s="54"/>
      <c r="D5" s="54"/>
      <c r="E5" s="54">
        <v>102.82270466049413</v>
      </c>
      <c r="F5" s="54">
        <v>72.96559303374589</v>
      </c>
      <c r="G5" s="54">
        <v>97.252870245291774</v>
      </c>
      <c r="H5" s="54">
        <v>104.86338710122192</v>
      </c>
    </row>
    <row r="6" spans="1:8" ht="18" customHeight="1">
      <c r="A6" s="10" t="s">
        <v>83</v>
      </c>
      <c r="B6" s="54">
        <v>131.71161053979156</v>
      </c>
      <c r="C6" s="54">
        <v>127.28541957617949</v>
      </c>
      <c r="D6" s="54">
        <v>96.301046563644107</v>
      </c>
      <c r="E6" s="54">
        <v>83.778188800729509</v>
      </c>
      <c r="F6" s="54">
        <v>80.572529246175634</v>
      </c>
      <c r="G6" s="54">
        <v>79.964537530940746</v>
      </c>
      <c r="H6" s="54">
        <v>81.481481481481481</v>
      </c>
    </row>
    <row r="7" spans="1:8" ht="18" customHeight="1">
      <c r="A7" s="10" t="s">
        <v>84</v>
      </c>
      <c r="B7" s="54"/>
      <c r="C7" s="54"/>
      <c r="D7" s="54">
        <v>94.555862504106258</v>
      </c>
      <c r="E7" s="54">
        <v>102.45156499966963</v>
      </c>
      <c r="F7" s="54">
        <v>102.1547930454464</v>
      </c>
      <c r="G7" s="54">
        <v>101.62746760965669</v>
      </c>
      <c r="H7" s="54">
        <v>102.45704466655961</v>
      </c>
    </row>
    <row r="8" spans="1:8" ht="18" customHeight="1">
      <c r="A8" s="10" t="s">
        <v>85</v>
      </c>
      <c r="B8" s="54">
        <v>14.845843830874703</v>
      </c>
      <c r="C8" s="54">
        <v>14.894500826895902</v>
      </c>
      <c r="D8" s="54">
        <v>15.234296049629329</v>
      </c>
      <c r="E8" s="54">
        <v>15.515639040627979</v>
      </c>
      <c r="F8" s="54">
        <v>15.681653089855969</v>
      </c>
      <c r="G8" s="54">
        <v>15.798867101259553</v>
      </c>
      <c r="H8" s="54">
        <v>18.689835612380907</v>
      </c>
    </row>
    <row r="9" spans="1:8" ht="18" customHeight="1">
      <c r="A9" s="13" t="s">
        <v>86</v>
      </c>
      <c r="B9" s="45"/>
      <c r="C9" s="45"/>
      <c r="D9" s="45"/>
      <c r="E9" s="45">
        <v>13.150399975911112</v>
      </c>
      <c r="F9" s="45">
        <v>13.395638629283487</v>
      </c>
      <c r="G9" s="45">
        <v>13.150399975911112</v>
      </c>
      <c r="H9" s="45"/>
    </row>
    <row r="10" spans="1:8" ht="18" customHeight="1">
      <c r="A10" s="13" t="s">
        <v>87</v>
      </c>
      <c r="B10" s="45">
        <v>14.930492431128725</v>
      </c>
      <c r="C10" s="45">
        <v>13.977121546459504</v>
      </c>
      <c r="D10" s="45">
        <v>13.521060965682116</v>
      </c>
      <c r="E10" s="45">
        <v>14.555027757110972</v>
      </c>
      <c r="F10" s="45">
        <v>13.003843610977265</v>
      </c>
      <c r="G10" s="45">
        <v>13.022795515120164</v>
      </c>
      <c r="H10" s="45"/>
    </row>
    <row r="11" spans="1:8" ht="18" customHeight="1">
      <c r="A11" s="13" t="s">
        <v>88</v>
      </c>
      <c r="B11" s="45">
        <v>13.468188881603178</v>
      </c>
      <c r="C11" s="45">
        <v>12.642311773481939</v>
      </c>
      <c r="D11" s="45">
        <v>12.545651291762477</v>
      </c>
      <c r="E11" s="45">
        <v>12.634159110920731</v>
      </c>
      <c r="F11" s="45">
        <v>12.706992964944982</v>
      </c>
      <c r="G11" s="45"/>
      <c r="H11" s="45"/>
    </row>
    <row r="12" spans="1:8" ht="18" customHeight="1">
      <c r="A12" s="13" t="s">
        <v>89</v>
      </c>
      <c r="B12" s="45"/>
      <c r="C12" s="45"/>
      <c r="D12" s="45">
        <v>87.546160316606674</v>
      </c>
      <c r="E12" s="45">
        <v>94.784194312056684</v>
      </c>
      <c r="F12" s="45"/>
      <c r="G12" s="45"/>
      <c r="H12" s="45"/>
    </row>
    <row r="13" spans="1:8" ht="18" customHeight="1">
      <c r="A13" s="13" t="s">
        <v>90</v>
      </c>
      <c r="B13" s="45">
        <v>18.585633573740964</v>
      </c>
      <c r="C13" s="45">
        <v>19.571369763495515</v>
      </c>
      <c r="D13" s="45">
        <v>19.380504981349276</v>
      </c>
      <c r="E13" s="45">
        <v>17.923564940057222</v>
      </c>
      <c r="F13" s="45"/>
      <c r="G13" s="45"/>
      <c r="H13" s="45"/>
    </row>
    <row r="14" spans="1:8" ht="18" customHeight="1">
      <c r="A14" s="13" t="s">
        <v>91</v>
      </c>
      <c r="B14" s="45">
        <v>59.340073696455377</v>
      </c>
      <c r="C14" s="45">
        <v>59.810365849661714</v>
      </c>
      <c r="D14" s="45">
        <v>57.941829139734693</v>
      </c>
      <c r="E14" s="45">
        <v>60.579817624165443</v>
      </c>
      <c r="F14" s="45">
        <v>62.073505045292045</v>
      </c>
      <c r="G14" s="45">
        <v>58.382162358935233</v>
      </c>
      <c r="H14" s="45">
        <v>55.916564719988706</v>
      </c>
    </row>
    <row r="15" spans="1:8" ht="18" customHeight="1">
      <c r="A15" s="13" t="s">
        <v>92</v>
      </c>
      <c r="B15" s="45">
        <v>13.399256324269693</v>
      </c>
      <c r="C15" s="45">
        <v>14.446419641099805</v>
      </c>
      <c r="D15" s="45">
        <v>12.336912304055755</v>
      </c>
      <c r="E15" s="45">
        <v>14.07702232637047</v>
      </c>
      <c r="F15" s="45">
        <v>14.041907065898803</v>
      </c>
      <c r="G15" s="45">
        <v>12.794460345390609</v>
      </c>
      <c r="H15" s="45">
        <v>14.742976863736001</v>
      </c>
    </row>
    <row r="16" spans="1:8" ht="18" customHeight="1">
      <c r="A16" s="13" t="s">
        <v>93</v>
      </c>
      <c r="B16" s="45">
        <v>12.827401753721688</v>
      </c>
      <c r="C16" s="45">
        <v>13.284349052221861</v>
      </c>
      <c r="D16" s="45">
        <v>12.867557800276064</v>
      </c>
      <c r="E16" s="45">
        <v>13.088958913809465</v>
      </c>
      <c r="F16" s="45">
        <v>13.719195660720013</v>
      </c>
      <c r="G16" s="45">
        <v>14.018569297594013</v>
      </c>
      <c r="H16" s="45">
        <v>13.63832620290118</v>
      </c>
    </row>
    <row r="17" spans="1:8" ht="18" customHeight="1">
      <c r="A17" s="13" t="s">
        <v>94</v>
      </c>
      <c r="B17" s="45"/>
      <c r="C17" s="45">
        <v>108.36120401337791</v>
      </c>
      <c r="D17" s="45">
        <v>152.5</v>
      </c>
      <c r="E17" s="45">
        <v>265.38461538461536</v>
      </c>
      <c r="F17" s="45">
        <v>157.64705882352942</v>
      </c>
      <c r="G17" s="45">
        <v>162.22222222222223</v>
      </c>
      <c r="H17" s="45">
        <v>148.38709677419354</v>
      </c>
    </row>
    <row r="18" spans="1:8" ht="18" customHeight="1">
      <c r="A18" s="15" t="s">
        <v>95</v>
      </c>
      <c r="B18" s="55">
        <v>5.7582765950680583</v>
      </c>
      <c r="C18" s="55">
        <v>6.8194256366840706</v>
      </c>
      <c r="D18" s="55">
        <v>7.1156656102964204</v>
      </c>
      <c r="E18" s="55">
        <v>7.0701650680977197</v>
      </c>
      <c r="F18" s="55">
        <v>7.7326821486372639</v>
      </c>
      <c r="G18" s="55">
        <v>6.6390136099290427</v>
      </c>
      <c r="H18" s="55">
        <v>6.2191714053614939</v>
      </c>
    </row>
    <row r="19" spans="1:8" ht="18" customHeight="1">
      <c r="A19" s="15" t="s">
        <v>96</v>
      </c>
      <c r="B19" s="55">
        <v>20.105618061247299</v>
      </c>
      <c r="C19" s="55">
        <v>19.245215764029673</v>
      </c>
      <c r="D19" s="55">
        <v>18.842433740114128</v>
      </c>
      <c r="E19" s="55">
        <v>19.674959440062466</v>
      </c>
      <c r="F19" s="55">
        <v>18.979869457236635</v>
      </c>
      <c r="G19" s="55">
        <v>18.82403125140317</v>
      </c>
      <c r="H19" s="55">
        <v>18.249435334739026</v>
      </c>
    </row>
    <row r="20" spans="1:8" ht="18" customHeight="1">
      <c r="A20" s="15" t="s">
        <v>97</v>
      </c>
      <c r="B20" s="55">
        <v>15.029335111730562</v>
      </c>
      <c r="C20" s="55">
        <v>15.03638527326304</v>
      </c>
      <c r="D20" s="55">
        <v>16.009699099526557</v>
      </c>
      <c r="E20" s="55">
        <v>17.567626028179674</v>
      </c>
      <c r="F20" s="55">
        <v>17.524470594166136</v>
      </c>
      <c r="G20" s="55">
        <v>17.524510350466421</v>
      </c>
      <c r="H20" s="55">
        <v>17.527429557165185</v>
      </c>
    </row>
    <row r="21" spans="1:8" ht="18" customHeight="1">
      <c r="A21" s="15" t="s">
        <v>98</v>
      </c>
      <c r="B21" s="55">
        <v>100.74083801892486</v>
      </c>
      <c r="C21" s="55">
        <v>95.116173782866397</v>
      </c>
      <c r="D21" s="55">
        <v>88.123059738515892</v>
      </c>
      <c r="E21" s="55">
        <v>88.082243549750416</v>
      </c>
      <c r="F21" s="55">
        <v>89.600855077023439</v>
      </c>
      <c r="G21" s="55">
        <v>90.82124700713365</v>
      </c>
      <c r="H21" s="55">
        <v>86.908514809135596</v>
      </c>
    </row>
    <row r="22" spans="1:8" ht="18" customHeight="1">
      <c r="A22" s="15" t="s">
        <v>100</v>
      </c>
      <c r="B22" s="55">
        <v>10.833116445810562</v>
      </c>
      <c r="C22" s="55">
        <v>10.744560477216517</v>
      </c>
      <c r="D22" s="55">
        <v>14.284545312716929</v>
      </c>
      <c r="E22" s="55">
        <v>12.327814455465521</v>
      </c>
      <c r="F22" s="55">
        <v>11.768227109768063</v>
      </c>
      <c r="G22" s="55">
        <v>10.157488980880009</v>
      </c>
      <c r="H22" s="55">
        <v>9.7543342303461547</v>
      </c>
    </row>
    <row r="23" spans="1:8" ht="18" customHeight="1">
      <c r="A23" s="15" t="s">
        <v>99</v>
      </c>
      <c r="B23" s="55">
        <v>16.097839786926311</v>
      </c>
      <c r="C23" s="55">
        <v>15.320066158782316</v>
      </c>
      <c r="D23" s="55">
        <v>21.574234714076621</v>
      </c>
      <c r="E23" s="55">
        <v>17.496304549923035</v>
      </c>
      <c r="F23" s="55">
        <v>17.479117695379092</v>
      </c>
      <c r="G23" s="55">
        <v>26.92638955775767</v>
      </c>
      <c r="H23" s="55">
        <v>19.768622632723496</v>
      </c>
    </row>
    <row r="24" spans="1:8">
      <c r="B24" s="2"/>
      <c r="C24" s="2"/>
      <c r="D24" s="2"/>
      <c r="E24" s="2"/>
      <c r="F24" s="2"/>
      <c r="G24" s="2"/>
      <c r="H24" s="2"/>
    </row>
    <row r="25" spans="1:8">
      <c r="B25" s="7"/>
      <c r="C25" s="7"/>
      <c r="D25" s="7"/>
      <c r="E25" s="7"/>
      <c r="F25" s="7"/>
      <c r="G25" s="7"/>
      <c r="H25" s="7"/>
    </row>
    <row r="26" spans="1:8">
      <c r="B26" s="7"/>
      <c r="C26" s="7"/>
      <c r="D26" s="7"/>
      <c r="E26" s="7"/>
      <c r="F26" s="7"/>
      <c r="G26" s="7"/>
      <c r="H26" s="7"/>
    </row>
    <row r="27" spans="1:8">
      <c r="B27" s="7"/>
      <c r="C27" s="7"/>
      <c r="D27" s="7"/>
      <c r="E27" s="7"/>
      <c r="F27" s="7"/>
      <c r="G27" s="7"/>
      <c r="H27" s="7"/>
    </row>
    <row r="28" spans="1:8">
      <c r="B28" s="7"/>
      <c r="C28" s="7"/>
      <c r="D28" s="7"/>
      <c r="E28" s="7"/>
      <c r="F28" s="7"/>
      <c r="G28" s="7"/>
      <c r="H28" s="7"/>
    </row>
    <row r="29" spans="1:8">
      <c r="B29" s="7"/>
      <c r="C29" s="7"/>
      <c r="D29" s="7"/>
      <c r="E29" s="7"/>
      <c r="F29" s="7"/>
      <c r="G29" s="7"/>
      <c r="H29" s="7"/>
    </row>
    <row r="30" spans="1:8">
      <c r="B30" s="7"/>
      <c r="C30" s="7"/>
      <c r="D30" s="7"/>
      <c r="E30" s="7"/>
      <c r="F30" s="7"/>
      <c r="G30" s="7"/>
      <c r="H30" s="7"/>
    </row>
    <row r="31" spans="1:8">
      <c r="B31" s="7"/>
      <c r="C31" s="7"/>
      <c r="D31" s="7"/>
      <c r="E31" s="7"/>
      <c r="F31" s="7"/>
      <c r="G31" s="7"/>
      <c r="H31" s="7"/>
    </row>
    <row r="32" spans="1:8">
      <c r="B32" s="7"/>
      <c r="C32" s="7"/>
      <c r="D32" s="7"/>
      <c r="E32" s="7"/>
      <c r="F32" s="7"/>
      <c r="G32" s="7"/>
      <c r="H32" s="7"/>
    </row>
    <row r="33" spans="2:8">
      <c r="B33" s="7"/>
      <c r="C33" s="7"/>
      <c r="D33" s="7"/>
      <c r="E33" s="7"/>
      <c r="F33" s="7"/>
      <c r="G33" s="7"/>
      <c r="H33" s="7"/>
    </row>
    <row r="34" spans="2:8">
      <c r="B34" s="7"/>
      <c r="C34" s="7"/>
      <c r="D34" s="7"/>
      <c r="E34" s="7"/>
      <c r="F34" s="7"/>
      <c r="G34" s="7"/>
      <c r="H34" s="7"/>
    </row>
    <row r="35" spans="2:8">
      <c r="B35" s="7"/>
      <c r="C35" s="7"/>
      <c r="D35" s="7"/>
      <c r="E35" s="7"/>
      <c r="F35" s="7"/>
      <c r="G35" s="7"/>
      <c r="H35" s="7"/>
    </row>
    <row r="36" spans="2:8">
      <c r="B36" s="7"/>
      <c r="C36" s="7"/>
      <c r="D36" s="7"/>
      <c r="E36" s="7"/>
      <c r="F36" s="7"/>
      <c r="G36" s="7"/>
      <c r="H36" s="7"/>
    </row>
    <row r="37" spans="2:8">
      <c r="B37" s="7"/>
      <c r="C37" s="7"/>
      <c r="D37" s="7"/>
      <c r="E37" s="7"/>
      <c r="F37" s="7"/>
      <c r="G37" s="7"/>
      <c r="H37" s="7"/>
    </row>
    <row r="38" spans="2:8">
      <c r="B38" s="7"/>
      <c r="C38" s="7"/>
      <c r="D38" s="7"/>
      <c r="E38" s="7"/>
      <c r="F38" s="7"/>
      <c r="G38" s="7"/>
      <c r="H38" s="7"/>
    </row>
    <row r="39" spans="2:8">
      <c r="B39" s="7"/>
      <c r="C39" s="7"/>
      <c r="D39" s="7"/>
      <c r="E39" s="7"/>
      <c r="F39" s="7"/>
      <c r="G39" s="7"/>
      <c r="H39" s="7"/>
    </row>
    <row r="40" spans="2:8">
      <c r="B40" s="7"/>
      <c r="C40" s="7"/>
      <c r="D40" s="7"/>
      <c r="E40" s="7"/>
      <c r="F40" s="7"/>
      <c r="G40" s="7"/>
      <c r="H40" s="7"/>
    </row>
    <row r="41" spans="2:8">
      <c r="B41" s="7"/>
      <c r="C41" s="7"/>
      <c r="D41" s="7"/>
      <c r="E41" s="7"/>
      <c r="F41" s="7"/>
      <c r="G41" s="7"/>
      <c r="H41" s="7"/>
    </row>
    <row r="42" spans="2:8">
      <c r="B42" s="7"/>
      <c r="C42" s="7"/>
      <c r="D42" s="7"/>
      <c r="E42" s="7"/>
      <c r="F42" s="7"/>
      <c r="G42" s="7"/>
      <c r="H42" s="7"/>
    </row>
    <row r="43" spans="2:8">
      <c r="B43" s="7"/>
      <c r="C43" s="7"/>
      <c r="D43" s="7"/>
      <c r="E43" s="7"/>
      <c r="F43" s="7"/>
      <c r="G43" s="7"/>
      <c r="H43" s="7"/>
    </row>
    <row r="44" spans="2:8">
      <c r="B44" s="7"/>
      <c r="C44" s="7"/>
      <c r="D44" s="7"/>
      <c r="E44" s="7"/>
      <c r="F44" s="7"/>
      <c r="G44" s="7"/>
      <c r="H44" s="7"/>
    </row>
    <row r="45" spans="2:8">
      <c r="B45" s="7"/>
      <c r="C45" s="7"/>
      <c r="D45" s="7"/>
      <c r="E45" s="7"/>
      <c r="F45" s="7"/>
      <c r="G45" s="7"/>
      <c r="H45" s="7"/>
    </row>
    <row r="46" spans="2:8">
      <c r="B46" s="7"/>
      <c r="C46" s="7"/>
      <c r="D46" s="7"/>
      <c r="E46" s="7"/>
      <c r="F46" s="7"/>
      <c r="G46" s="7"/>
      <c r="H46" s="7"/>
    </row>
    <row r="47" spans="2:8">
      <c r="B47" s="7"/>
      <c r="C47" s="7"/>
      <c r="D47" s="7"/>
      <c r="E47" s="7"/>
      <c r="F47" s="7"/>
      <c r="G47" s="7"/>
      <c r="H47" s="7"/>
    </row>
    <row r="48" spans="2:8">
      <c r="B48" s="7"/>
      <c r="C48" s="7"/>
      <c r="D48" s="7"/>
      <c r="E48" s="7"/>
      <c r="F48" s="7"/>
      <c r="G48" s="7"/>
      <c r="H48" s="7"/>
    </row>
    <row r="49" spans="2:8">
      <c r="B49" s="7"/>
      <c r="C49" s="7"/>
      <c r="D49" s="7"/>
      <c r="E49" s="7"/>
      <c r="F49" s="7"/>
      <c r="G49" s="7"/>
      <c r="H49" s="7"/>
    </row>
    <row r="50" spans="2:8">
      <c r="B50" s="7"/>
      <c r="C50" s="7"/>
      <c r="D50" s="7"/>
      <c r="E50" s="7"/>
      <c r="F50" s="7"/>
      <c r="G50" s="7"/>
      <c r="H50" s="7"/>
    </row>
    <row r="51" spans="2:8">
      <c r="B51" s="7"/>
      <c r="C51" s="7"/>
      <c r="D51" s="7"/>
      <c r="E51" s="7"/>
      <c r="F51" s="7"/>
      <c r="G51" s="7"/>
      <c r="H51" s="7"/>
    </row>
    <row r="52" spans="2:8">
      <c r="B52" s="7"/>
      <c r="C52" s="7"/>
      <c r="D52" s="7"/>
      <c r="E52" s="7"/>
      <c r="F52" s="7"/>
      <c r="G52" s="7"/>
      <c r="H52" s="7"/>
    </row>
  </sheetData>
  <mergeCells count="1">
    <mergeCell ref="A2:H2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72"/>
  <sheetViews>
    <sheetView zoomScale="90" zoomScaleNormal="90" workbookViewId="0"/>
  </sheetViews>
  <sheetFormatPr defaultRowHeight="15"/>
  <cols>
    <col min="1" max="1" width="9.140625" style="1"/>
    <col min="2" max="9" width="13.5703125" style="1" customWidth="1"/>
    <col min="10" max="13" width="11.28515625" style="8" hidden="1" customWidth="1"/>
  </cols>
  <sheetData>
    <row r="1" spans="1:13" ht="20.25" customHeight="1" thickBot="1">
      <c r="B1" s="132" t="s">
        <v>107</v>
      </c>
      <c r="C1" s="133" t="s">
        <v>104</v>
      </c>
      <c r="D1" s="134"/>
      <c r="G1" s="135" t="s">
        <v>105</v>
      </c>
      <c r="H1" s="136"/>
      <c r="I1" s="137"/>
    </row>
    <row r="2" spans="1:13" ht="21" customHeight="1" thickBot="1">
      <c r="B2" s="138" t="s">
        <v>102</v>
      </c>
      <c r="C2" s="139" t="s">
        <v>101</v>
      </c>
      <c r="D2" s="140" t="s">
        <v>103</v>
      </c>
      <c r="E2" s="1" t="s">
        <v>106</v>
      </c>
      <c r="G2" s="141" t="str">
        <f>B2</f>
        <v>KZN GDP</v>
      </c>
      <c r="H2" s="142" t="str">
        <f t="shared" ref="H2:I3" si="0">C2</f>
        <v>KZN GOS</v>
      </c>
      <c r="I2" s="143" t="str">
        <f t="shared" si="0"/>
        <v>KZN COMP</v>
      </c>
      <c r="J2" s="8" t="str">
        <f t="shared" ref="J2:K2" si="1">C2</f>
        <v>KZN GOS</v>
      </c>
      <c r="K2" s="8" t="str">
        <f t="shared" si="1"/>
        <v>KZN COMP</v>
      </c>
    </row>
    <row r="3" spans="1:13">
      <c r="A3" s="1">
        <v>1995</v>
      </c>
      <c r="B3" s="5">
        <v>184251.67833931101</v>
      </c>
      <c r="C3" s="5">
        <v>39317.326878574531</v>
      </c>
      <c r="D3" s="5">
        <v>45369.493331577803</v>
      </c>
      <c r="E3" s="1">
        <v>10.3</v>
      </c>
      <c r="F3" s="144">
        <f>A3</f>
        <v>1995</v>
      </c>
      <c r="G3" s="5">
        <f>B3</f>
        <v>184251.67833931101</v>
      </c>
      <c r="H3" s="5">
        <f t="shared" si="0"/>
        <v>39317.326878574531</v>
      </c>
      <c r="I3" s="5">
        <f t="shared" si="0"/>
        <v>45369.493331577803</v>
      </c>
    </row>
    <row r="4" spans="1:13">
      <c r="A4" s="1">
        <f>1+A3</f>
        <v>1996</v>
      </c>
      <c r="B4" s="5">
        <v>193787.60661272603</v>
      </c>
      <c r="C4" s="5">
        <v>44922.573143037422</v>
      </c>
      <c r="D4" s="5">
        <v>50874.329899491982</v>
      </c>
      <c r="E4" s="1">
        <v>8.1</v>
      </c>
      <c r="F4" s="144">
        <f t="shared" ref="F4:F19" si="2">A4</f>
        <v>1996</v>
      </c>
      <c r="G4" s="5">
        <f t="shared" ref="G4:G19" si="3">B4</f>
        <v>193787.60661272603</v>
      </c>
      <c r="H4" s="5">
        <f>H3*(1+L4/100)</f>
        <v>41737.869665872888</v>
      </c>
      <c r="I4" s="5">
        <f>I3*(1+M4/100)</f>
        <v>47199.400939634179</v>
      </c>
      <c r="J4" s="7">
        <f>(C4-C3)/C3*100</f>
        <v>14.256427660440457</v>
      </c>
      <c r="K4" s="7">
        <f>(D4-D3)/D3*100</f>
        <v>12.133343715528635</v>
      </c>
      <c r="L4" s="7">
        <f>J4-E4</f>
        <v>6.1564276604404569</v>
      </c>
      <c r="M4" s="7">
        <f>K4-E4</f>
        <v>4.0333437155286358</v>
      </c>
    </row>
    <row r="5" spans="1:13">
      <c r="A5" s="1">
        <f t="shared" ref="A5:A19" si="4">1+A4</f>
        <v>1997</v>
      </c>
      <c r="B5" s="5">
        <v>197562.73640828591</v>
      </c>
      <c r="C5" s="5">
        <v>49943.426102663143</v>
      </c>
      <c r="D5" s="5">
        <v>55338.190916173764</v>
      </c>
      <c r="E5" s="1">
        <v>8.1</v>
      </c>
      <c r="F5" s="144">
        <f t="shared" si="2"/>
        <v>1997</v>
      </c>
      <c r="G5" s="5">
        <f t="shared" si="3"/>
        <v>197562.73640828591</v>
      </c>
      <c r="H5" s="5">
        <f t="shared" ref="H5:H19" si="5">H4*(1+L5/100)</f>
        <v>43022.011015519347</v>
      </c>
      <c r="I5" s="5">
        <f t="shared" ref="I5:I19" si="6">I4*(1+M5/100)</f>
        <v>47517.661572172939</v>
      </c>
      <c r="J5" s="7">
        <f t="shared" ref="J5:J19" si="7">(C5-C4)/C4*100</f>
        <v>11.176681584197958</v>
      </c>
      <c r="K5" s="7">
        <f t="shared" ref="K5:K19" si="8">(D5-D4)/D4*100</f>
        <v>8.7742895591954646</v>
      </c>
      <c r="L5" s="7">
        <f t="shared" ref="L5:L19" si="9">J5-E5</f>
        <v>3.0766815841979582</v>
      </c>
      <c r="M5" s="7">
        <f t="shared" ref="M5:M19" si="10">K5-E5</f>
        <v>0.67428955919546496</v>
      </c>
    </row>
    <row r="6" spans="1:13">
      <c r="A6" s="1">
        <f t="shared" si="4"/>
        <v>1998</v>
      </c>
      <c r="B6" s="5">
        <v>199287.1781527219</v>
      </c>
      <c r="C6" s="5">
        <v>52038.953359839164</v>
      </c>
      <c r="D6" s="5">
        <v>61061.513454874243</v>
      </c>
      <c r="E6" s="1">
        <v>7.7</v>
      </c>
      <c r="F6" s="144">
        <f t="shared" si="2"/>
        <v>1998</v>
      </c>
      <c r="G6" s="5">
        <f t="shared" si="3"/>
        <v>199287.1781527219</v>
      </c>
      <c r="H6" s="5">
        <f t="shared" si="5"/>
        <v>41514.434553800864</v>
      </c>
      <c r="I6" s="5">
        <f t="shared" si="6"/>
        <v>48773.29014184996</v>
      </c>
      <c r="J6" s="7">
        <f t="shared" si="7"/>
        <v>4.1958019717519566</v>
      </c>
      <c r="K6" s="7">
        <f t="shared" si="8"/>
        <v>10.342446046655486</v>
      </c>
      <c r="L6" s="7">
        <f t="shared" si="9"/>
        <v>-3.5041980282480436</v>
      </c>
      <c r="M6" s="7">
        <f t="shared" si="10"/>
        <v>2.6424460466554853</v>
      </c>
    </row>
    <row r="7" spans="1:13">
      <c r="A7" s="1">
        <f t="shared" si="4"/>
        <v>1999</v>
      </c>
      <c r="B7" s="5">
        <v>200817.72247691531</v>
      </c>
      <c r="C7" s="5">
        <v>56092.879979032346</v>
      </c>
      <c r="D7" s="5">
        <v>64972.06275461732</v>
      </c>
      <c r="E7" s="1">
        <v>7.1</v>
      </c>
      <c r="F7" s="144">
        <f t="shared" si="2"/>
        <v>1999</v>
      </c>
      <c r="G7" s="5">
        <f t="shared" si="3"/>
        <v>200817.72247691531</v>
      </c>
      <c r="H7" s="5">
        <f t="shared" si="5"/>
        <v>41800.957667485061</v>
      </c>
      <c r="I7" s="5">
        <f t="shared" si="6"/>
        <v>48433.96381359535</v>
      </c>
      <c r="J7" s="7">
        <f t="shared" si="7"/>
        <v>7.7901770836186381</v>
      </c>
      <c r="K7" s="7">
        <f t="shared" si="8"/>
        <v>6.4042783718963285</v>
      </c>
      <c r="L7" s="7">
        <f t="shared" si="9"/>
        <v>0.6901770836186385</v>
      </c>
      <c r="M7" s="7">
        <f t="shared" si="10"/>
        <v>-0.69572162810367111</v>
      </c>
    </row>
    <row r="8" spans="1:13">
      <c r="A8" s="1">
        <f t="shared" si="4"/>
        <v>2000</v>
      </c>
      <c r="B8" s="5">
        <v>209731.88675228972</v>
      </c>
      <c r="C8" s="5">
        <v>65610.881510456544</v>
      </c>
      <c r="D8" s="5">
        <v>70977.596767678842</v>
      </c>
      <c r="E8" s="2">
        <v>8.8000000000000007</v>
      </c>
      <c r="F8" s="144">
        <f t="shared" si="2"/>
        <v>2000</v>
      </c>
      <c r="G8" s="5">
        <f t="shared" si="3"/>
        <v>209731.88675228972</v>
      </c>
      <c r="H8" s="5">
        <f t="shared" si="5"/>
        <v>45215.380357816495</v>
      </c>
      <c r="I8" s="5">
        <f t="shared" si="6"/>
        <v>48648.650207710023</v>
      </c>
      <c r="J8" s="7">
        <f t="shared" si="7"/>
        <v>16.96828819447682</v>
      </c>
      <c r="K8" s="7">
        <f t="shared" si="8"/>
        <v>9.2432558832907485</v>
      </c>
      <c r="L8" s="7">
        <f t="shared" si="9"/>
        <v>8.1682881944768191</v>
      </c>
      <c r="M8" s="7">
        <f t="shared" si="10"/>
        <v>0.44325588329074783</v>
      </c>
    </row>
    <row r="9" spans="1:13">
      <c r="A9" s="1">
        <f t="shared" si="4"/>
        <v>2001</v>
      </c>
      <c r="B9" s="5">
        <v>219073.5756196432</v>
      </c>
      <c r="C9" s="5">
        <v>75429.728900162896</v>
      </c>
      <c r="D9" s="5">
        <v>77180.833057130294</v>
      </c>
      <c r="E9" s="2">
        <v>7.7</v>
      </c>
      <c r="F9" s="144">
        <f t="shared" si="2"/>
        <v>2001</v>
      </c>
      <c r="G9" s="5">
        <f t="shared" si="3"/>
        <v>219073.5756196432</v>
      </c>
      <c r="H9" s="5">
        <f t="shared" si="5"/>
        <v>48500.401078157578</v>
      </c>
      <c r="I9" s="5">
        <f t="shared" si="6"/>
        <v>49154.455203238882</v>
      </c>
      <c r="J9" s="7">
        <f t="shared" si="7"/>
        <v>14.965272777414981</v>
      </c>
      <c r="K9" s="7">
        <f t="shared" si="8"/>
        <v>8.7397102352671183</v>
      </c>
      <c r="L9" s="7">
        <f t="shared" si="9"/>
        <v>7.2652727774149808</v>
      </c>
      <c r="M9" s="7">
        <f t="shared" si="10"/>
        <v>1.0397102352671181</v>
      </c>
    </row>
    <row r="10" spans="1:13">
      <c r="A10" s="1">
        <f t="shared" si="4"/>
        <v>2002</v>
      </c>
      <c r="B10" s="5">
        <v>224523.01315706316</v>
      </c>
      <c r="C10" s="5">
        <v>88277.761560391809</v>
      </c>
      <c r="D10" s="5">
        <v>85249.02577871934</v>
      </c>
      <c r="E10" s="2">
        <v>10.7</v>
      </c>
      <c r="F10" s="144">
        <f t="shared" si="2"/>
        <v>2002</v>
      </c>
      <c r="G10" s="5">
        <f t="shared" si="3"/>
        <v>224523.01315706316</v>
      </c>
      <c r="H10" s="5">
        <f t="shared" si="5"/>
        <v>51571.987377658224</v>
      </c>
      <c r="I10" s="5">
        <f t="shared" si="6"/>
        <v>49033.34955254502</v>
      </c>
      <c r="J10" s="7">
        <f t="shared" si="7"/>
        <v>17.033115255172511</v>
      </c>
      <c r="K10" s="7">
        <f t="shared" si="8"/>
        <v>10.453622229779331</v>
      </c>
      <c r="L10" s="7">
        <f t="shared" si="9"/>
        <v>6.3331152551725118</v>
      </c>
      <c r="M10" s="7">
        <f t="shared" si="10"/>
        <v>-0.24637777022066842</v>
      </c>
    </row>
    <row r="11" spans="1:13">
      <c r="A11" s="1">
        <f t="shared" si="4"/>
        <v>2003</v>
      </c>
      <c r="B11" s="5">
        <v>230682.27212772041</v>
      </c>
      <c r="C11" s="5">
        <v>96285.272858273864</v>
      </c>
      <c r="D11" s="5">
        <v>93118.190207366002</v>
      </c>
      <c r="E11" s="2">
        <v>5.6</v>
      </c>
      <c r="F11" s="144">
        <f t="shared" si="2"/>
        <v>2003</v>
      </c>
      <c r="G11" s="5">
        <f t="shared" si="3"/>
        <v>230682.27212772041</v>
      </c>
      <c r="H11" s="5">
        <f t="shared" si="5"/>
        <v>53361.954985719785</v>
      </c>
      <c r="I11" s="5">
        <f t="shared" si="6"/>
        <v>50813.650887941003</v>
      </c>
      <c r="J11" s="7">
        <f t="shared" si="7"/>
        <v>9.0708137092987187</v>
      </c>
      <c r="K11" s="7">
        <f t="shared" si="8"/>
        <v>9.2307968997471352</v>
      </c>
      <c r="L11" s="7">
        <f t="shared" si="9"/>
        <v>3.470813709298719</v>
      </c>
      <c r="M11" s="7">
        <f t="shared" si="10"/>
        <v>3.6307968997471356</v>
      </c>
    </row>
    <row r="12" spans="1:13">
      <c r="A12" s="1">
        <f t="shared" si="4"/>
        <v>2004</v>
      </c>
      <c r="B12" s="5">
        <v>241055.46910139074</v>
      </c>
      <c r="C12" s="5">
        <v>105785.45697980729</v>
      </c>
      <c r="D12" s="5">
        <v>101813.03094764995</v>
      </c>
      <c r="E12" s="2">
        <v>6.4</v>
      </c>
      <c r="F12" s="144">
        <f t="shared" si="2"/>
        <v>2004</v>
      </c>
      <c r="G12" s="5">
        <f t="shared" si="3"/>
        <v>241055.46910139074</v>
      </c>
      <c r="H12" s="5">
        <f t="shared" si="5"/>
        <v>55211.856708117506</v>
      </c>
      <c r="I12" s="5">
        <f t="shared" si="6"/>
        <v>52306.263536969331</v>
      </c>
      <c r="J12" s="7">
        <f t="shared" si="7"/>
        <v>9.8667053013570705</v>
      </c>
      <c r="K12" s="7">
        <f t="shared" si="8"/>
        <v>9.337424536410456</v>
      </c>
      <c r="L12" s="7">
        <f t="shared" si="9"/>
        <v>3.4667053013570701</v>
      </c>
      <c r="M12" s="7">
        <f t="shared" si="10"/>
        <v>2.9374245364104556</v>
      </c>
    </row>
    <row r="13" spans="1:13">
      <c r="A13" s="1">
        <f t="shared" si="4"/>
        <v>2005</v>
      </c>
      <c r="B13" s="5">
        <v>254938.58120270999</v>
      </c>
      <c r="C13" s="5">
        <v>115970.18363018922</v>
      </c>
      <c r="D13" s="5">
        <v>111570.21944185441</v>
      </c>
      <c r="E13" s="2">
        <v>5.4</v>
      </c>
      <c r="F13" s="144">
        <f t="shared" si="2"/>
        <v>2005</v>
      </c>
      <c r="G13" s="5">
        <f t="shared" si="3"/>
        <v>254938.58120270999</v>
      </c>
      <c r="H13" s="5">
        <f t="shared" si="5"/>
        <v>57546.058921570031</v>
      </c>
      <c r="I13" s="5">
        <f t="shared" si="6"/>
        <v>54494.463538077682</v>
      </c>
      <c r="J13" s="7">
        <f t="shared" si="7"/>
        <v>9.6277191035115752</v>
      </c>
      <c r="K13" s="7">
        <f t="shared" si="8"/>
        <v>9.5834378010231234</v>
      </c>
      <c r="L13" s="7">
        <f t="shared" si="9"/>
        <v>4.2277191035115749</v>
      </c>
      <c r="M13" s="7">
        <f t="shared" si="10"/>
        <v>4.183437801023123</v>
      </c>
    </row>
    <row r="14" spans="1:13">
      <c r="A14" s="1">
        <f t="shared" si="4"/>
        <v>2006</v>
      </c>
      <c r="B14" s="5">
        <v>269045.16875613423</v>
      </c>
      <c r="C14" s="5">
        <v>129259.09201962905</v>
      </c>
      <c r="D14" s="5">
        <v>123233.40330499485</v>
      </c>
      <c r="E14" s="2">
        <v>6.5</v>
      </c>
      <c r="F14" s="144">
        <f t="shared" si="2"/>
        <v>2006</v>
      </c>
      <c r="G14" s="5">
        <f t="shared" si="3"/>
        <v>269045.16875613423</v>
      </c>
      <c r="H14" s="5">
        <f t="shared" si="5"/>
        <v>60399.710942300044</v>
      </c>
      <c r="I14" s="5">
        <f t="shared" si="6"/>
        <v>56648.99543176069</v>
      </c>
      <c r="J14" s="7">
        <f t="shared" si="7"/>
        <v>11.458900877329027</v>
      </c>
      <c r="K14" s="7">
        <f t="shared" si="8"/>
        <v>10.453671169140963</v>
      </c>
      <c r="L14" s="7">
        <f t="shared" si="9"/>
        <v>4.9589008773290271</v>
      </c>
      <c r="M14" s="7">
        <f t="shared" si="10"/>
        <v>3.9536711691409625</v>
      </c>
    </row>
    <row r="15" spans="1:13">
      <c r="A15" s="1">
        <f t="shared" si="4"/>
        <v>2007</v>
      </c>
      <c r="B15" s="5">
        <v>284904.86611712148</v>
      </c>
      <c r="C15" s="5">
        <v>146857.80246195092</v>
      </c>
      <c r="D15" s="5">
        <v>139510.42127315249</v>
      </c>
      <c r="E15" s="2">
        <v>8.1</v>
      </c>
      <c r="F15" s="144">
        <f t="shared" si="2"/>
        <v>2007</v>
      </c>
      <c r="G15" s="5">
        <f t="shared" si="3"/>
        <v>284904.86611712148</v>
      </c>
      <c r="H15" s="5">
        <f t="shared" si="5"/>
        <v>63730.794749089146</v>
      </c>
      <c r="I15" s="5">
        <f t="shared" si="6"/>
        <v>59542.787036851681</v>
      </c>
      <c r="J15" s="7">
        <f t="shared" si="7"/>
        <v>13.61506580879383</v>
      </c>
      <c r="K15" s="7">
        <f t="shared" si="8"/>
        <v>13.208284062295233</v>
      </c>
      <c r="L15" s="7">
        <f t="shared" si="9"/>
        <v>5.51506580879383</v>
      </c>
      <c r="M15" s="7">
        <f t="shared" si="10"/>
        <v>5.1082840622952332</v>
      </c>
    </row>
    <row r="16" spans="1:13">
      <c r="A16" s="1">
        <f t="shared" si="4"/>
        <v>2008</v>
      </c>
      <c r="B16" s="5">
        <v>296224.50496137573</v>
      </c>
      <c r="C16" s="5">
        <v>165557.35904333263</v>
      </c>
      <c r="D16" s="5">
        <v>156202.88881490394</v>
      </c>
      <c r="E16" s="2">
        <v>8.3000000000000007</v>
      </c>
      <c r="F16" s="144">
        <f t="shared" si="2"/>
        <v>2008</v>
      </c>
      <c r="G16" s="5">
        <f t="shared" si="3"/>
        <v>296224.50496137573</v>
      </c>
      <c r="H16" s="5">
        <f t="shared" si="5"/>
        <v>66556.047100363503</v>
      </c>
      <c r="I16" s="5">
        <f t="shared" si="6"/>
        <v>61725.049659290518</v>
      </c>
      <c r="J16" s="7">
        <f t="shared" si="7"/>
        <v>12.73310390588647</v>
      </c>
      <c r="K16" s="7">
        <f t="shared" si="8"/>
        <v>11.965032711834958</v>
      </c>
      <c r="L16" s="7">
        <f t="shared" si="9"/>
        <v>4.433103905886469</v>
      </c>
      <c r="M16" s="7">
        <f t="shared" si="10"/>
        <v>3.6650327118349573</v>
      </c>
    </row>
    <row r="17" spans="1:13">
      <c r="A17" s="1">
        <f t="shared" si="4"/>
        <v>2009</v>
      </c>
      <c r="B17" s="5">
        <v>290947.35027017794</v>
      </c>
      <c r="C17" s="5">
        <v>175778.00379430992</v>
      </c>
      <c r="D17" s="5">
        <v>170352.33440515932</v>
      </c>
      <c r="E17" s="2">
        <v>7.7</v>
      </c>
      <c r="F17" s="144">
        <f t="shared" si="2"/>
        <v>2009</v>
      </c>
      <c r="G17" s="5">
        <f t="shared" si="3"/>
        <v>290947.35027017794</v>
      </c>
      <c r="H17" s="5">
        <f t="shared" si="5"/>
        <v>65540.053439465977</v>
      </c>
      <c r="I17" s="5">
        <f t="shared" si="6"/>
        <v>62563.508156368924</v>
      </c>
      <c r="J17" s="7">
        <f t="shared" si="7"/>
        <v>6.1734765582375317</v>
      </c>
      <c r="K17" s="7">
        <f t="shared" si="8"/>
        <v>9.0583763831807698</v>
      </c>
      <c r="L17" s="7">
        <f t="shared" si="9"/>
        <v>-1.5265234417624685</v>
      </c>
      <c r="M17" s="7">
        <f t="shared" si="10"/>
        <v>1.3583763831807696</v>
      </c>
    </row>
    <row r="18" spans="1:13">
      <c r="A18" s="1">
        <f t="shared" si="4"/>
        <v>2010</v>
      </c>
      <c r="B18" s="5">
        <v>301901.42603887344</v>
      </c>
      <c r="C18" s="5">
        <v>190876.99785279541</v>
      </c>
      <c r="D18" s="5">
        <v>190961.06100091932</v>
      </c>
      <c r="E18" s="2">
        <v>7.9</v>
      </c>
      <c r="F18" s="144">
        <f t="shared" si="2"/>
        <v>2010</v>
      </c>
      <c r="G18" s="5">
        <f t="shared" si="3"/>
        <v>301901.42603887344</v>
      </c>
      <c r="H18" s="5">
        <f t="shared" si="5"/>
        <v>65992.154353966835</v>
      </c>
      <c r="I18" s="5">
        <f t="shared" si="6"/>
        <v>65189.741032192534</v>
      </c>
      <c r="J18" s="7">
        <f t="shared" si="7"/>
        <v>8.5898085838737117</v>
      </c>
      <c r="K18" s="7">
        <f t="shared" si="8"/>
        <v>12.097707183011073</v>
      </c>
      <c r="L18" s="7">
        <f t="shared" si="9"/>
        <v>0.68980858387371136</v>
      </c>
      <c r="M18" s="7">
        <f t="shared" si="10"/>
        <v>4.1977071830110724</v>
      </c>
    </row>
    <row r="19" spans="1:13">
      <c r="A19" s="1">
        <f t="shared" si="4"/>
        <v>2011</v>
      </c>
      <c r="B19" s="5">
        <v>313036.60690612736</v>
      </c>
      <c r="C19" s="5">
        <v>202770.568886853</v>
      </c>
      <c r="D19" s="5">
        <v>209515.80839747042</v>
      </c>
      <c r="E19" s="2">
        <v>8</v>
      </c>
      <c r="F19" s="144">
        <f t="shared" si="2"/>
        <v>2011</v>
      </c>
      <c r="G19" s="5">
        <f t="shared" si="3"/>
        <v>313036.60690612736</v>
      </c>
      <c r="H19" s="5">
        <f t="shared" si="5"/>
        <v>64824.761889703928</v>
      </c>
      <c r="I19" s="5">
        <f t="shared" si="6"/>
        <v>66308.728366407624</v>
      </c>
      <c r="J19" s="7">
        <f t="shared" si="7"/>
        <v>6.2310132534827103</v>
      </c>
      <c r="K19" s="7">
        <f t="shared" si="8"/>
        <v>9.7165083286072527</v>
      </c>
      <c r="L19" s="7">
        <f t="shared" si="9"/>
        <v>-1.7689867465172897</v>
      </c>
      <c r="M19" s="7">
        <f t="shared" si="10"/>
        <v>1.7165083286072527</v>
      </c>
    </row>
    <row r="20" spans="1:13" ht="15.75" thickBot="1">
      <c r="B20" s="5"/>
      <c r="C20" s="5"/>
      <c r="D20" s="5"/>
      <c r="J20" s="7"/>
      <c r="K20" s="7"/>
    </row>
    <row r="21" spans="1:13" ht="15.75" thickBot="1">
      <c r="B21" s="145" t="str">
        <f>G2</f>
        <v>KZN GDP</v>
      </c>
      <c r="C21" s="146" t="str">
        <f t="shared" ref="C21:D21" si="11">H2</f>
        <v>KZN GOS</v>
      </c>
      <c r="D21" s="147" t="str">
        <f t="shared" si="11"/>
        <v>KZN COMP</v>
      </c>
    </row>
    <row r="22" spans="1:13">
      <c r="A22" s="1">
        <f>A4</f>
        <v>1996</v>
      </c>
      <c r="B22" s="148">
        <f>(G4-G3)/G3*100</f>
        <v>5.175490589482723</v>
      </c>
      <c r="C22" s="148">
        <f t="shared" ref="C22:D22" si="12">(H4-H3)/H3*100</f>
        <v>6.1564276604404657</v>
      </c>
      <c r="D22" s="148">
        <f t="shared" si="12"/>
        <v>4.0333437155286322</v>
      </c>
    </row>
    <row r="23" spans="1:13">
      <c r="A23" s="1">
        <f t="shared" ref="A23:A37" si="13">A5</f>
        <v>1997</v>
      </c>
      <c r="B23" s="148">
        <f t="shared" ref="B23:B37" si="14">(G5-G4)/G4*100</f>
        <v>1.9480759691223581</v>
      </c>
      <c r="C23" s="148">
        <f t="shared" ref="C23:C37" si="15">(H5-H4)/H4*100</f>
        <v>3.0766815841979636</v>
      </c>
      <c r="D23" s="148">
        <f t="shared" ref="D23:D37" si="16">(I5-I4)/I4*100</f>
        <v>0.67428955919546729</v>
      </c>
    </row>
    <row r="24" spans="1:13">
      <c r="A24" s="1">
        <f t="shared" si="13"/>
        <v>1998</v>
      </c>
      <c r="B24" s="148">
        <f t="shared" si="14"/>
        <v>0.87285779483851178</v>
      </c>
      <c r="C24" s="148">
        <f t="shared" si="15"/>
        <v>-3.5041980282480392</v>
      </c>
      <c r="D24" s="148">
        <f t="shared" si="16"/>
        <v>2.6424460466554947</v>
      </c>
    </row>
    <row r="25" spans="1:13">
      <c r="A25" s="1">
        <f t="shared" si="13"/>
        <v>1999</v>
      </c>
      <c r="B25" s="148">
        <f t="shared" si="14"/>
        <v>0.76800943160552615</v>
      </c>
      <c r="C25" s="148">
        <f t="shared" si="15"/>
        <v>0.69017708361865404</v>
      </c>
      <c r="D25" s="148">
        <f t="shared" si="16"/>
        <v>-0.69572162810368043</v>
      </c>
    </row>
    <row r="26" spans="1:13">
      <c r="A26" s="1">
        <f t="shared" si="13"/>
        <v>2000</v>
      </c>
      <c r="B26" s="148">
        <f t="shared" si="14"/>
        <v>4.4389330609996946</v>
      </c>
      <c r="C26" s="148">
        <f t="shared" si="15"/>
        <v>8.1682881944768173</v>
      </c>
      <c r="D26" s="148">
        <f t="shared" si="16"/>
        <v>0.44325588329074733</v>
      </c>
    </row>
    <row r="27" spans="1:13">
      <c r="A27" s="1">
        <f t="shared" si="13"/>
        <v>2001</v>
      </c>
      <c r="B27" s="148">
        <f t="shared" si="14"/>
        <v>4.4541099648747133</v>
      </c>
      <c r="C27" s="148">
        <f t="shared" si="15"/>
        <v>7.2652727774149826</v>
      </c>
      <c r="D27" s="148">
        <f t="shared" si="16"/>
        <v>1.0397102352671173</v>
      </c>
    </row>
    <row r="28" spans="1:13">
      <c r="A28" s="1">
        <f t="shared" si="13"/>
        <v>2002</v>
      </c>
      <c r="B28" s="148">
        <f t="shared" si="14"/>
        <v>2.4874919405530238</v>
      </c>
      <c r="C28" s="148">
        <f t="shared" si="15"/>
        <v>6.333115255172503</v>
      </c>
      <c r="D28" s="148">
        <f t="shared" si="16"/>
        <v>-0.24637777022067825</v>
      </c>
    </row>
    <row r="29" spans="1:13">
      <c r="A29" s="1">
        <f t="shared" si="13"/>
        <v>2003</v>
      </c>
      <c r="B29" s="148">
        <f t="shared" si="14"/>
        <v>2.7432639906487406</v>
      </c>
      <c r="C29" s="148">
        <f t="shared" si="15"/>
        <v>3.4708137092987075</v>
      </c>
      <c r="D29" s="148">
        <f t="shared" si="16"/>
        <v>3.6307968997471409</v>
      </c>
    </row>
    <row r="30" spans="1:13">
      <c r="A30" s="1">
        <f t="shared" si="13"/>
        <v>2004</v>
      </c>
      <c r="B30" s="148">
        <f t="shared" si="14"/>
        <v>4.4967464894428772</v>
      </c>
      <c r="C30" s="148">
        <f t="shared" si="15"/>
        <v>3.4667053013570688</v>
      </c>
      <c r="D30" s="148">
        <f t="shared" si="16"/>
        <v>2.9374245364104543</v>
      </c>
    </row>
    <row r="31" spans="1:13">
      <c r="A31" s="1">
        <f t="shared" si="13"/>
        <v>2005</v>
      </c>
      <c r="B31" s="148">
        <f t="shared" si="14"/>
        <v>5.7593018540806664</v>
      </c>
      <c r="C31" s="148">
        <f t="shared" si="15"/>
        <v>4.2277191035115829</v>
      </c>
      <c r="D31" s="148">
        <f t="shared" si="16"/>
        <v>4.1834378010231257</v>
      </c>
    </row>
    <row r="32" spans="1:13">
      <c r="A32" s="1">
        <f t="shared" si="13"/>
        <v>2006</v>
      </c>
      <c r="B32" s="148">
        <f t="shared" si="14"/>
        <v>5.5333278654310973</v>
      </c>
      <c r="C32" s="148">
        <f t="shared" si="15"/>
        <v>4.9589008773290226</v>
      </c>
      <c r="D32" s="148">
        <f t="shared" si="16"/>
        <v>3.9536711691409563</v>
      </c>
    </row>
    <row r="33" spans="1:4">
      <c r="A33" s="1">
        <f t="shared" si="13"/>
        <v>2007</v>
      </c>
      <c r="B33" s="148">
        <f t="shared" si="14"/>
        <v>5.8948084570002708</v>
      </c>
      <c r="C33" s="148">
        <f t="shared" si="15"/>
        <v>5.5150658087938407</v>
      </c>
      <c r="D33" s="148">
        <f t="shared" si="16"/>
        <v>5.108284062295243</v>
      </c>
    </row>
    <row r="34" spans="1:4">
      <c r="A34" s="1">
        <f t="shared" si="13"/>
        <v>2008</v>
      </c>
      <c r="B34" s="148">
        <f t="shared" si="14"/>
        <v>3.9731293461308819</v>
      </c>
      <c r="C34" s="148">
        <f t="shared" si="15"/>
        <v>4.4331039058864654</v>
      </c>
      <c r="D34" s="148">
        <f t="shared" si="16"/>
        <v>3.6650327118349542</v>
      </c>
    </row>
    <row r="35" spans="1:4">
      <c r="A35" s="1">
        <f>A17</f>
        <v>2009</v>
      </c>
      <c r="B35" s="148">
        <f t="shared" si="14"/>
        <v>-1.781471351225947</v>
      </c>
      <c r="C35" s="148">
        <f t="shared" si="15"/>
        <v>-1.5265234417624796</v>
      </c>
      <c r="D35" s="148">
        <f t="shared" si="16"/>
        <v>1.3583763831807709</v>
      </c>
    </row>
    <row r="36" spans="1:4">
      <c r="A36" s="1">
        <f t="shared" si="13"/>
        <v>2010</v>
      </c>
      <c r="B36" s="148">
        <f t="shared" si="14"/>
        <v>3.7649683898215227</v>
      </c>
      <c r="C36" s="148">
        <f t="shared" si="15"/>
        <v>0.6898085838737168</v>
      </c>
      <c r="D36" s="148">
        <f t="shared" si="16"/>
        <v>4.1977071830110635</v>
      </c>
    </row>
    <row r="37" spans="1:4">
      <c r="A37" s="1">
        <f t="shared" si="13"/>
        <v>2011</v>
      </c>
      <c r="B37" s="148">
        <f t="shared" si="14"/>
        <v>3.6883498741142517</v>
      </c>
      <c r="C37" s="148">
        <f t="shared" si="15"/>
        <v>-1.7689867465172906</v>
      </c>
      <c r="D37" s="148">
        <f t="shared" si="16"/>
        <v>1.7165083286072604</v>
      </c>
    </row>
    <row r="38" spans="1:4">
      <c r="B38" s="5"/>
      <c r="C38" s="5"/>
      <c r="D38" s="5"/>
    </row>
    <row r="39" spans="1:4">
      <c r="B39" s="5"/>
      <c r="C39" s="5"/>
      <c r="D39" s="5"/>
    </row>
    <row r="40" spans="1:4">
      <c r="B40" s="5"/>
      <c r="C40" s="5"/>
      <c r="D40" s="5"/>
    </row>
    <row r="41" spans="1:4">
      <c r="B41" s="5"/>
      <c r="C41" s="5"/>
      <c r="D41" s="5"/>
    </row>
    <row r="42" spans="1:4">
      <c r="B42" s="5"/>
      <c r="C42" s="5"/>
      <c r="D42" s="5"/>
    </row>
    <row r="43" spans="1:4">
      <c r="B43" s="5"/>
      <c r="C43" s="5"/>
      <c r="D43" s="5"/>
    </row>
    <row r="44" spans="1:4">
      <c r="B44" s="5"/>
      <c r="C44" s="5"/>
      <c r="D44" s="5"/>
    </row>
    <row r="45" spans="1:4">
      <c r="B45" s="5"/>
      <c r="C45" s="5"/>
      <c r="D45" s="5"/>
    </row>
    <row r="46" spans="1:4">
      <c r="B46" s="5"/>
      <c r="C46" s="5"/>
      <c r="D46" s="5"/>
    </row>
    <row r="47" spans="1:4">
      <c r="B47" s="5"/>
      <c r="C47" s="5"/>
      <c r="D47" s="5"/>
    </row>
    <row r="48" spans="1:4">
      <c r="B48" s="5"/>
      <c r="C48" s="5"/>
      <c r="D48" s="5"/>
    </row>
    <row r="49" spans="2:4">
      <c r="B49" s="5"/>
      <c r="C49" s="5"/>
      <c r="D49" s="5"/>
    </row>
    <row r="50" spans="2:4">
      <c r="B50" s="5"/>
      <c r="C50" s="5"/>
      <c r="D50" s="5"/>
    </row>
    <row r="51" spans="2:4">
      <c r="B51" s="5"/>
      <c r="C51" s="5"/>
      <c r="D51" s="5"/>
    </row>
    <row r="52" spans="2:4">
      <c r="B52" s="5"/>
      <c r="C52" s="5"/>
      <c r="D52" s="5"/>
    </row>
    <row r="53" spans="2:4">
      <c r="B53" s="5"/>
      <c r="C53" s="5"/>
      <c r="D53" s="5"/>
    </row>
    <row r="54" spans="2:4">
      <c r="B54" s="5"/>
      <c r="C54" s="5"/>
      <c r="D54" s="5"/>
    </row>
    <row r="55" spans="2:4">
      <c r="B55" s="5"/>
      <c r="C55" s="5"/>
      <c r="D55" s="5"/>
    </row>
    <row r="56" spans="2:4">
      <c r="B56" s="5"/>
      <c r="C56" s="5"/>
      <c r="D56" s="5"/>
    </row>
    <row r="57" spans="2:4">
      <c r="B57" s="5"/>
      <c r="C57" s="5"/>
      <c r="D57" s="5"/>
    </row>
    <row r="58" spans="2:4">
      <c r="B58" s="5"/>
      <c r="C58" s="5"/>
      <c r="D58" s="5"/>
    </row>
    <row r="59" spans="2:4">
      <c r="B59" s="5"/>
      <c r="C59" s="5"/>
      <c r="D59" s="5"/>
    </row>
    <row r="60" spans="2:4">
      <c r="B60" s="5"/>
      <c r="C60" s="5"/>
      <c r="D60" s="5"/>
    </row>
    <row r="61" spans="2:4">
      <c r="B61" s="5"/>
      <c r="C61" s="5"/>
      <c r="D61" s="5"/>
    </row>
    <row r="62" spans="2:4">
      <c r="B62" s="5"/>
      <c r="C62" s="5"/>
      <c r="D62" s="5"/>
    </row>
    <row r="63" spans="2:4">
      <c r="B63" s="5"/>
      <c r="C63" s="5"/>
      <c r="D63" s="5"/>
    </row>
    <row r="64" spans="2:4">
      <c r="B64" s="5"/>
      <c r="C64" s="5"/>
      <c r="D64" s="5"/>
    </row>
    <row r="65" spans="2:4">
      <c r="B65" s="5"/>
      <c r="C65" s="5"/>
      <c r="D65" s="5"/>
    </row>
    <row r="66" spans="2:4">
      <c r="B66" s="5"/>
      <c r="C66" s="5"/>
      <c r="D66" s="5"/>
    </row>
    <row r="67" spans="2:4">
      <c r="B67" s="5"/>
      <c r="C67" s="5"/>
      <c r="D67" s="5"/>
    </row>
    <row r="68" spans="2:4">
      <c r="B68" s="5"/>
      <c r="C68" s="5"/>
      <c r="D68" s="5"/>
    </row>
    <row r="69" spans="2:4">
      <c r="B69" s="5"/>
      <c r="C69" s="5"/>
      <c r="D69" s="5"/>
    </row>
    <row r="70" spans="2:4">
      <c r="B70" s="5"/>
      <c r="C70" s="5"/>
      <c r="D70" s="5"/>
    </row>
    <row r="71" spans="2:4">
      <c r="B71" s="5"/>
      <c r="C71" s="5"/>
      <c r="D71" s="5"/>
    </row>
    <row r="72" spans="2:4">
      <c r="B72" s="5"/>
      <c r="C72" s="5"/>
      <c r="D72" s="5"/>
    </row>
  </sheetData>
  <mergeCells count="2">
    <mergeCell ref="G1:I1"/>
    <mergeCell ref="C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Summary</vt:lpstr>
      <vt:lpstr>Macro-Indicators</vt:lpstr>
      <vt:lpstr>Business-Indicators</vt:lpstr>
      <vt:lpstr>Leading-Indicators</vt:lpstr>
      <vt:lpstr>National-Indicators</vt:lpstr>
      <vt:lpstr>Provincial-Indicators</vt:lpstr>
      <vt:lpstr>Indicators</vt:lpstr>
      <vt:lpstr>Index</vt:lpstr>
      <vt:lpstr>Proportions</vt:lpstr>
      <vt:lpstr>Model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2012-11-08T21:09:26Z</dcterms:created>
  <dcterms:modified xsi:type="dcterms:W3CDTF">2012-12-12T21:14:05Z</dcterms:modified>
</cp:coreProperties>
</file>