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charts/chart20.xml" ContentType="application/vnd.openxmlformats-officedocument.drawingml.char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ml.chartshapes+xml"/>
  <Override PartName="/xl/charts/chart4.xml" ContentType="application/vnd.openxmlformats-officedocument.drawingml.chart+xml"/>
  <Override PartName="/xl/drawings/drawing8.xml" ContentType="application/vnd.openxmlformats-officedocument.drawing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drawings/drawing17.xml" ContentType="application/vnd.openxmlformats-officedocument.drawing+xml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charts/chart29.xml" ContentType="application/vnd.openxmlformats-officedocument.drawingml.chart+xml"/>
  <Override PartName="/xl/drawings/drawing15.xml" ContentType="application/vnd.openxmlformats-officedocument.drawing+xml"/>
  <Override PartName="/xl/charts/chart49.xml" ContentType="application/vnd.openxmlformats-officedocument.drawingml.chart+xml"/>
  <Override PartName="/xl/worksheets/sheet3.xml" ContentType="application/vnd.openxmlformats-officedocument.spreadsheetml.worksheet+xml"/>
  <Override PartName="/xl/charts/chart18.xml" ContentType="application/vnd.openxmlformats-officedocument.drawingml.chart+xml"/>
  <Override PartName="/xl/charts/chart27.xml" ContentType="application/vnd.openxmlformats-officedocument.drawingml.chart+xml"/>
  <Override PartName="/xl/charts/chart36.xml" ContentType="application/vnd.openxmlformats-officedocument.drawingml.chart+xml"/>
  <Override PartName="/xl/charts/chart38.xml" ContentType="application/vnd.openxmlformats-officedocument.drawingml.chart+xml"/>
  <Override PartName="/xl/drawings/drawing13.xml" ContentType="application/vnd.openxmlformats-officedocument.drawing+xml"/>
  <Override PartName="/xl/charts/chart47.xml" ContentType="application/vnd.openxmlformats-officedocument.drawingml.chart+xml"/>
  <Override PartName="/xl/worksheets/sheet1.xml" ContentType="application/vnd.openxmlformats-officedocument.spreadsheetml.worksheet+xml"/>
  <Override PartName="/xl/charts/chart16.xml" ContentType="application/vnd.openxmlformats-officedocument.drawingml.chart+xml"/>
  <Override PartName="/xl/charts/chart25.xml" ContentType="application/vnd.openxmlformats-officedocument.drawingml.chart+xml"/>
  <Override PartName="/xl/charts/chart34.xml" ContentType="application/vnd.openxmlformats-officedocument.drawingml.chart+xml"/>
  <Override PartName="/xl/drawings/drawing11.xml" ContentType="application/vnd.openxmlformats-officedocument.drawing+xml"/>
  <Override PartName="/xl/charts/chart45.xml" ContentType="application/vnd.openxmlformats-officedocument.drawingml.chart+xml"/>
  <Override PartName="/xl/charts/chart54.xml" ContentType="application/vnd.openxmlformats-officedocument.drawingml.chart+xml"/>
  <Override PartName="/xl/sharedStrings.xml" ContentType="application/vnd.openxmlformats-officedocument.spreadsheetml.sharedStrings+xml"/>
  <Override PartName="/xl/charts/chart14.xml" ContentType="application/vnd.openxmlformats-officedocument.drawingml.chart+xml"/>
  <Override PartName="/xl/charts/chart23.xml" ContentType="application/vnd.openxmlformats-officedocument.drawingml.chart+xml"/>
  <Override PartName="/xl/charts/chart32.xml" ContentType="application/vnd.openxmlformats-officedocument.drawingml.chart+xml"/>
  <Override PartName="/xl/charts/chart43.xml" ContentType="application/vnd.openxmlformats-officedocument.drawingml.chart+xml"/>
  <Override PartName="/xl/charts/chart52.xml" ContentType="application/vnd.openxmlformats-officedocument.drawingml.chart+xml"/>
  <Override PartName="/xl/charts/chart9.xml" ContentType="application/vnd.openxmlformats-officedocument.drawingml.chart+xml"/>
  <Override PartName="/xl/charts/chart12.xml" ContentType="application/vnd.openxmlformats-officedocument.drawingml.chart+xml"/>
  <Override PartName="/xl/charts/chart21.xml" ContentType="application/vnd.openxmlformats-officedocument.drawingml.chart+xml"/>
  <Override PartName="/xl/charts/chart30.xml" ContentType="application/vnd.openxmlformats-officedocument.drawingml.chart+xml"/>
  <Override PartName="/xl/charts/chart41.xml" ContentType="application/vnd.openxmlformats-officedocument.drawingml.chart+xml"/>
  <Override PartName="/xl/charts/chart50.xml" ContentType="application/vnd.openxmlformats-officedocument.drawingml.chart+xml"/>
  <Default Extension="bin" ContentType="application/vnd.openxmlformats-officedocument.spreadsheetml.printerSettings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drawings/drawing9.xml" ContentType="application/vnd.openxmlformats-officedocument.drawing+xml"/>
  <Override PartName="/xl/worksheets/sheet14.xml" ContentType="application/vnd.openxmlformats-officedocument.spreadsheetml.worksheet+xml"/>
  <Override PartName="/xl/drawings/drawing7.xml" ContentType="application/vnd.openxmlformats-officedocument.drawing+xml"/>
  <Override PartName="/xl/charts/chart5.xml" ContentType="application/vnd.openxmlformats-officedocument.drawingml.chart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drawings/drawing5.xml" ContentType="application/vnd.openxmlformats-officedocument.drawingml.chartshapes+xml"/>
  <Override PartName="/xl/charts/chart3.xml" ContentType="application/vnd.openxmlformats-officedocument.drawingml.chart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charts/chart39.xml" ContentType="application/vnd.openxmlformats-officedocument.drawingml.chart+xml"/>
  <Override PartName="/xl/charts/chart48.xml" ContentType="application/vnd.openxmlformats-officedocument.drawingml.chart+xml"/>
  <Override PartName="/xl/drawings/drawing16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charts/chart19.xml" ContentType="application/vnd.openxmlformats-officedocument.drawingml.chart+xml"/>
  <Override PartName="/xl/charts/chart28.xml" ContentType="application/vnd.openxmlformats-officedocument.drawingml.chart+xml"/>
  <Override PartName="/xl/charts/chart37.xml" ContentType="application/vnd.openxmlformats-officedocument.drawingml.chart+xml"/>
  <Override PartName="/xl/drawings/drawing14.xml" ContentType="application/vnd.openxmlformats-officedocument.drawing+xml"/>
  <Override PartName="/xl/charts/chart46.xml" ContentType="application/vnd.openxmlformats-officedocument.drawingml.chart+xml"/>
  <Override PartName="/xl/charts/chart17.xml" ContentType="application/vnd.openxmlformats-officedocument.drawingml.chart+xml"/>
  <Override PartName="/xl/charts/chart26.xml" ContentType="application/vnd.openxmlformats-officedocument.drawingml.chart+xml"/>
  <Override PartName="/xl/charts/chart35.xml" ContentType="application/vnd.openxmlformats-officedocument.drawingml.chart+xml"/>
  <Override PartName="/xl/drawings/drawing12.xml" ContentType="application/vnd.openxmlformats-officedocument.drawing+xml"/>
  <Override PartName="/xl/charts/chart44.xml" ContentType="application/vnd.openxmlformats-officedocument.drawingml.chart+xml"/>
  <Override PartName="/xl/charts/chart53.xml" ContentType="application/vnd.openxmlformats-officedocument.drawingml.chart+xml"/>
  <Override PartName="/xl/calcChain.xml" ContentType="application/vnd.openxmlformats-officedocument.spreadsheetml.calcChain+xml"/>
  <Override PartName="/xl/charts/chart13.xml" ContentType="application/vnd.openxmlformats-officedocument.drawingml.chart+xml"/>
  <Override PartName="/xl/charts/chart15.xml" ContentType="application/vnd.openxmlformats-officedocument.drawingml.chart+xml"/>
  <Override PartName="/xl/charts/chart24.xml" ContentType="application/vnd.openxmlformats-officedocument.drawingml.chart+xml"/>
  <Override PartName="/xl/drawings/drawing10.xml" ContentType="application/vnd.openxmlformats-officedocument.drawing+xml"/>
  <Override PartName="/xl/charts/chart33.xml" ContentType="application/vnd.openxmlformats-officedocument.drawingml.chart+xml"/>
  <Override PartName="/xl/charts/chart42.xml" ContentType="application/vnd.openxmlformats-officedocument.drawingml.chart+xml"/>
  <Override PartName="/xl/charts/chart51.xml" ContentType="application/vnd.openxmlformats-officedocument.drawingml.chart+xml"/>
  <Override PartName="/xl/charts/chart8.xml" ContentType="application/vnd.openxmlformats-officedocument.drawingml.chart+xml"/>
  <Override PartName="/xl/charts/chart11.xml" ContentType="application/vnd.openxmlformats-officedocument.drawingml.chart+xml"/>
  <Override PartName="/xl/charts/chart22.xml" ContentType="application/vnd.openxmlformats-officedocument.drawingml.chart+xml"/>
  <Override PartName="/xl/charts/chart31.xml" ContentType="application/vnd.openxmlformats-officedocument.drawingml.chart+xml"/>
  <Override PartName="/xl/charts/chart40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7620" windowHeight="7575" tabRatio="873"/>
  </bookViews>
  <sheets>
    <sheet name="Introduction" sheetId="22" r:id="rId1"/>
    <sheet name="Annual" sheetId="12" r:id="rId2"/>
    <sheet name="Quarterly" sheetId="13" r:id="rId3"/>
    <sheet name="Growth Rates Annual" sheetId="2" r:id="rId4"/>
    <sheet name="Growth Rates Annualised" sheetId="15" r:id="rId5"/>
    <sheet name="Prov Contributions" sheetId="3" r:id="rId6"/>
    <sheet name="National Contributions" sheetId="8" r:id="rId7"/>
    <sheet name="GDP Durban" sheetId="6" r:id="rId8"/>
    <sheet name="GDP PMB" sheetId="17" r:id="rId9"/>
    <sheet name="GDP RBay" sheetId="18" r:id="rId10"/>
    <sheet name="GDP Port Shepstone" sheetId="19" r:id="rId11"/>
    <sheet name="GDP Newcastle" sheetId="20" r:id="rId12"/>
    <sheet name="Growth Rates" sheetId="21" r:id="rId13"/>
    <sheet name="Contr Rates" sheetId="23" r:id="rId14"/>
  </sheets>
  <calcPr calcId="125725"/>
</workbook>
</file>

<file path=xl/calcChain.xml><?xml version="1.0" encoding="utf-8"?>
<calcChain xmlns="http://schemas.openxmlformats.org/spreadsheetml/2006/main">
  <c r="A43" i="23"/>
  <c r="A90" s="1"/>
  <c r="B43"/>
  <c r="C43"/>
  <c r="C90" s="1"/>
  <c r="A44"/>
  <c r="A91" s="1"/>
  <c r="B44"/>
  <c r="C44"/>
  <c r="C91" s="1"/>
  <c r="A45"/>
  <c r="A92" s="1"/>
  <c r="B45"/>
  <c r="C45"/>
  <c r="C92" s="1"/>
  <c r="A46"/>
  <c r="A93" s="1"/>
  <c r="B46"/>
  <c r="C46"/>
  <c r="C93" s="1"/>
  <c r="A47"/>
  <c r="A94" s="1"/>
  <c r="B47"/>
  <c r="C47"/>
  <c r="C94" s="1"/>
  <c r="A48"/>
  <c r="A95" s="1"/>
  <c r="B48"/>
  <c r="C48"/>
  <c r="C95" s="1"/>
  <c r="A40" i="21"/>
  <c r="B40"/>
  <c r="C40"/>
  <c r="D40"/>
  <c r="A41"/>
  <c r="B41"/>
  <c r="C41"/>
  <c r="D41"/>
  <c r="A42"/>
  <c r="B42"/>
  <c r="C42"/>
  <c r="D42"/>
  <c r="A43"/>
  <c r="B43"/>
  <c r="C43"/>
  <c r="D43"/>
  <c r="A44"/>
  <c r="B44"/>
  <c r="C44"/>
  <c r="D44"/>
  <c r="A50" i="20"/>
  <c r="D50"/>
  <c r="E50"/>
  <c r="A51"/>
  <c r="D51"/>
  <c r="E51"/>
  <c r="A52"/>
  <c r="D52"/>
  <c r="E52"/>
  <c r="A50" i="19"/>
  <c r="D50"/>
  <c r="E50"/>
  <c r="A51"/>
  <c r="D51"/>
  <c r="E51"/>
  <c r="A52"/>
  <c r="D52"/>
  <c r="E52"/>
  <c r="A50" i="18"/>
  <c r="D50"/>
  <c r="E50"/>
  <c r="A51"/>
  <c r="D51"/>
  <c r="E51"/>
  <c r="A52"/>
  <c r="D52"/>
  <c r="E52"/>
  <c r="A49" i="17"/>
  <c r="D49"/>
  <c r="E49"/>
  <c r="A50"/>
  <c r="D50"/>
  <c r="E50"/>
  <c r="A51"/>
  <c r="D51"/>
  <c r="E51"/>
  <c r="A52"/>
  <c r="D52"/>
  <c r="E52"/>
  <c r="D50" i="6"/>
  <c r="E50"/>
  <c r="D51"/>
  <c r="E51"/>
  <c r="D52"/>
  <c r="E52"/>
  <c r="H52"/>
  <c r="BS105" i="13"/>
  <c r="BT105"/>
  <c r="BU105"/>
  <c r="BV105"/>
  <c r="BW105"/>
  <c r="BS65"/>
  <c r="BS85" s="1"/>
  <c r="BT65"/>
  <c r="BU65"/>
  <c r="BV65"/>
  <c r="BV85" s="1"/>
  <c r="BW65"/>
  <c r="BW85" s="1"/>
  <c r="BT45"/>
  <c r="BU45"/>
  <c r="BV45"/>
  <c r="BW45"/>
  <c r="BT46"/>
  <c r="BU46"/>
  <c r="BT47"/>
  <c r="BU47"/>
  <c r="BV47"/>
  <c r="BW47"/>
  <c r="BT48"/>
  <c r="BU48"/>
  <c r="BV48"/>
  <c r="BW48"/>
  <c r="BT49"/>
  <c r="BU49"/>
  <c r="BV49"/>
  <c r="BT50"/>
  <c r="BU50"/>
  <c r="BV50"/>
  <c r="BW50"/>
  <c r="BT51"/>
  <c r="BU51"/>
  <c r="BV51"/>
  <c r="BW51"/>
  <c r="BT52"/>
  <c r="BU52"/>
  <c r="BV52"/>
  <c r="BW52"/>
  <c r="BT53"/>
  <c r="BU53"/>
  <c r="BV53"/>
  <c r="BT54"/>
  <c r="BU54"/>
  <c r="BV54"/>
  <c r="BW54"/>
  <c r="BT55"/>
  <c r="BU55"/>
  <c r="BV55"/>
  <c r="BW55"/>
  <c r="BT56"/>
  <c r="BU56"/>
  <c r="BV56"/>
  <c r="BW56"/>
  <c r="BT57"/>
  <c r="BU57"/>
  <c r="BV57"/>
  <c r="BW57"/>
  <c r="BT58"/>
  <c r="BU58"/>
  <c r="BV58"/>
  <c r="BW58"/>
  <c r="BT59"/>
  <c r="BU59"/>
  <c r="BT61"/>
  <c r="BU61"/>
  <c r="BT85"/>
  <c r="BU85"/>
  <c r="BT86"/>
  <c r="BU86"/>
  <c r="BT87"/>
  <c r="BU87"/>
  <c r="BV87"/>
  <c r="BW87"/>
  <c r="BT88"/>
  <c r="BU88"/>
  <c r="BV88"/>
  <c r="BW88"/>
  <c r="BT89"/>
  <c r="BU89"/>
  <c r="BT90"/>
  <c r="BU90"/>
  <c r="BV90"/>
  <c r="BW90"/>
  <c r="BT91"/>
  <c r="BU91"/>
  <c r="BV91"/>
  <c r="BW91"/>
  <c r="BT92"/>
  <c r="BU92"/>
  <c r="BV92"/>
  <c r="BW92"/>
  <c r="BT93"/>
  <c r="BU93"/>
  <c r="BV93"/>
  <c r="BT94"/>
  <c r="BU94"/>
  <c r="BV94"/>
  <c r="BW94"/>
  <c r="BT95"/>
  <c r="BU95"/>
  <c r="BV95"/>
  <c r="BW95"/>
  <c r="BT96"/>
  <c r="BU96"/>
  <c r="BV96"/>
  <c r="BW96"/>
  <c r="BT97"/>
  <c r="BU97"/>
  <c r="BV97"/>
  <c r="BW97"/>
  <c r="BT98"/>
  <c r="BU98"/>
  <c r="BV98"/>
  <c r="BW98"/>
  <c r="BT99"/>
  <c r="BU99"/>
  <c r="BT101"/>
  <c r="BU101"/>
  <c r="BV38"/>
  <c r="BV118" s="1"/>
  <c r="BV37"/>
  <c r="BV117" s="1"/>
  <c r="BV36"/>
  <c r="BV116" s="1"/>
  <c r="BV35"/>
  <c r="BV115" s="1"/>
  <c r="BV34"/>
  <c r="BV114" s="1"/>
  <c r="BV32"/>
  <c r="BV112" s="1"/>
  <c r="BV31"/>
  <c r="BV29" s="1"/>
  <c r="BV30"/>
  <c r="BV110" s="1"/>
  <c r="BV28"/>
  <c r="BV108" s="1"/>
  <c r="BV27"/>
  <c r="BV25"/>
  <c r="BV13"/>
  <c r="BV9"/>
  <c r="BV89" s="1"/>
  <c r="BV6"/>
  <c r="BV86" s="1"/>
  <c r="BR45"/>
  <c r="BS45"/>
  <c r="BR46"/>
  <c r="BS46"/>
  <c r="BR47"/>
  <c r="BS47"/>
  <c r="BR48"/>
  <c r="BS48"/>
  <c r="BR49"/>
  <c r="BS49"/>
  <c r="BR50"/>
  <c r="BS50"/>
  <c r="BR51"/>
  <c r="BS51"/>
  <c r="BR52"/>
  <c r="BS52"/>
  <c r="BR53"/>
  <c r="BS53"/>
  <c r="BR54"/>
  <c r="BS54"/>
  <c r="BR55"/>
  <c r="BS55"/>
  <c r="BR56"/>
  <c r="BS56"/>
  <c r="BR57"/>
  <c r="BS57"/>
  <c r="BR58"/>
  <c r="BS58"/>
  <c r="BR59"/>
  <c r="BS59"/>
  <c r="BR61"/>
  <c r="BS61"/>
  <c r="BR65"/>
  <c r="BR85"/>
  <c r="BR86"/>
  <c r="BS86"/>
  <c r="BR87"/>
  <c r="BS87"/>
  <c r="BR88"/>
  <c r="BS88"/>
  <c r="BR89"/>
  <c r="BS89"/>
  <c r="BR90"/>
  <c r="BS90"/>
  <c r="BR91"/>
  <c r="BS91"/>
  <c r="BR92"/>
  <c r="BS92"/>
  <c r="BR93"/>
  <c r="BS93"/>
  <c r="BR94"/>
  <c r="BS94"/>
  <c r="BR95"/>
  <c r="BS95"/>
  <c r="BR96"/>
  <c r="BS96"/>
  <c r="BR97"/>
  <c r="BS97"/>
  <c r="BR98"/>
  <c r="BS98"/>
  <c r="BR99"/>
  <c r="BS99"/>
  <c r="BR101"/>
  <c r="BS101"/>
  <c r="BR105"/>
  <c r="BW35"/>
  <c r="BW115" s="1"/>
  <c r="BW36"/>
  <c r="BW116" s="1"/>
  <c r="BW37"/>
  <c r="BW117" s="1"/>
  <c r="BW38"/>
  <c r="BW118" s="1"/>
  <c r="BW34"/>
  <c r="BW114" s="1"/>
  <c r="BW31"/>
  <c r="BW111" s="1"/>
  <c r="BW32"/>
  <c r="BW112" s="1"/>
  <c r="BW30"/>
  <c r="BW110" s="1"/>
  <c r="BW28"/>
  <c r="BW108" s="1"/>
  <c r="BW27"/>
  <c r="BW107" s="1"/>
  <c r="BS27"/>
  <c r="BS107" s="1"/>
  <c r="BT27"/>
  <c r="BT107" s="1"/>
  <c r="BU27"/>
  <c r="BU107" s="1"/>
  <c r="BS28"/>
  <c r="BT28"/>
  <c r="BU28"/>
  <c r="BS30"/>
  <c r="BS110" s="1"/>
  <c r="BT30"/>
  <c r="BT110" s="1"/>
  <c r="BU30"/>
  <c r="BU110" s="1"/>
  <c r="BS31"/>
  <c r="BS111" s="1"/>
  <c r="BT31"/>
  <c r="BT111" s="1"/>
  <c r="BU31"/>
  <c r="BU111" s="1"/>
  <c r="BS32"/>
  <c r="BS112" s="1"/>
  <c r="BT32"/>
  <c r="BT112" s="1"/>
  <c r="BU32"/>
  <c r="BU112" s="1"/>
  <c r="BS34"/>
  <c r="BS114" s="1"/>
  <c r="BT34"/>
  <c r="BT114" s="1"/>
  <c r="BU34"/>
  <c r="BU114" s="1"/>
  <c r="BS35"/>
  <c r="BS115" s="1"/>
  <c r="BT35"/>
  <c r="BT115" s="1"/>
  <c r="BU35"/>
  <c r="BU115" s="1"/>
  <c r="BS36"/>
  <c r="BS116" s="1"/>
  <c r="BT36"/>
  <c r="BT116" s="1"/>
  <c r="BU36"/>
  <c r="BU116" s="1"/>
  <c r="BS37"/>
  <c r="BS117" s="1"/>
  <c r="BT37"/>
  <c r="BT117" s="1"/>
  <c r="BU37"/>
  <c r="BU117" s="1"/>
  <c r="BS38"/>
  <c r="BS118" s="1"/>
  <c r="BT38"/>
  <c r="BT118" s="1"/>
  <c r="BU38"/>
  <c r="BU118" s="1"/>
  <c r="T46" i="12"/>
  <c r="U46" s="1"/>
  <c r="V46" s="1"/>
  <c r="W46" s="1"/>
  <c r="X46" s="1"/>
  <c r="T47"/>
  <c r="T48"/>
  <c r="T49"/>
  <c r="T50"/>
  <c r="U50" s="1"/>
  <c r="V50" s="1"/>
  <c r="W50" s="1"/>
  <c r="X50" s="1"/>
  <c r="T51"/>
  <c r="T52"/>
  <c r="T53"/>
  <c r="T54"/>
  <c r="U54" s="1"/>
  <c r="V54" s="1"/>
  <c r="W54" s="1"/>
  <c r="X54" s="1"/>
  <c r="T55"/>
  <c r="T56"/>
  <c r="T57"/>
  <c r="T58"/>
  <c r="U58" s="1"/>
  <c r="V58" s="1"/>
  <c r="W58" s="1"/>
  <c r="X58" s="1"/>
  <c r="T59"/>
  <c r="T60"/>
  <c r="T45"/>
  <c r="BU25" i="13"/>
  <c r="BU13"/>
  <c r="BU9"/>
  <c r="BU6"/>
  <c r="B4" i="23"/>
  <c r="C4"/>
  <c r="B5"/>
  <c r="C5"/>
  <c r="B6"/>
  <c r="C6"/>
  <c r="A39"/>
  <c r="A40"/>
  <c r="A41"/>
  <c r="A42"/>
  <c r="A89" s="1"/>
  <c r="A46" i="20"/>
  <c r="A47"/>
  <c r="A48"/>
  <c r="A49"/>
  <c r="A37" i="21"/>
  <c r="A38"/>
  <c r="A39"/>
  <c r="R23" i="20"/>
  <c r="R23" i="19"/>
  <c r="A46"/>
  <c r="A47"/>
  <c r="A48"/>
  <c r="A49"/>
  <c r="A47" i="18"/>
  <c r="A48"/>
  <c r="A49"/>
  <c r="R23" i="17"/>
  <c r="A46"/>
  <c r="A47"/>
  <c r="A48"/>
  <c r="R23" i="6"/>
  <c r="D44"/>
  <c r="B36" i="21" s="1"/>
  <c r="E44" i="6"/>
  <c r="B40" i="23" s="1"/>
  <c r="D45" i="6"/>
  <c r="E45"/>
  <c r="D46"/>
  <c r="D46" i="19" s="1"/>
  <c r="E46" i="6"/>
  <c r="E46" i="19" s="1"/>
  <c r="D47" i="6"/>
  <c r="E47"/>
  <c r="D48"/>
  <c r="D48" i="20" s="1"/>
  <c r="E48" i="6"/>
  <c r="D49"/>
  <c r="D49" i="19" s="1"/>
  <c r="E49" i="6"/>
  <c r="D36"/>
  <c r="E36"/>
  <c r="B32" i="23" s="1"/>
  <c r="I36" i="6"/>
  <c r="D37"/>
  <c r="E37"/>
  <c r="B33" i="23" s="1"/>
  <c r="I37" i="6"/>
  <c r="J37"/>
  <c r="D38"/>
  <c r="J38" s="1"/>
  <c r="E38"/>
  <c r="K38" s="1"/>
  <c r="M38" s="1"/>
  <c r="I38"/>
  <c r="D39"/>
  <c r="E39"/>
  <c r="B35" i="23" s="1"/>
  <c r="I39" i="6"/>
  <c r="J39"/>
  <c r="D40"/>
  <c r="E40"/>
  <c r="B36" i="23" s="1"/>
  <c r="D41" i="6"/>
  <c r="E41"/>
  <c r="B37" i="23" s="1"/>
  <c r="D42" i="6"/>
  <c r="E42"/>
  <c r="B38" i="23" s="1"/>
  <c r="D43" i="6"/>
  <c r="B35" i="21" s="1"/>
  <c r="E43" i="6"/>
  <c r="B39" i="23" s="1"/>
  <c r="G46" i="13"/>
  <c r="B20" i="2"/>
  <c r="BM105" i="13"/>
  <c r="BN105"/>
  <c r="BO105"/>
  <c r="BP105"/>
  <c r="BQ105"/>
  <c r="BN85"/>
  <c r="BO85"/>
  <c r="BP85"/>
  <c r="BQ85"/>
  <c r="BN86"/>
  <c r="BO86"/>
  <c r="BP86"/>
  <c r="BQ86"/>
  <c r="BN87"/>
  <c r="BO87"/>
  <c r="BP87"/>
  <c r="BQ87"/>
  <c r="BN88"/>
  <c r="BO88"/>
  <c r="BP88"/>
  <c r="BQ88"/>
  <c r="BN89"/>
  <c r="BO89"/>
  <c r="BP89"/>
  <c r="BQ89"/>
  <c r="BN90"/>
  <c r="BO90"/>
  <c r="BP90"/>
  <c r="BQ90"/>
  <c r="BN91"/>
  <c r="BO91"/>
  <c r="BP91"/>
  <c r="BQ91"/>
  <c r="BN92"/>
  <c r="BO92"/>
  <c r="BP92"/>
  <c r="BQ92"/>
  <c r="BN93"/>
  <c r="BO93"/>
  <c r="BP93"/>
  <c r="BQ93"/>
  <c r="BN94"/>
  <c r="BO94"/>
  <c r="BP94"/>
  <c r="BQ94"/>
  <c r="BN95"/>
  <c r="BO95"/>
  <c r="BP95"/>
  <c r="BQ95"/>
  <c r="BN96"/>
  <c r="BO96"/>
  <c r="BP96"/>
  <c r="BQ96"/>
  <c r="BN97"/>
  <c r="BO97"/>
  <c r="BP97"/>
  <c r="BQ97"/>
  <c r="BN98"/>
  <c r="BO98"/>
  <c r="BP98"/>
  <c r="BQ98"/>
  <c r="BN99"/>
  <c r="BO99"/>
  <c r="BP99"/>
  <c r="BQ99"/>
  <c r="BN101"/>
  <c r="BO101"/>
  <c r="BP101"/>
  <c r="BQ101"/>
  <c r="BN65"/>
  <c r="BO65"/>
  <c r="BP65"/>
  <c r="BQ65"/>
  <c r="BN46"/>
  <c r="BO46"/>
  <c r="BP46"/>
  <c r="BQ46"/>
  <c r="BN47"/>
  <c r="BO47"/>
  <c r="BP47"/>
  <c r="BQ47"/>
  <c r="BN48"/>
  <c r="BO48"/>
  <c r="BP48"/>
  <c r="BQ48"/>
  <c r="BN49"/>
  <c r="BO49"/>
  <c r="BP49"/>
  <c r="BQ49"/>
  <c r="BN50"/>
  <c r="BO50"/>
  <c r="BP50"/>
  <c r="BQ50"/>
  <c r="BN51"/>
  <c r="BO51"/>
  <c r="BP51"/>
  <c r="BQ51"/>
  <c r="BN52"/>
  <c r="BO52"/>
  <c r="BP52"/>
  <c r="BQ52"/>
  <c r="BN53"/>
  <c r="BO53"/>
  <c r="BP53"/>
  <c r="BQ53"/>
  <c r="BN54"/>
  <c r="BO54"/>
  <c r="BP54"/>
  <c r="BQ54"/>
  <c r="BN55"/>
  <c r="BO55"/>
  <c r="BP55"/>
  <c r="BQ55"/>
  <c r="BN56"/>
  <c r="BO56"/>
  <c r="BP56"/>
  <c r="BQ56"/>
  <c r="BN57"/>
  <c r="BO57"/>
  <c r="BP57"/>
  <c r="BQ57"/>
  <c r="BN58"/>
  <c r="BO58"/>
  <c r="BP58"/>
  <c r="BQ58"/>
  <c r="BN59"/>
  <c r="BO59"/>
  <c r="BP59"/>
  <c r="BQ59"/>
  <c r="BN61"/>
  <c r="BO61"/>
  <c r="BP61"/>
  <c r="BQ61"/>
  <c r="BN37"/>
  <c r="BO37"/>
  <c r="BP37"/>
  <c r="BQ37"/>
  <c r="BR37"/>
  <c r="BN38"/>
  <c r="BO38"/>
  <c r="BP38"/>
  <c r="BQ38"/>
  <c r="BQ78" s="1"/>
  <c r="BR38"/>
  <c r="BR118" s="1"/>
  <c r="BR36"/>
  <c r="BR76" s="1"/>
  <c r="BQ36"/>
  <c r="BP36"/>
  <c r="BO36"/>
  <c r="BN36"/>
  <c r="BR35"/>
  <c r="BQ35"/>
  <c r="BQ75" s="1"/>
  <c r="BP35"/>
  <c r="BO35"/>
  <c r="BN35"/>
  <c r="BR34"/>
  <c r="BQ34"/>
  <c r="BP34"/>
  <c r="BO34"/>
  <c r="BN34"/>
  <c r="BN32"/>
  <c r="BO32"/>
  <c r="BP32"/>
  <c r="BQ32"/>
  <c r="BR32"/>
  <c r="BR72" s="1"/>
  <c r="BR31"/>
  <c r="BR71" s="1"/>
  <c r="BQ31"/>
  <c r="BP31"/>
  <c r="BQ71" s="1"/>
  <c r="BO31"/>
  <c r="BN31"/>
  <c r="BR30"/>
  <c r="BQ30"/>
  <c r="BR70" s="1"/>
  <c r="BP30"/>
  <c r="BO30"/>
  <c r="BN30"/>
  <c r="BR28"/>
  <c r="BR27"/>
  <c r="BO27"/>
  <c r="BP27"/>
  <c r="BQ27"/>
  <c r="BN27"/>
  <c r="U45" i="12"/>
  <c r="V45" s="1"/>
  <c r="W45" s="1"/>
  <c r="X45" s="1"/>
  <c r="U47"/>
  <c r="V47" s="1"/>
  <c r="W47" s="1"/>
  <c r="X47" s="1"/>
  <c r="U48"/>
  <c r="V48" s="1"/>
  <c r="W48" s="1"/>
  <c r="X48" s="1"/>
  <c r="U49"/>
  <c r="V49" s="1"/>
  <c r="W49" s="1"/>
  <c r="X49" s="1"/>
  <c r="U51"/>
  <c r="V51" s="1"/>
  <c r="W51" s="1"/>
  <c r="X51" s="1"/>
  <c r="U52"/>
  <c r="V52" s="1"/>
  <c r="W52" s="1"/>
  <c r="X52" s="1"/>
  <c r="U53"/>
  <c r="V53" s="1"/>
  <c r="W53" s="1"/>
  <c r="X53" s="1"/>
  <c r="U55"/>
  <c r="V55" s="1"/>
  <c r="W55" s="1"/>
  <c r="X55" s="1"/>
  <c r="U56"/>
  <c r="V56" s="1"/>
  <c r="W56" s="1"/>
  <c r="X56" s="1"/>
  <c r="U57"/>
  <c r="V57" s="1"/>
  <c r="W57" s="1"/>
  <c r="X57" s="1"/>
  <c r="U59"/>
  <c r="V59" s="1"/>
  <c r="W59" s="1"/>
  <c r="X59" s="1"/>
  <c r="U60"/>
  <c r="V60" s="1"/>
  <c r="W60" s="1"/>
  <c r="X60" s="1"/>
  <c r="BT6" i="13"/>
  <c r="BT19" s="1"/>
  <c r="BT9"/>
  <c r="BT13"/>
  <c r="BT25"/>
  <c r="S168" i="12"/>
  <c r="S27"/>
  <c r="O166"/>
  <c r="P166"/>
  <c r="Q166"/>
  <c r="R166"/>
  <c r="S166"/>
  <c r="O167"/>
  <c r="P167"/>
  <c r="Q167"/>
  <c r="R167"/>
  <c r="S167"/>
  <c r="O168"/>
  <c r="P168"/>
  <c r="Q168"/>
  <c r="R168"/>
  <c r="O169"/>
  <c r="P169"/>
  <c r="Q169"/>
  <c r="R169"/>
  <c r="S169"/>
  <c r="O170"/>
  <c r="P170"/>
  <c r="Q170"/>
  <c r="R170"/>
  <c r="S170"/>
  <c r="O171"/>
  <c r="P171"/>
  <c r="Q171"/>
  <c r="R171"/>
  <c r="S171"/>
  <c r="O172"/>
  <c r="P172"/>
  <c r="Q172"/>
  <c r="R172"/>
  <c r="S172"/>
  <c r="O173"/>
  <c r="P173"/>
  <c r="Q173"/>
  <c r="R173"/>
  <c r="S173"/>
  <c r="O174"/>
  <c r="P174"/>
  <c r="Q174"/>
  <c r="R174"/>
  <c r="S174"/>
  <c r="O175"/>
  <c r="P175"/>
  <c r="Q175"/>
  <c r="R175"/>
  <c r="S175"/>
  <c r="O176"/>
  <c r="P176"/>
  <c r="Q176"/>
  <c r="R176"/>
  <c r="S176"/>
  <c r="O177"/>
  <c r="P177"/>
  <c r="Q177"/>
  <c r="R177"/>
  <c r="S177"/>
  <c r="O178"/>
  <c r="P178"/>
  <c r="Q178"/>
  <c r="R178"/>
  <c r="S178"/>
  <c r="O179"/>
  <c r="P179"/>
  <c r="Q179"/>
  <c r="R179"/>
  <c r="S179"/>
  <c r="O180"/>
  <c r="P180"/>
  <c r="Q180"/>
  <c r="R180"/>
  <c r="S180"/>
  <c r="O181"/>
  <c r="P181"/>
  <c r="Q181"/>
  <c r="R181"/>
  <c r="S181"/>
  <c r="L85"/>
  <c r="M85"/>
  <c r="N85"/>
  <c r="O85"/>
  <c r="P85"/>
  <c r="Q85"/>
  <c r="R85"/>
  <c r="S85"/>
  <c r="L86"/>
  <c r="M86"/>
  <c r="N86"/>
  <c r="O86"/>
  <c r="P86"/>
  <c r="Q86"/>
  <c r="R86"/>
  <c r="S86"/>
  <c r="L87"/>
  <c r="M87"/>
  <c r="N87"/>
  <c r="O87"/>
  <c r="P87"/>
  <c r="Q87"/>
  <c r="R87"/>
  <c r="S87"/>
  <c r="L88"/>
  <c r="M88"/>
  <c r="N88"/>
  <c r="O88"/>
  <c r="P88"/>
  <c r="Q88"/>
  <c r="R88"/>
  <c r="S88"/>
  <c r="L89"/>
  <c r="M89"/>
  <c r="N89"/>
  <c r="O89"/>
  <c r="P89"/>
  <c r="Q89"/>
  <c r="R89"/>
  <c r="S89"/>
  <c r="L90"/>
  <c r="M90"/>
  <c r="N90"/>
  <c r="O90"/>
  <c r="P90"/>
  <c r="Q90"/>
  <c r="R90"/>
  <c r="S90"/>
  <c r="L91"/>
  <c r="M91"/>
  <c r="N91"/>
  <c r="O91"/>
  <c r="P91"/>
  <c r="Q91"/>
  <c r="R91"/>
  <c r="S91"/>
  <c r="L92"/>
  <c r="M92"/>
  <c r="N92"/>
  <c r="O92"/>
  <c r="P92"/>
  <c r="Q92"/>
  <c r="R92"/>
  <c r="S92"/>
  <c r="L93"/>
  <c r="M93"/>
  <c r="N93"/>
  <c r="O93"/>
  <c r="P93"/>
  <c r="Q93"/>
  <c r="R93"/>
  <c r="S93"/>
  <c r="L94"/>
  <c r="M94"/>
  <c r="N94"/>
  <c r="O94"/>
  <c r="P94"/>
  <c r="Q94"/>
  <c r="R94"/>
  <c r="S94"/>
  <c r="L95"/>
  <c r="M95"/>
  <c r="N95"/>
  <c r="O95"/>
  <c r="P95"/>
  <c r="Q95"/>
  <c r="R95"/>
  <c r="S95"/>
  <c r="L96"/>
  <c r="M96"/>
  <c r="N96"/>
  <c r="O96"/>
  <c r="P96"/>
  <c r="Q96"/>
  <c r="R96"/>
  <c r="S96"/>
  <c r="L97"/>
  <c r="M97"/>
  <c r="N97"/>
  <c r="O97"/>
  <c r="P97"/>
  <c r="Q97"/>
  <c r="R97"/>
  <c r="S97"/>
  <c r="L98"/>
  <c r="M98"/>
  <c r="N98"/>
  <c r="O98"/>
  <c r="P98"/>
  <c r="Q98"/>
  <c r="R98"/>
  <c r="S98"/>
  <c r="L99"/>
  <c r="M99"/>
  <c r="N99"/>
  <c r="O99"/>
  <c r="P99"/>
  <c r="Q99"/>
  <c r="R99"/>
  <c r="S99"/>
  <c r="L100"/>
  <c r="M100"/>
  <c r="N100"/>
  <c r="O100"/>
  <c r="P100"/>
  <c r="Q100"/>
  <c r="R100"/>
  <c r="S100"/>
  <c r="P65"/>
  <c r="Q65"/>
  <c r="R65"/>
  <c r="S65"/>
  <c r="P66"/>
  <c r="Q66"/>
  <c r="R66"/>
  <c r="S66"/>
  <c r="P67"/>
  <c r="Q67"/>
  <c r="R67"/>
  <c r="S67"/>
  <c r="P68"/>
  <c r="Q68"/>
  <c r="R68"/>
  <c r="S68"/>
  <c r="P69"/>
  <c r="Q69"/>
  <c r="R69"/>
  <c r="S69"/>
  <c r="P70"/>
  <c r="Q70"/>
  <c r="R70"/>
  <c r="S70"/>
  <c r="P71"/>
  <c r="Q71"/>
  <c r="R71"/>
  <c r="S71"/>
  <c r="P72"/>
  <c r="Q72"/>
  <c r="R72"/>
  <c r="S72"/>
  <c r="P73"/>
  <c r="Q73"/>
  <c r="R73"/>
  <c r="S73"/>
  <c r="P74"/>
  <c r="Q74"/>
  <c r="R74"/>
  <c r="S74"/>
  <c r="P75"/>
  <c r="Q75"/>
  <c r="R75"/>
  <c r="S75"/>
  <c r="P76"/>
  <c r="Q76"/>
  <c r="R76"/>
  <c r="S76"/>
  <c r="P77"/>
  <c r="Q77"/>
  <c r="R77"/>
  <c r="S77"/>
  <c r="P78"/>
  <c r="Q78"/>
  <c r="R78"/>
  <c r="S78"/>
  <c r="P79"/>
  <c r="Q79"/>
  <c r="R79"/>
  <c r="S79"/>
  <c r="P80"/>
  <c r="Q80"/>
  <c r="R80"/>
  <c r="S80"/>
  <c r="Q26"/>
  <c r="P27"/>
  <c r="P26" s="1"/>
  <c r="Q27"/>
  <c r="R27"/>
  <c r="R26" s="1"/>
  <c r="S26"/>
  <c r="P28"/>
  <c r="Q28"/>
  <c r="R28"/>
  <c r="S28"/>
  <c r="P30"/>
  <c r="P29" s="1"/>
  <c r="Q30"/>
  <c r="Q29" s="1"/>
  <c r="R30"/>
  <c r="R29" s="1"/>
  <c r="S30"/>
  <c r="S29" s="1"/>
  <c r="P31"/>
  <c r="Q31"/>
  <c r="R31"/>
  <c r="S31"/>
  <c r="P32"/>
  <c r="Q32"/>
  <c r="R32"/>
  <c r="S32"/>
  <c r="P34"/>
  <c r="P33" s="1"/>
  <c r="P39" s="1"/>
  <c r="P41" s="1"/>
  <c r="Q34"/>
  <c r="Q33" s="1"/>
  <c r="Q39" s="1"/>
  <c r="Q41" s="1"/>
  <c r="R34"/>
  <c r="R33" s="1"/>
  <c r="R39" s="1"/>
  <c r="R41" s="1"/>
  <c r="S34"/>
  <c r="S33" s="1"/>
  <c r="S39" s="1"/>
  <c r="S41" s="1"/>
  <c r="P35"/>
  <c r="Q35"/>
  <c r="R35"/>
  <c r="S35"/>
  <c r="P36"/>
  <c r="Q36"/>
  <c r="R36"/>
  <c r="S36"/>
  <c r="P37"/>
  <c r="Q37"/>
  <c r="R37"/>
  <c r="S37"/>
  <c r="P38"/>
  <c r="Q38"/>
  <c r="R38"/>
  <c r="S38"/>
  <c r="S56"/>
  <c r="S57"/>
  <c r="S55"/>
  <c r="S54"/>
  <c r="S53"/>
  <c r="S50"/>
  <c r="S51"/>
  <c r="S49"/>
  <c r="S47"/>
  <c r="S46"/>
  <c r="R59"/>
  <c r="R13"/>
  <c r="R19" s="1"/>
  <c r="R21" s="1"/>
  <c r="R9"/>
  <c r="R6"/>
  <c r="D3" i="20"/>
  <c r="E3"/>
  <c r="D4"/>
  <c r="E4"/>
  <c r="D5"/>
  <c r="E5"/>
  <c r="D6"/>
  <c r="E6"/>
  <c r="D7"/>
  <c r="E7"/>
  <c r="D8"/>
  <c r="E8"/>
  <c r="D9"/>
  <c r="E9"/>
  <c r="D10"/>
  <c r="E10"/>
  <c r="D3" i="19"/>
  <c r="E3"/>
  <c r="D4"/>
  <c r="E4"/>
  <c r="D5"/>
  <c r="E5"/>
  <c r="D6"/>
  <c r="E6"/>
  <c r="D7"/>
  <c r="E7"/>
  <c r="D8"/>
  <c r="E8"/>
  <c r="D9"/>
  <c r="E9"/>
  <c r="D10"/>
  <c r="E10"/>
  <c r="BR67" i="13" l="1"/>
  <c r="BR110"/>
  <c r="BP75"/>
  <c r="BR115"/>
  <c r="BQ76"/>
  <c r="BR116"/>
  <c r="BV26"/>
  <c r="BV78"/>
  <c r="BT78"/>
  <c r="BW77"/>
  <c r="BU77"/>
  <c r="BS77"/>
  <c r="BV76"/>
  <c r="BT76"/>
  <c r="BW75"/>
  <c r="BU75"/>
  <c r="BS75"/>
  <c r="BV74"/>
  <c r="BT74"/>
  <c r="BV72"/>
  <c r="BT72"/>
  <c r="BW71"/>
  <c r="BU71"/>
  <c r="BS71"/>
  <c r="BV70"/>
  <c r="BT70"/>
  <c r="BV68"/>
  <c r="BT68"/>
  <c r="BW67"/>
  <c r="BU67"/>
  <c r="BS67"/>
  <c r="BR111"/>
  <c r="BR114"/>
  <c r="BU33"/>
  <c r="BR112"/>
  <c r="BW78"/>
  <c r="BU78"/>
  <c r="BS78"/>
  <c r="BV77"/>
  <c r="BT77"/>
  <c r="BW76"/>
  <c r="BU76"/>
  <c r="BS76"/>
  <c r="BV75"/>
  <c r="BT75"/>
  <c r="BW74"/>
  <c r="BU74"/>
  <c r="BS74"/>
  <c r="BW72"/>
  <c r="BU72"/>
  <c r="BS72"/>
  <c r="BV71"/>
  <c r="BT71"/>
  <c r="BW70"/>
  <c r="BU70"/>
  <c r="BS70"/>
  <c r="BW68"/>
  <c r="BU68"/>
  <c r="BS68"/>
  <c r="BV67"/>
  <c r="BT67"/>
  <c r="BV111"/>
  <c r="BV107"/>
  <c r="E48" i="20"/>
  <c r="K36" i="6"/>
  <c r="M36" s="1"/>
  <c r="K39"/>
  <c r="H39"/>
  <c r="K37"/>
  <c r="M37" s="1"/>
  <c r="Q37" s="1"/>
  <c r="H36"/>
  <c r="B34" i="23"/>
  <c r="B39" i="21"/>
  <c r="D46" i="20"/>
  <c r="J36" i="6"/>
  <c r="H51"/>
  <c r="H50"/>
  <c r="H49"/>
  <c r="H47"/>
  <c r="D47" i="18"/>
  <c r="D47" i="19"/>
  <c r="D47" i="20"/>
  <c r="D47" i="17"/>
  <c r="H46" i="6"/>
  <c r="E48" i="19"/>
  <c r="E47" i="18"/>
  <c r="E49" i="20"/>
  <c r="E47"/>
  <c r="B42" i="23"/>
  <c r="E49" i="19"/>
  <c r="E47"/>
  <c r="E46" i="20"/>
  <c r="BV33" i="13"/>
  <c r="BV46"/>
  <c r="BV39"/>
  <c r="BV19"/>
  <c r="BR74"/>
  <c r="BT26"/>
  <c r="BR117"/>
  <c r="BQ67"/>
  <c r="BS33"/>
  <c r="BU29"/>
  <c r="BT29"/>
  <c r="BS26"/>
  <c r="BR107"/>
  <c r="BR77"/>
  <c r="BR78"/>
  <c r="BR75"/>
  <c r="BP77"/>
  <c r="BS29"/>
  <c r="BU26"/>
  <c r="B37" i="21"/>
  <c r="H43" i="6"/>
  <c r="H45"/>
  <c r="D49" i="18"/>
  <c r="D49" i="20"/>
  <c r="B38" i="21"/>
  <c r="D48" i="18"/>
  <c r="D48" i="19"/>
  <c r="D48" i="17"/>
  <c r="D46"/>
  <c r="Q38" i="6"/>
  <c r="C34" i="23"/>
  <c r="C32"/>
  <c r="C33"/>
  <c r="H42" i="6"/>
  <c r="H37"/>
  <c r="H40"/>
  <c r="E48" i="17"/>
  <c r="E47"/>
  <c r="E46"/>
  <c r="E49" i="18"/>
  <c r="E48"/>
  <c r="C39" i="21"/>
  <c r="C35"/>
  <c r="C38"/>
  <c r="C37"/>
  <c r="H38" i="6"/>
  <c r="C36" i="21"/>
  <c r="B41" i="23"/>
  <c r="BU39" i="13"/>
  <c r="BT33"/>
  <c r="BU19"/>
  <c r="BO78"/>
  <c r="BO77"/>
  <c r="BO76"/>
  <c r="BO75"/>
  <c r="BO74"/>
  <c r="BO72"/>
  <c r="BO71"/>
  <c r="BO70"/>
  <c r="BO67"/>
  <c r="BP78"/>
  <c r="BP76"/>
  <c r="BP74"/>
  <c r="BP72"/>
  <c r="BP71"/>
  <c r="BP70"/>
  <c r="BP67"/>
  <c r="BQ77"/>
  <c r="BQ74"/>
  <c r="BQ72"/>
  <c r="BQ70"/>
  <c r="H48" i="6"/>
  <c r="H44"/>
  <c r="H41"/>
  <c r="Q36"/>
  <c r="N38"/>
  <c r="BT21" i="13"/>
  <c r="R45" i="12"/>
  <c r="C48"/>
  <c r="D48"/>
  <c r="E48"/>
  <c r="F48"/>
  <c r="G48"/>
  <c r="H48"/>
  <c r="I48"/>
  <c r="J48"/>
  <c r="K48"/>
  <c r="L48"/>
  <c r="M48"/>
  <c r="N48"/>
  <c r="O48"/>
  <c r="P48"/>
  <c r="B48"/>
  <c r="B45"/>
  <c r="D45"/>
  <c r="E45"/>
  <c r="F45"/>
  <c r="G45"/>
  <c r="H45"/>
  <c r="I45"/>
  <c r="J45"/>
  <c r="K45"/>
  <c r="L45"/>
  <c r="M45"/>
  <c r="N45"/>
  <c r="O45"/>
  <c r="P45"/>
  <c r="C45"/>
  <c r="V35" i="13"/>
  <c r="V36"/>
  <c r="V37"/>
  <c r="V38"/>
  <c r="V34"/>
  <c r="V32"/>
  <c r="V31"/>
  <c r="V30"/>
  <c r="V28"/>
  <c r="V27"/>
  <c r="S27"/>
  <c r="T27"/>
  <c r="U27"/>
  <c r="S28"/>
  <c r="T28"/>
  <c r="U28"/>
  <c r="S30"/>
  <c r="T30"/>
  <c r="U30"/>
  <c r="S31"/>
  <c r="T31"/>
  <c r="U31"/>
  <c r="S32"/>
  <c r="T32"/>
  <c r="U32"/>
  <c r="S34"/>
  <c r="T34"/>
  <c r="U34"/>
  <c r="S35"/>
  <c r="T35"/>
  <c r="U35"/>
  <c r="S36"/>
  <c r="T36"/>
  <c r="U36"/>
  <c r="S37"/>
  <c r="T37"/>
  <c r="U37"/>
  <c r="S38"/>
  <c r="T38"/>
  <c r="U38"/>
  <c r="R35"/>
  <c r="R36"/>
  <c r="R37"/>
  <c r="R38"/>
  <c r="R32"/>
  <c r="O32"/>
  <c r="P32"/>
  <c r="Q32"/>
  <c r="N32"/>
  <c r="K32"/>
  <c r="L32"/>
  <c r="M32"/>
  <c r="J32"/>
  <c r="G32"/>
  <c r="H32"/>
  <c r="I32"/>
  <c r="F32"/>
  <c r="R34"/>
  <c r="R31"/>
  <c r="R30"/>
  <c r="R28"/>
  <c r="R27"/>
  <c r="O27"/>
  <c r="P27"/>
  <c r="Q27"/>
  <c r="O28"/>
  <c r="P28"/>
  <c r="Q28"/>
  <c r="O30"/>
  <c r="P30"/>
  <c r="Q30"/>
  <c r="O31"/>
  <c r="P31"/>
  <c r="Q31"/>
  <c r="O34"/>
  <c r="P34"/>
  <c r="Q34"/>
  <c r="O35"/>
  <c r="P35"/>
  <c r="Q35"/>
  <c r="O36"/>
  <c r="P36"/>
  <c r="Q36"/>
  <c r="O37"/>
  <c r="P37"/>
  <c r="Q37"/>
  <c r="O38"/>
  <c r="P38"/>
  <c r="Q38"/>
  <c r="N35"/>
  <c r="N36"/>
  <c r="N37"/>
  <c r="N38"/>
  <c r="N34"/>
  <c r="N31"/>
  <c r="N30"/>
  <c r="N28"/>
  <c r="N27"/>
  <c r="A80" i="12"/>
  <c r="A101" i="13"/>
  <c r="A81"/>
  <c r="A121" s="1"/>
  <c r="K27"/>
  <c r="L27"/>
  <c r="M27"/>
  <c r="K28"/>
  <c r="L28"/>
  <c r="M28"/>
  <c r="K30"/>
  <c r="L30"/>
  <c r="M30"/>
  <c r="K31"/>
  <c r="L31"/>
  <c r="M31"/>
  <c r="K34"/>
  <c r="L34"/>
  <c r="M34"/>
  <c r="K35"/>
  <c r="L35"/>
  <c r="M35"/>
  <c r="K36"/>
  <c r="L36"/>
  <c r="M36"/>
  <c r="K37"/>
  <c r="L37"/>
  <c r="M37"/>
  <c r="K38"/>
  <c r="L38"/>
  <c r="M38"/>
  <c r="J35"/>
  <c r="J36"/>
  <c r="J37"/>
  <c r="J38"/>
  <c r="J34"/>
  <c r="J31"/>
  <c r="J30"/>
  <c r="J28"/>
  <c r="J27"/>
  <c r="G27"/>
  <c r="H27"/>
  <c r="I27"/>
  <c r="G28"/>
  <c r="H28"/>
  <c r="I28"/>
  <c r="G30"/>
  <c r="H30"/>
  <c r="I30"/>
  <c r="G31"/>
  <c r="H31"/>
  <c r="I31"/>
  <c r="G34"/>
  <c r="H34"/>
  <c r="I34"/>
  <c r="G35"/>
  <c r="H35"/>
  <c r="I35"/>
  <c r="G36"/>
  <c r="H36"/>
  <c r="I36"/>
  <c r="G37"/>
  <c r="H37"/>
  <c r="I37"/>
  <c r="G38"/>
  <c r="H38"/>
  <c r="I38"/>
  <c r="F35"/>
  <c r="F36"/>
  <c r="F37"/>
  <c r="F38"/>
  <c r="F34"/>
  <c r="F31"/>
  <c r="F30"/>
  <c r="F28"/>
  <c r="F27"/>
  <c r="C27"/>
  <c r="D27"/>
  <c r="E27"/>
  <c r="C28"/>
  <c r="D28"/>
  <c r="E28"/>
  <c r="C30"/>
  <c r="D30"/>
  <c r="E30"/>
  <c r="C31"/>
  <c r="D31"/>
  <c r="E31"/>
  <c r="C32"/>
  <c r="D32"/>
  <c r="E32"/>
  <c r="C34"/>
  <c r="D34"/>
  <c r="E34"/>
  <c r="C35"/>
  <c r="D35"/>
  <c r="E35"/>
  <c r="C36"/>
  <c r="D36"/>
  <c r="E36"/>
  <c r="C37"/>
  <c r="D37"/>
  <c r="E37"/>
  <c r="C38"/>
  <c r="D38"/>
  <c r="E38"/>
  <c r="B37"/>
  <c r="B38"/>
  <c r="B36"/>
  <c r="B35"/>
  <c r="B34"/>
  <c r="B32"/>
  <c r="B31"/>
  <c r="B30"/>
  <c r="B28"/>
  <c r="B27"/>
  <c r="A39"/>
  <c r="A23"/>
  <c r="A63" s="1"/>
  <c r="A103" s="1"/>
  <c r="A3"/>
  <c r="A43" s="1"/>
  <c r="A83" s="1"/>
  <c r="BU66" l="1"/>
  <c r="BT69"/>
  <c r="BV79"/>
  <c r="BV73"/>
  <c r="BU73"/>
  <c r="Q29"/>
  <c r="BT73"/>
  <c r="BU69"/>
  <c r="BT66"/>
  <c r="BV66"/>
  <c r="BV69"/>
  <c r="N37" i="6"/>
  <c r="BV59" i="13"/>
  <c r="BV99"/>
  <c r="BV21"/>
  <c r="BV41"/>
  <c r="BU41"/>
  <c r="BS39"/>
  <c r="BT39"/>
  <c r="C26"/>
  <c r="R26"/>
  <c r="BU21"/>
  <c r="G29"/>
  <c r="R33"/>
  <c r="J29"/>
  <c r="N33"/>
  <c r="H29"/>
  <c r="S26"/>
  <c r="D29"/>
  <c r="J33"/>
  <c r="P26"/>
  <c r="T26"/>
  <c r="K33"/>
  <c r="M29"/>
  <c r="K26"/>
  <c r="V33"/>
  <c r="R48" i="12"/>
  <c r="R52"/>
  <c r="C33" i="13"/>
  <c r="O26"/>
  <c r="U33"/>
  <c r="E29"/>
  <c r="F33"/>
  <c r="G33"/>
  <c r="G26"/>
  <c r="C29"/>
  <c r="E26"/>
  <c r="F26"/>
  <c r="I33"/>
  <c r="I26"/>
  <c r="J26"/>
  <c r="L29"/>
  <c r="Q33"/>
  <c r="T33"/>
  <c r="U29"/>
  <c r="V29"/>
  <c r="D33"/>
  <c r="I29"/>
  <c r="L33"/>
  <c r="L26"/>
  <c r="O33"/>
  <c r="S33"/>
  <c r="S29"/>
  <c r="U26"/>
  <c r="V26"/>
  <c r="E33"/>
  <c r="D26"/>
  <c r="H33"/>
  <c r="H26"/>
  <c r="M33"/>
  <c r="M26"/>
  <c r="P33"/>
  <c r="Q26"/>
  <c r="T29"/>
  <c r="O29"/>
  <c r="P29"/>
  <c r="K29"/>
  <c r="F29"/>
  <c r="R29"/>
  <c r="N29"/>
  <c r="N26"/>
  <c r="BV81" l="1"/>
  <c r="BT79"/>
  <c r="BU79"/>
  <c r="BV61"/>
  <c r="BV101"/>
  <c r="BS41"/>
  <c r="BT41"/>
  <c r="V39"/>
  <c r="V41" s="1"/>
  <c r="Q39"/>
  <c r="Q41" s="1"/>
  <c r="R39"/>
  <c r="R41" s="1"/>
  <c r="O39"/>
  <c r="O41" s="1"/>
  <c r="R58" i="12"/>
  <c r="P39" i="13"/>
  <c r="P41" s="1"/>
  <c r="U39"/>
  <c r="U41" s="1"/>
  <c r="S39"/>
  <c r="S41" s="1"/>
  <c r="T39"/>
  <c r="T41" s="1"/>
  <c r="G29" i="12"/>
  <c r="K29"/>
  <c r="O29"/>
  <c r="F26"/>
  <c r="G26"/>
  <c r="J26"/>
  <c r="K26"/>
  <c r="N26"/>
  <c r="O26"/>
  <c r="C36"/>
  <c r="D36"/>
  <c r="E36"/>
  <c r="F36"/>
  <c r="G36"/>
  <c r="H36"/>
  <c r="I36"/>
  <c r="J36"/>
  <c r="K36"/>
  <c r="L36"/>
  <c r="M36"/>
  <c r="N36"/>
  <c r="O36"/>
  <c r="C37"/>
  <c r="D37"/>
  <c r="E37"/>
  <c r="F37"/>
  <c r="G37"/>
  <c r="H37"/>
  <c r="I37"/>
  <c r="J37"/>
  <c r="K37"/>
  <c r="L37"/>
  <c r="M37"/>
  <c r="N37"/>
  <c r="O37"/>
  <c r="C38"/>
  <c r="D38"/>
  <c r="E38"/>
  <c r="F38"/>
  <c r="G38"/>
  <c r="H38"/>
  <c r="I38"/>
  <c r="J38"/>
  <c r="K38"/>
  <c r="L38"/>
  <c r="M38"/>
  <c r="N38"/>
  <c r="O38"/>
  <c r="B37"/>
  <c r="B38"/>
  <c r="B36"/>
  <c r="O35"/>
  <c r="N35"/>
  <c r="N33" s="1"/>
  <c r="N52" s="1"/>
  <c r="M35"/>
  <c r="L35"/>
  <c r="K35"/>
  <c r="J35"/>
  <c r="J33" s="1"/>
  <c r="J52" s="1"/>
  <c r="I35"/>
  <c r="H35"/>
  <c r="G35"/>
  <c r="F35"/>
  <c r="E35"/>
  <c r="D35"/>
  <c r="C35"/>
  <c r="B35"/>
  <c r="O34"/>
  <c r="O33" s="1"/>
  <c r="O52" s="1"/>
  <c r="N34"/>
  <c r="M34"/>
  <c r="L34"/>
  <c r="K34"/>
  <c r="K33" s="1"/>
  <c r="K52" s="1"/>
  <c r="J34"/>
  <c r="I34"/>
  <c r="H34"/>
  <c r="G34"/>
  <c r="G33" s="1"/>
  <c r="G52" s="1"/>
  <c r="F34"/>
  <c r="E34"/>
  <c r="D34"/>
  <c r="C34"/>
  <c r="B34"/>
  <c r="C32"/>
  <c r="D32"/>
  <c r="E32"/>
  <c r="F32"/>
  <c r="G32"/>
  <c r="H32"/>
  <c r="I32"/>
  <c r="J32"/>
  <c r="K32"/>
  <c r="L32"/>
  <c r="M32"/>
  <c r="N32"/>
  <c r="O32"/>
  <c r="B32"/>
  <c r="O31"/>
  <c r="N31"/>
  <c r="M31"/>
  <c r="L31"/>
  <c r="L29" s="1"/>
  <c r="K31"/>
  <c r="J31"/>
  <c r="I31"/>
  <c r="H31"/>
  <c r="H29" s="1"/>
  <c r="G31"/>
  <c r="F31"/>
  <c r="E31"/>
  <c r="D31"/>
  <c r="C31"/>
  <c r="B31"/>
  <c r="O30"/>
  <c r="N30"/>
  <c r="N29" s="1"/>
  <c r="M30"/>
  <c r="M29" s="1"/>
  <c r="L30"/>
  <c r="K30"/>
  <c r="J30"/>
  <c r="J29" s="1"/>
  <c r="I30"/>
  <c r="I29" s="1"/>
  <c r="H30"/>
  <c r="G30"/>
  <c r="F30"/>
  <c r="E30"/>
  <c r="D30"/>
  <c r="C30"/>
  <c r="B30"/>
  <c r="C27"/>
  <c r="D27"/>
  <c r="E27"/>
  <c r="F27"/>
  <c r="G27"/>
  <c r="H27"/>
  <c r="H26" s="1"/>
  <c r="I27"/>
  <c r="I26" s="1"/>
  <c r="J27"/>
  <c r="K27"/>
  <c r="L27"/>
  <c r="L26" s="1"/>
  <c r="M27"/>
  <c r="M26" s="1"/>
  <c r="N27"/>
  <c r="O27"/>
  <c r="C28"/>
  <c r="D28"/>
  <c r="E28"/>
  <c r="F28"/>
  <c r="G28"/>
  <c r="H28"/>
  <c r="I28"/>
  <c r="J28"/>
  <c r="K28"/>
  <c r="L28"/>
  <c r="M28"/>
  <c r="N28"/>
  <c r="O28"/>
  <c r="B28"/>
  <c r="B27"/>
  <c r="BT81" i="13" l="1"/>
  <c r="BU81"/>
  <c r="R60" i="12"/>
  <c r="H33"/>
  <c r="L33"/>
  <c r="L52" s="1"/>
  <c r="M33"/>
  <c r="I33"/>
  <c r="I52" s="1"/>
  <c r="N39"/>
  <c r="N41" s="1"/>
  <c r="N60" s="1"/>
  <c r="O39"/>
  <c r="O41" s="1"/>
  <c r="O60" s="1"/>
  <c r="G39"/>
  <c r="G41" s="1"/>
  <c r="G60" s="1"/>
  <c r="L39"/>
  <c r="L41" s="1"/>
  <c r="L60" s="1"/>
  <c r="J39"/>
  <c r="J41" s="1"/>
  <c r="J60" s="1"/>
  <c r="I39"/>
  <c r="I41" s="1"/>
  <c r="I60" s="1"/>
  <c r="K39"/>
  <c r="K41" s="1"/>
  <c r="K60" s="1"/>
  <c r="M39" l="1"/>
  <c r="M41" s="1"/>
  <c r="M60" s="1"/>
  <c r="M52"/>
  <c r="H39"/>
  <c r="H41" s="1"/>
  <c r="H60" s="1"/>
  <c r="H52"/>
  <c r="P52"/>
  <c r="A39"/>
  <c r="A60" s="1"/>
  <c r="S59"/>
  <c r="B73" i="15"/>
  <c r="A179" i="12" l="1"/>
  <c r="A181" s="1"/>
  <c r="A100"/>
  <c r="BJ85" i="13"/>
  <c r="BJ105" s="1"/>
  <c r="BK85"/>
  <c r="BL85"/>
  <c r="BM85"/>
  <c r="BJ87"/>
  <c r="BK87"/>
  <c r="BL87"/>
  <c r="BM87"/>
  <c r="BJ88"/>
  <c r="BK88"/>
  <c r="BL88"/>
  <c r="BM88"/>
  <c r="BJ90"/>
  <c r="BK90"/>
  <c r="BL90"/>
  <c r="BM90"/>
  <c r="BJ91"/>
  <c r="BK91"/>
  <c r="BL91"/>
  <c r="BM91"/>
  <c r="BJ92"/>
  <c r="BK92"/>
  <c r="BL92"/>
  <c r="BM92"/>
  <c r="BJ94"/>
  <c r="BK94"/>
  <c r="BL94"/>
  <c r="BM94"/>
  <c r="BJ95"/>
  <c r="BK95"/>
  <c r="BL95"/>
  <c r="BM95"/>
  <c r="BJ96"/>
  <c r="BK96"/>
  <c r="BL96"/>
  <c r="BM96"/>
  <c r="BJ97"/>
  <c r="BK97"/>
  <c r="BL97"/>
  <c r="BM97"/>
  <c r="BJ98"/>
  <c r="BK98"/>
  <c r="BL98"/>
  <c r="BM98"/>
  <c r="BK105"/>
  <c r="BL105"/>
  <c r="BJ65"/>
  <c r="BK65"/>
  <c r="BL65"/>
  <c r="BM65"/>
  <c r="BJ47"/>
  <c r="BK47"/>
  <c r="BL47"/>
  <c r="BM47"/>
  <c r="BJ48"/>
  <c r="BK48"/>
  <c r="BL48"/>
  <c r="BM48"/>
  <c r="BJ50"/>
  <c r="BK50"/>
  <c r="BL50"/>
  <c r="BM50"/>
  <c r="BJ51"/>
  <c r="BK51"/>
  <c r="BL51"/>
  <c r="BM51"/>
  <c r="BJ52"/>
  <c r="BK52"/>
  <c r="BL52"/>
  <c r="BM52"/>
  <c r="BJ54"/>
  <c r="BK54"/>
  <c r="BL54"/>
  <c r="BM54"/>
  <c r="BJ55"/>
  <c r="BK55"/>
  <c r="BL55"/>
  <c r="BM55"/>
  <c r="BJ56"/>
  <c r="BK56"/>
  <c r="BL56"/>
  <c r="BM56"/>
  <c r="BJ57"/>
  <c r="BK57"/>
  <c r="BL57"/>
  <c r="BM57"/>
  <c r="BJ58"/>
  <c r="BK58"/>
  <c r="BL58"/>
  <c r="BM58"/>
  <c r="BW6"/>
  <c r="BW9"/>
  <c r="BW13"/>
  <c r="BW25"/>
  <c r="BS25"/>
  <c r="BS13"/>
  <c r="BS9"/>
  <c r="BS6"/>
  <c r="BW93" l="1"/>
  <c r="BW53"/>
  <c r="BW89"/>
  <c r="BW49"/>
  <c r="BW46"/>
  <c r="BW86"/>
  <c r="BW19"/>
  <c r="P60" i="12"/>
  <c r="BS19" i="13"/>
  <c r="BW59" l="1"/>
  <c r="BW99"/>
  <c r="BW21"/>
  <c r="BS21"/>
  <c r="BW61" l="1"/>
  <c r="BW101"/>
  <c r="A86" i="23"/>
  <c r="A87"/>
  <c r="A88"/>
  <c r="A45" i="20"/>
  <c r="A45" i="19"/>
  <c r="A46" i="18"/>
  <c r="A43" i="17"/>
  <c r="A44"/>
  <c r="A45"/>
  <c r="BO28" i="13" l="1"/>
  <c r="BS108" s="1"/>
  <c r="BP28"/>
  <c r="BT108" s="1"/>
  <c r="BQ28"/>
  <c r="BU108" s="1"/>
  <c r="BN28"/>
  <c r="BR108" s="1"/>
  <c r="BR25"/>
  <c r="BR13"/>
  <c r="BR9"/>
  <c r="BR6"/>
  <c r="A36" i="23"/>
  <c r="A83" s="1"/>
  <c r="A37"/>
  <c r="A84" s="1"/>
  <c r="A38"/>
  <c r="A85" s="1"/>
  <c r="A24" i="21"/>
  <c r="A25"/>
  <c r="A26"/>
  <c r="A27"/>
  <c r="A28"/>
  <c r="A29"/>
  <c r="A30"/>
  <c r="A31"/>
  <c r="A32"/>
  <c r="A33"/>
  <c r="A34"/>
  <c r="A35"/>
  <c r="A36"/>
  <c r="A23"/>
  <c r="A12" i="20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11"/>
  <c r="A12" i="19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11"/>
  <c r="A12" i="18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11"/>
  <c r="A12" i="17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11"/>
  <c r="AH25" i="13"/>
  <c r="AI25"/>
  <c r="AJ25"/>
  <c r="AK25"/>
  <c r="AL25"/>
  <c r="AM25"/>
  <c r="AN25"/>
  <c r="AO25"/>
  <c r="AP25"/>
  <c r="AQ25"/>
  <c r="AR25"/>
  <c r="AS25"/>
  <c r="AT25"/>
  <c r="AU25"/>
  <c r="AV25"/>
  <c r="AW25"/>
  <c r="AX25"/>
  <c r="AY25"/>
  <c r="AZ25"/>
  <c r="BA25"/>
  <c r="BB25"/>
  <c r="BC25"/>
  <c r="BD25"/>
  <c r="BE25"/>
  <c r="BF25"/>
  <c r="BG25"/>
  <c r="BH25"/>
  <c r="BI25"/>
  <c r="BJ25"/>
  <c r="BK25"/>
  <c r="BL25"/>
  <c r="BM25"/>
  <c r="BM45" s="1"/>
  <c r="BN25"/>
  <c r="BN45" s="1"/>
  <c r="BO25"/>
  <c r="BO45" s="1"/>
  <c r="BP25"/>
  <c r="BP45" s="1"/>
  <c r="BQ25"/>
  <c r="BQ45" s="1"/>
  <c r="BQ13"/>
  <c r="BQ9"/>
  <c r="BQ6"/>
  <c r="BR68" l="1"/>
  <c r="BO68"/>
  <c r="BP68"/>
  <c r="BQ68"/>
  <c r="D46" i="18"/>
  <c r="E46"/>
  <c r="BR19" i="13"/>
  <c r="BQ33"/>
  <c r="BU113" s="1"/>
  <c r="BQ29"/>
  <c r="BU109" s="1"/>
  <c r="BQ19"/>
  <c r="A27" i="23"/>
  <c r="A28"/>
  <c r="A75" s="1"/>
  <c r="A29"/>
  <c r="A76" s="1"/>
  <c r="A30"/>
  <c r="A77" s="1"/>
  <c r="A31"/>
  <c r="A78" s="1"/>
  <c r="A32"/>
  <c r="A79" s="1"/>
  <c r="A33"/>
  <c r="A80" s="1"/>
  <c r="A34"/>
  <c r="A81" s="1"/>
  <c r="A35"/>
  <c r="A82" s="1"/>
  <c r="S13" i="12"/>
  <c r="S9"/>
  <c r="S6"/>
  <c r="N20" i="3"/>
  <c r="Q59" i="12"/>
  <c r="BP6" i="13"/>
  <c r="BP9"/>
  <c r="BP13"/>
  <c r="B29" i="12"/>
  <c r="C29"/>
  <c r="B33"/>
  <c r="B52" s="1"/>
  <c r="C33"/>
  <c r="C52" s="1"/>
  <c r="BO6" i="13"/>
  <c r="BO9"/>
  <c r="BO13"/>
  <c r="BN6"/>
  <c r="BN9"/>
  <c r="BN13"/>
  <c r="E45" i="17" l="1"/>
  <c r="E45" i="19"/>
  <c r="E45" i="20"/>
  <c r="D44" i="17"/>
  <c r="D43"/>
  <c r="E44"/>
  <c r="E43"/>
  <c r="D45"/>
  <c r="D45" i="19"/>
  <c r="D45" i="20"/>
  <c r="D41"/>
  <c r="D41" i="19"/>
  <c r="D41" i="17"/>
  <c r="D41" i="18"/>
  <c r="D42" i="19"/>
  <c r="D42" i="20"/>
  <c r="D42" i="18"/>
  <c r="D42" i="17"/>
  <c r="D44" i="19"/>
  <c r="D44" i="18"/>
  <c r="D44" i="20"/>
  <c r="D43" i="18"/>
  <c r="D43" i="20"/>
  <c r="D43" i="19"/>
  <c r="D45" i="18"/>
  <c r="E44" i="20"/>
  <c r="E44" i="19"/>
  <c r="E44" i="18"/>
  <c r="E42" i="19"/>
  <c r="E42" i="20"/>
  <c r="E42" i="18"/>
  <c r="E42" i="17"/>
  <c r="E45" i="18"/>
  <c r="E43" i="20"/>
  <c r="E43" i="19"/>
  <c r="E43" i="18"/>
  <c r="BR21" i="13"/>
  <c r="BQ21"/>
  <c r="S19" i="12"/>
  <c r="S21" s="1"/>
  <c r="BP19" i="13"/>
  <c r="BO19"/>
  <c r="BN19"/>
  <c r="A4" i="8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G166" i="12"/>
  <c r="H166"/>
  <c r="I166"/>
  <c r="J166"/>
  <c r="K166"/>
  <c r="L166"/>
  <c r="M166"/>
  <c r="N166"/>
  <c r="G167"/>
  <c r="H167"/>
  <c r="I167"/>
  <c r="J167"/>
  <c r="K167"/>
  <c r="L167"/>
  <c r="M167"/>
  <c r="N167"/>
  <c r="G168"/>
  <c r="H168"/>
  <c r="I168"/>
  <c r="J168"/>
  <c r="K168"/>
  <c r="L168"/>
  <c r="M168"/>
  <c r="N168"/>
  <c r="G169"/>
  <c r="H169"/>
  <c r="I169"/>
  <c r="J169"/>
  <c r="K169"/>
  <c r="L169"/>
  <c r="M169"/>
  <c r="N169"/>
  <c r="G170"/>
  <c r="H170"/>
  <c r="I170"/>
  <c r="J170"/>
  <c r="K170"/>
  <c r="L170"/>
  <c r="M170"/>
  <c r="N170"/>
  <c r="G171"/>
  <c r="H171"/>
  <c r="I171"/>
  <c r="J171"/>
  <c r="K171"/>
  <c r="L171"/>
  <c r="M171"/>
  <c r="N171"/>
  <c r="G172"/>
  <c r="H172"/>
  <c r="I172"/>
  <c r="J172"/>
  <c r="K172"/>
  <c r="L172"/>
  <c r="M172"/>
  <c r="N172"/>
  <c r="G173"/>
  <c r="H173"/>
  <c r="I173"/>
  <c r="J173"/>
  <c r="K173"/>
  <c r="L173"/>
  <c r="M173"/>
  <c r="N173"/>
  <c r="G174"/>
  <c r="H174"/>
  <c r="I174"/>
  <c r="J174"/>
  <c r="K174"/>
  <c r="L174"/>
  <c r="M174"/>
  <c r="N174"/>
  <c r="G175"/>
  <c r="H175"/>
  <c r="I175"/>
  <c r="J175"/>
  <c r="K175"/>
  <c r="L175"/>
  <c r="M175"/>
  <c r="N175"/>
  <c r="G176"/>
  <c r="H176"/>
  <c r="I176"/>
  <c r="J176"/>
  <c r="K176"/>
  <c r="L176"/>
  <c r="M176"/>
  <c r="N176"/>
  <c r="G177"/>
  <c r="H177"/>
  <c r="I177"/>
  <c r="J177"/>
  <c r="K177"/>
  <c r="L177"/>
  <c r="M177"/>
  <c r="N177"/>
  <c r="G178"/>
  <c r="H178"/>
  <c r="I178"/>
  <c r="J178"/>
  <c r="K178"/>
  <c r="L178"/>
  <c r="M178"/>
  <c r="N178"/>
  <c r="G179"/>
  <c r="H179"/>
  <c r="I179"/>
  <c r="J179"/>
  <c r="K179"/>
  <c r="L179"/>
  <c r="M179"/>
  <c r="N179"/>
  <c r="G180"/>
  <c r="H180"/>
  <c r="I180"/>
  <c r="J180"/>
  <c r="K180"/>
  <c r="L180"/>
  <c r="M180"/>
  <c r="N180"/>
  <c r="G181"/>
  <c r="H181"/>
  <c r="I181"/>
  <c r="J181"/>
  <c r="K181"/>
  <c r="L181"/>
  <c r="M181"/>
  <c r="N181"/>
  <c r="A4" i="3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BF27" i="13"/>
  <c r="BF28"/>
  <c r="BF30"/>
  <c r="BF31"/>
  <c r="BF32"/>
  <c r="BF34"/>
  <c r="BF35"/>
  <c r="BF36"/>
  <c r="BF37"/>
  <c r="BF38"/>
  <c r="P59" i="12"/>
  <c r="BM6" i="13"/>
  <c r="BM9"/>
  <c r="BM13"/>
  <c r="Q6" i="12"/>
  <c r="Q9"/>
  <c r="Q13"/>
  <c r="Q52" s="1"/>
  <c r="S52" s="1"/>
  <c r="Q48" l="1"/>
  <c r="S48" s="1"/>
  <c r="Q45"/>
  <c r="S45" s="1"/>
  <c r="BM93" i="13"/>
  <c r="BW33"/>
  <c r="BN21"/>
  <c r="BP21"/>
  <c r="BO21"/>
  <c r="Q19" i="12"/>
  <c r="BM19" i="13"/>
  <c r="BL6"/>
  <c r="BL9"/>
  <c r="BL13"/>
  <c r="BM53" s="1"/>
  <c r="BL45"/>
  <c r="BH87"/>
  <c r="BI87"/>
  <c r="BH88"/>
  <c r="BI88"/>
  <c r="BH90"/>
  <c r="BI90"/>
  <c r="BH91"/>
  <c r="BI91"/>
  <c r="BH92"/>
  <c r="BI92"/>
  <c r="BH94"/>
  <c r="BI94"/>
  <c r="BH95"/>
  <c r="BI95"/>
  <c r="BH96"/>
  <c r="BI96"/>
  <c r="BH97"/>
  <c r="BI97"/>
  <c r="BH98"/>
  <c r="BI98"/>
  <c r="BH47"/>
  <c r="BI47"/>
  <c r="BH48"/>
  <c r="BI48"/>
  <c r="BH50"/>
  <c r="BI50"/>
  <c r="BH51"/>
  <c r="BI51"/>
  <c r="BH52"/>
  <c r="BI52"/>
  <c r="BH54"/>
  <c r="BI54"/>
  <c r="BH55"/>
  <c r="BI55"/>
  <c r="BH56"/>
  <c r="BI56"/>
  <c r="BH57"/>
  <c r="BI57"/>
  <c r="BH58"/>
  <c r="BI58"/>
  <c r="BJ45"/>
  <c r="BJ13"/>
  <c r="BJ9"/>
  <c r="BJ6"/>
  <c r="C73" i="15"/>
  <c r="D73"/>
  <c r="E73"/>
  <c r="F73"/>
  <c r="G73"/>
  <c r="H73"/>
  <c r="I73"/>
  <c r="J73"/>
  <c r="K73"/>
  <c r="L73"/>
  <c r="M73"/>
  <c r="N73"/>
  <c r="O73"/>
  <c r="P73"/>
  <c r="Q73"/>
  <c r="E4" i="6"/>
  <c r="E5"/>
  <c r="E6"/>
  <c r="E7"/>
  <c r="E8"/>
  <c r="E9"/>
  <c r="E10"/>
  <c r="E11"/>
  <c r="E12"/>
  <c r="E13"/>
  <c r="E14"/>
  <c r="B10" i="23" s="1"/>
  <c r="E15" i="6"/>
  <c r="B11" i="23" s="1"/>
  <c r="E16" i="6"/>
  <c r="B12" i="23" s="1"/>
  <c r="E17" i="6"/>
  <c r="B13" i="23" s="1"/>
  <c r="E18" i="6"/>
  <c r="B14" i="23" s="1"/>
  <c r="E19" i="6"/>
  <c r="B15" i="23" s="1"/>
  <c r="E20" i="6"/>
  <c r="B16" i="23" s="1"/>
  <c r="E21" i="6"/>
  <c r="B17" i="23" s="1"/>
  <c r="E22" i="6"/>
  <c r="B18" i="23" s="1"/>
  <c r="E23" i="6"/>
  <c r="B19" i="23" s="1"/>
  <c r="E24" i="6"/>
  <c r="B20" i="23" s="1"/>
  <c r="E25" i="6"/>
  <c r="B21" i="23" s="1"/>
  <c r="E26" i="6"/>
  <c r="B22" i="23" s="1"/>
  <c r="E27" i="6"/>
  <c r="B23" i="23" s="1"/>
  <c r="E28" i="6"/>
  <c r="B24" i="23" s="1"/>
  <c r="E29" i="6"/>
  <c r="B25" i="23" s="1"/>
  <c r="E30" i="6"/>
  <c r="B26" i="23" s="1"/>
  <c r="E31" i="6"/>
  <c r="B27" i="23" s="1"/>
  <c r="E32" i="6"/>
  <c r="B28" i="23" s="1"/>
  <c r="E33" i="6"/>
  <c r="B29" i="23" s="1"/>
  <c r="E34" i="6"/>
  <c r="B30" i="23" s="1"/>
  <c r="E35" i="6"/>
  <c r="B31" i="23" s="1"/>
  <c r="E3" i="6"/>
  <c r="D4"/>
  <c r="D5"/>
  <c r="D6"/>
  <c r="D7"/>
  <c r="D8"/>
  <c r="D9"/>
  <c r="D10"/>
  <c r="D11"/>
  <c r="D11" i="18" s="1"/>
  <c r="D12" i="6"/>
  <c r="D12" i="18" s="1"/>
  <c r="D13" i="6"/>
  <c r="D13" i="18" s="1"/>
  <c r="D14" i="6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"/>
  <c r="BK6" i="13"/>
  <c r="BK9"/>
  <c r="BK13"/>
  <c r="BK45"/>
  <c r="R13" i="6"/>
  <c r="R14" s="1"/>
  <c r="R15" s="1"/>
  <c r="R16" s="1"/>
  <c r="R17" s="1"/>
  <c r="R18" s="1"/>
  <c r="R19" s="1"/>
  <c r="R20" s="1"/>
  <c r="R21" s="1"/>
  <c r="R22" s="1"/>
  <c r="R13" i="17"/>
  <c r="R14" s="1"/>
  <c r="R15" s="1"/>
  <c r="R16" s="1"/>
  <c r="R17" s="1"/>
  <c r="R18" s="1"/>
  <c r="R19" s="1"/>
  <c r="R20" s="1"/>
  <c r="R21" s="1"/>
  <c r="R22" s="1"/>
  <c r="R13" i="18"/>
  <c r="R14"/>
  <c r="R15" s="1"/>
  <c r="R16" s="1"/>
  <c r="R17" s="1"/>
  <c r="R18" s="1"/>
  <c r="R19" s="1"/>
  <c r="R20" s="1"/>
  <c r="R21" s="1"/>
  <c r="R22" s="1"/>
  <c r="R23" s="1"/>
  <c r="R13" i="20"/>
  <c r="R14"/>
  <c r="R15" s="1"/>
  <c r="R16" s="1"/>
  <c r="R17" s="1"/>
  <c r="R18" s="1"/>
  <c r="R19" s="1"/>
  <c r="R20" s="1"/>
  <c r="R21" s="1"/>
  <c r="R22" s="1"/>
  <c r="I38"/>
  <c r="R13" i="19"/>
  <c r="R14" s="1"/>
  <c r="R15" s="1"/>
  <c r="R16" s="1"/>
  <c r="R17" s="1"/>
  <c r="R18" s="1"/>
  <c r="R19" s="1"/>
  <c r="R20" s="1"/>
  <c r="R21" s="1"/>
  <c r="R22" s="1"/>
  <c r="I38" i="18"/>
  <c r="I38" i="17"/>
  <c r="L15"/>
  <c r="L16"/>
  <c r="L17"/>
  <c r="L18"/>
  <c r="L19"/>
  <c r="L20"/>
  <c r="L14"/>
  <c r="L19" i="6"/>
  <c r="L20"/>
  <c r="L21"/>
  <c r="L22"/>
  <c r="L23"/>
  <c r="L24"/>
  <c r="L18"/>
  <c r="L25" i="20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K10"/>
  <c r="J10"/>
  <c r="I10"/>
  <c r="H10"/>
  <c r="K9"/>
  <c r="J9"/>
  <c r="I9"/>
  <c r="H9"/>
  <c r="K8"/>
  <c r="J8"/>
  <c r="I8"/>
  <c r="H8"/>
  <c r="K7"/>
  <c r="J7"/>
  <c r="I7"/>
  <c r="H7"/>
  <c r="L25" i="1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K10"/>
  <c r="J10"/>
  <c r="I10"/>
  <c r="H10"/>
  <c r="K9"/>
  <c r="J9"/>
  <c r="I9"/>
  <c r="H9"/>
  <c r="K8"/>
  <c r="J8"/>
  <c r="I8"/>
  <c r="H8"/>
  <c r="K7"/>
  <c r="J7"/>
  <c r="I7"/>
  <c r="H7"/>
  <c r="I37" i="18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37" i="1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C21" i="8"/>
  <c r="D21"/>
  <c r="E21"/>
  <c r="F21"/>
  <c r="G21"/>
  <c r="H21"/>
  <c r="I21"/>
  <c r="J21"/>
  <c r="K21"/>
  <c r="L21"/>
  <c r="M21"/>
  <c r="N21"/>
  <c r="B21"/>
  <c r="C149" i="12"/>
  <c r="D149"/>
  <c r="E149"/>
  <c r="F149"/>
  <c r="G149"/>
  <c r="H149"/>
  <c r="I149"/>
  <c r="J149"/>
  <c r="K149"/>
  <c r="L149"/>
  <c r="M149"/>
  <c r="N149"/>
  <c r="O149"/>
  <c r="C150"/>
  <c r="D150"/>
  <c r="E150"/>
  <c r="F150"/>
  <c r="G150"/>
  <c r="H150"/>
  <c r="I150"/>
  <c r="J150"/>
  <c r="K150"/>
  <c r="L150"/>
  <c r="M150"/>
  <c r="N150"/>
  <c r="O150"/>
  <c r="C152"/>
  <c r="D152"/>
  <c r="E152"/>
  <c r="F152"/>
  <c r="G152"/>
  <c r="H152"/>
  <c r="I152"/>
  <c r="J152"/>
  <c r="K152"/>
  <c r="L152"/>
  <c r="M152"/>
  <c r="N152"/>
  <c r="O152"/>
  <c r="C153"/>
  <c r="D153"/>
  <c r="E153"/>
  <c r="F153"/>
  <c r="G153"/>
  <c r="H153"/>
  <c r="I153"/>
  <c r="J153"/>
  <c r="K153"/>
  <c r="L153"/>
  <c r="M153"/>
  <c r="N153"/>
  <c r="O153"/>
  <c r="C154"/>
  <c r="D154"/>
  <c r="E154"/>
  <c r="F154"/>
  <c r="G154"/>
  <c r="H154"/>
  <c r="I154"/>
  <c r="J154"/>
  <c r="K154"/>
  <c r="L154"/>
  <c r="M154"/>
  <c r="N154"/>
  <c r="O154"/>
  <c r="C156"/>
  <c r="D156"/>
  <c r="E156"/>
  <c r="F156"/>
  <c r="G156"/>
  <c r="H156"/>
  <c r="I156"/>
  <c r="J156"/>
  <c r="K156"/>
  <c r="L156"/>
  <c r="M156"/>
  <c r="N156"/>
  <c r="O156"/>
  <c r="C157"/>
  <c r="D157"/>
  <c r="E157"/>
  <c r="F157"/>
  <c r="G157"/>
  <c r="H157"/>
  <c r="I157"/>
  <c r="J157"/>
  <c r="K157"/>
  <c r="L157"/>
  <c r="M157"/>
  <c r="N157"/>
  <c r="O157"/>
  <c r="C158"/>
  <c r="D158"/>
  <c r="E158"/>
  <c r="F158"/>
  <c r="G158"/>
  <c r="H158"/>
  <c r="I158"/>
  <c r="J158"/>
  <c r="K158"/>
  <c r="L158"/>
  <c r="M158"/>
  <c r="N158"/>
  <c r="O158"/>
  <c r="C159"/>
  <c r="D159"/>
  <c r="E159"/>
  <c r="F159"/>
  <c r="G159"/>
  <c r="H159"/>
  <c r="I159"/>
  <c r="J159"/>
  <c r="K159"/>
  <c r="L159"/>
  <c r="M159"/>
  <c r="N159"/>
  <c r="O159"/>
  <c r="C160"/>
  <c r="D160"/>
  <c r="E160"/>
  <c r="F160"/>
  <c r="G160"/>
  <c r="H160"/>
  <c r="I160"/>
  <c r="J160"/>
  <c r="K160"/>
  <c r="L160"/>
  <c r="M160"/>
  <c r="N160"/>
  <c r="O160"/>
  <c r="B160"/>
  <c r="B149"/>
  <c r="B150"/>
  <c r="B152"/>
  <c r="B153"/>
  <c r="B154"/>
  <c r="B156"/>
  <c r="B157"/>
  <c r="B158"/>
  <c r="B159"/>
  <c r="Q20" i="2"/>
  <c r="P20"/>
  <c r="O20"/>
  <c r="K20"/>
  <c r="L20"/>
  <c r="M20"/>
  <c r="N20"/>
  <c r="J20"/>
  <c r="I20"/>
  <c r="G20"/>
  <c r="H20"/>
  <c r="F20"/>
  <c r="E20"/>
  <c r="D20"/>
  <c r="C20"/>
  <c r="BI45" i="13"/>
  <c r="BI65" s="1"/>
  <c r="BI85" s="1"/>
  <c r="BI105" s="1"/>
  <c r="BI6"/>
  <c r="BM86" s="1"/>
  <c r="BI9"/>
  <c r="BM89" s="1"/>
  <c r="BI13"/>
  <c r="O67" i="12"/>
  <c r="G87" i="13"/>
  <c r="H87"/>
  <c r="I87"/>
  <c r="J87"/>
  <c r="K87"/>
  <c r="L87"/>
  <c r="M87"/>
  <c r="N87"/>
  <c r="O87"/>
  <c r="P87"/>
  <c r="Q87"/>
  <c r="R87"/>
  <c r="S87"/>
  <c r="T87"/>
  <c r="U87"/>
  <c r="V87"/>
  <c r="W87"/>
  <c r="X87"/>
  <c r="Y87"/>
  <c r="Z87"/>
  <c r="AA87"/>
  <c r="AB87"/>
  <c r="AC87"/>
  <c r="AD87"/>
  <c r="AE87"/>
  <c r="AF87"/>
  <c r="AG87"/>
  <c r="AH87"/>
  <c r="AI87"/>
  <c r="AJ87"/>
  <c r="AK87"/>
  <c r="AL87"/>
  <c r="AM87"/>
  <c r="AN87"/>
  <c r="AO87"/>
  <c r="AP87"/>
  <c r="AQ87"/>
  <c r="AR87"/>
  <c r="AS87"/>
  <c r="AT87"/>
  <c r="AU87"/>
  <c r="AV87"/>
  <c r="AW87"/>
  <c r="AX87"/>
  <c r="AY87"/>
  <c r="AZ87"/>
  <c r="BA87"/>
  <c r="BB87"/>
  <c r="BC87"/>
  <c r="BD87"/>
  <c r="BE87"/>
  <c r="BF87"/>
  <c r="BG87"/>
  <c r="G88"/>
  <c r="H88"/>
  <c r="I88"/>
  <c r="J88"/>
  <c r="K88"/>
  <c r="L88"/>
  <c r="M88"/>
  <c r="N88"/>
  <c r="O88"/>
  <c r="P88"/>
  <c r="Q88"/>
  <c r="R88"/>
  <c r="S88"/>
  <c r="T88"/>
  <c r="U88"/>
  <c r="V88"/>
  <c r="W88"/>
  <c r="X88"/>
  <c r="Y88"/>
  <c r="Z88"/>
  <c r="AA88"/>
  <c r="AB88"/>
  <c r="AC88"/>
  <c r="AD88"/>
  <c r="AE88"/>
  <c r="AF88"/>
  <c r="AG88"/>
  <c r="AH88"/>
  <c r="AI88"/>
  <c r="AJ88"/>
  <c r="AK88"/>
  <c r="AL88"/>
  <c r="AM88"/>
  <c r="AN88"/>
  <c r="AO88"/>
  <c r="AP88"/>
  <c r="AQ88"/>
  <c r="AR88"/>
  <c r="AS88"/>
  <c r="AT88"/>
  <c r="AU88"/>
  <c r="AV88"/>
  <c r="AW88"/>
  <c r="AX88"/>
  <c r="AY88"/>
  <c r="AZ88"/>
  <c r="BA88"/>
  <c r="BB88"/>
  <c r="BC88"/>
  <c r="BD88"/>
  <c r="BE88"/>
  <c r="BF88"/>
  <c r="BG88"/>
  <c r="G90"/>
  <c r="H90"/>
  <c r="I90"/>
  <c r="J90"/>
  <c r="K90"/>
  <c r="L90"/>
  <c r="M90"/>
  <c r="N90"/>
  <c r="O90"/>
  <c r="P90"/>
  <c r="Q90"/>
  <c r="R90"/>
  <c r="S90"/>
  <c r="T90"/>
  <c r="U90"/>
  <c r="V90"/>
  <c r="W90"/>
  <c r="X90"/>
  <c r="Y90"/>
  <c r="Z90"/>
  <c r="AA90"/>
  <c r="AB90"/>
  <c r="AC90"/>
  <c r="AD90"/>
  <c r="AE90"/>
  <c r="AF90"/>
  <c r="AG90"/>
  <c r="AH90"/>
  <c r="AI90"/>
  <c r="AJ90"/>
  <c r="AK90"/>
  <c r="AL90"/>
  <c r="AM90"/>
  <c r="AN90"/>
  <c r="AO90"/>
  <c r="AP90"/>
  <c r="AQ90"/>
  <c r="AR90"/>
  <c r="AS90"/>
  <c r="AT90"/>
  <c r="AU90"/>
  <c r="AV90"/>
  <c r="AW90"/>
  <c r="AX90"/>
  <c r="AY90"/>
  <c r="AZ90"/>
  <c r="BA90"/>
  <c r="BB90"/>
  <c r="BC90"/>
  <c r="BD90"/>
  <c r="BE90"/>
  <c r="BF90"/>
  <c r="BG90"/>
  <c r="G91"/>
  <c r="H91"/>
  <c r="I91"/>
  <c r="J91"/>
  <c r="K91"/>
  <c r="L91"/>
  <c r="M91"/>
  <c r="N91"/>
  <c r="O91"/>
  <c r="P91"/>
  <c r="Q91"/>
  <c r="R91"/>
  <c r="S91"/>
  <c r="T91"/>
  <c r="U91"/>
  <c r="V91"/>
  <c r="W91"/>
  <c r="X91"/>
  <c r="Y91"/>
  <c r="Z91"/>
  <c r="AA91"/>
  <c r="AB91"/>
  <c r="AC91"/>
  <c r="AD91"/>
  <c r="AE91"/>
  <c r="AF91"/>
  <c r="AG91"/>
  <c r="AH91"/>
  <c r="AI91"/>
  <c r="AJ91"/>
  <c r="AK91"/>
  <c r="AL91"/>
  <c r="AM91"/>
  <c r="AN91"/>
  <c r="AO91"/>
  <c r="AP91"/>
  <c r="AQ91"/>
  <c r="AR91"/>
  <c r="AS91"/>
  <c r="AT91"/>
  <c r="AU91"/>
  <c r="AV91"/>
  <c r="AW91"/>
  <c r="AX91"/>
  <c r="AY91"/>
  <c r="AZ91"/>
  <c r="BA91"/>
  <c r="BB91"/>
  <c r="BC91"/>
  <c r="BD91"/>
  <c r="BE91"/>
  <c r="BF91"/>
  <c r="BG91"/>
  <c r="G92"/>
  <c r="H92"/>
  <c r="I92"/>
  <c r="J92"/>
  <c r="K92"/>
  <c r="L92"/>
  <c r="M92"/>
  <c r="N92"/>
  <c r="O92"/>
  <c r="P92"/>
  <c r="Q92"/>
  <c r="R92"/>
  <c r="S92"/>
  <c r="T92"/>
  <c r="U92"/>
  <c r="V92"/>
  <c r="W92"/>
  <c r="X92"/>
  <c r="Y92"/>
  <c r="Z92"/>
  <c r="AA92"/>
  <c r="AB92"/>
  <c r="AC92"/>
  <c r="AD92"/>
  <c r="AE92"/>
  <c r="AF92"/>
  <c r="AG92"/>
  <c r="AH92"/>
  <c r="AI92"/>
  <c r="AJ92"/>
  <c r="AK92"/>
  <c r="AL92"/>
  <c r="AM92"/>
  <c r="AN92"/>
  <c r="AO92"/>
  <c r="AP92"/>
  <c r="AQ92"/>
  <c r="AR92"/>
  <c r="AS92"/>
  <c r="AT92"/>
  <c r="AU92"/>
  <c r="AV92"/>
  <c r="AW92"/>
  <c r="AX92"/>
  <c r="AY92"/>
  <c r="AZ92"/>
  <c r="BA92"/>
  <c r="BB92"/>
  <c r="BC92"/>
  <c r="BD92"/>
  <c r="BE92"/>
  <c r="BF92"/>
  <c r="BG92"/>
  <c r="G94"/>
  <c r="H94"/>
  <c r="I94"/>
  <c r="J94"/>
  <c r="K94"/>
  <c r="L94"/>
  <c r="M94"/>
  <c r="N94"/>
  <c r="O94"/>
  <c r="P94"/>
  <c r="Q94"/>
  <c r="R94"/>
  <c r="S94"/>
  <c r="T94"/>
  <c r="U94"/>
  <c r="V94"/>
  <c r="W94"/>
  <c r="X94"/>
  <c r="Y94"/>
  <c r="Z94"/>
  <c r="AA94"/>
  <c r="AB94"/>
  <c r="AC94"/>
  <c r="AD94"/>
  <c r="AE94"/>
  <c r="AF94"/>
  <c r="AG94"/>
  <c r="AH94"/>
  <c r="AI94"/>
  <c r="AJ94"/>
  <c r="AK94"/>
  <c r="AL94"/>
  <c r="AM94"/>
  <c r="AN94"/>
  <c r="AO94"/>
  <c r="AP94"/>
  <c r="AQ94"/>
  <c r="AR94"/>
  <c r="AS94"/>
  <c r="AT94"/>
  <c r="AU94"/>
  <c r="AV94"/>
  <c r="AW94"/>
  <c r="AX94"/>
  <c r="AY94"/>
  <c r="AZ94"/>
  <c r="BA94"/>
  <c r="BB94"/>
  <c r="BC94"/>
  <c r="BD94"/>
  <c r="BE94"/>
  <c r="BF94"/>
  <c r="BG94"/>
  <c r="G95"/>
  <c r="H95"/>
  <c r="I95"/>
  <c r="J95"/>
  <c r="K95"/>
  <c r="L95"/>
  <c r="M95"/>
  <c r="N95"/>
  <c r="O95"/>
  <c r="P95"/>
  <c r="Q95"/>
  <c r="R95"/>
  <c r="S95"/>
  <c r="T95"/>
  <c r="U95"/>
  <c r="V95"/>
  <c r="W95"/>
  <c r="X95"/>
  <c r="Y95"/>
  <c r="Z95"/>
  <c r="AA95"/>
  <c r="AB95"/>
  <c r="AC95"/>
  <c r="AD95"/>
  <c r="AE95"/>
  <c r="AF95"/>
  <c r="AG95"/>
  <c r="AH95"/>
  <c r="AI95"/>
  <c r="AJ95"/>
  <c r="AK95"/>
  <c r="AL95"/>
  <c r="AM95"/>
  <c r="AN95"/>
  <c r="AO95"/>
  <c r="AP95"/>
  <c r="AQ95"/>
  <c r="AR95"/>
  <c r="AS95"/>
  <c r="AT95"/>
  <c r="AU95"/>
  <c r="AV95"/>
  <c r="AW95"/>
  <c r="AX95"/>
  <c r="AY95"/>
  <c r="AZ95"/>
  <c r="BA95"/>
  <c r="BB95"/>
  <c r="BC95"/>
  <c r="BD95"/>
  <c r="BE95"/>
  <c r="BF95"/>
  <c r="BG95"/>
  <c r="G96"/>
  <c r="H96"/>
  <c r="I96"/>
  <c r="J96"/>
  <c r="K96"/>
  <c r="L96"/>
  <c r="M96"/>
  <c r="N96"/>
  <c r="O96"/>
  <c r="P96"/>
  <c r="Q96"/>
  <c r="R96"/>
  <c r="S96"/>
  <c r="T96"/>
  <c r="U96"/>
  <c r="V96"/>
  <c r="W96"/>
  <c r="X96"/>
  <c r="Y96"/>
  <c r="Z96"/>
  <c r="AA96"/>
  <c r="AB96"/>
  <c r="AC96"/>
  <c r="AD96"/>
  <c r="AE96"/>
  <c r="AF96"/>
  <c r="AG96"/>
  <c r="AH96"/>
  <c r="AI96"/>
  <c r="AJ96"/>
  <c r="AK96"/>
  <c r="AL96"/>
  <c r="AM96"/>
  <c r="AN96"/>
  <c r="AO96"/>
  <c r="AP96"/>
  <c r="AQ96"/>
  <c r="AR96"/>
  <c r="AS96"/>
  <c r="AT96"/>
  <c r="AU96"/>
  <c r="AV96"/>
  <c r="AW96"/>
  <c r="AX96"/>
  <c r="AY96"/>
  <c r="AZ96"/>
  <c r="BA96"/>
  <c r="BB96"/>
  <c r="BC96"/>
  <c r="BD96"/>
  <c r="BE96"/>
  <c r="BF96"/>
  <c r="BG96"/>
  <c r="G97"/>
  <c r="H97"/>
  <c r="I97"/>
  <c r="J97"/>
  <c r="K97"/>
  <c r="L97"/>
  <c r="M97"/>
  <c r="N97"/>
  <c r="O97"/>
  <c r="P97"/>
  <c r="Q97"/>
  <c r="R97"/>
  <c r="S97"/>
  <c r="T97"/>
  <c r="U97"/>
  <c r="V97"/>
  <c r="W97"/>
  <c r="X97"/>
  <c r="Y97"/>
  <c r="Z97"/>
  <c r="AA97"/>
  <c r="AB97"/>
  <c r="AC97"/>
  <c r="AD97"/>
  <c r="AE97"/>
  <c r="AF97"/>
  <c r="AG97"/>
  <c r="AH97"/>
  <c r="AI97"/>
  <c r="AJ97"/>
  <c r="AK97"/>
  <c r="AL97"/>
  <c r="AM97"/>
  <c r="AN97"/>
  <c r="AO97"/>
  <c r="AP97"/>
  <c r="AQ97"/>
  <c r="AR97"/>
  <c r="AS97"/>
  <c r="AT97"/>
  <c r="AU97"/>
  <c r="AV97"/>
  <c r="AW97"/>
  <c r="AX97"/>
  <c r="AY97"/>
  <c r="AZ97"/>
  <c r="BA97"/>
  <c r="BB97"/>
  <c r="BC97"/>
  <c r="BD97"/>
  <c r="BE97"/>
  <c r="BF97"/>
  <c r="BG97"/>
  <c r="G98"/>
  <c r="H98"/>
  <c r="I98"/>
  <c r="J98"/>
  <c r="K98"/>
  <c r="L98"/>
  <c r="M98"/>
  <c r="N98"/>
  <c r="O98"/>
  <c r="P98"/>
  <c r="Q98"/>
  <c r="R98"/>
  <c r="S98"/>
  <c r="T98"/>
  <c r="U98"/>
  <c r="V98"/>
  <c r="W98"/>
  <c r="X98"/>
  <c r="Y98"/>
  <c r="Z98"/>
  <c r="AA98"/>
  <c r="AB98"/>
  <c r="AC98"/>
  <c r="AD98"/>
  <c r="AE98"/>
  <c r="AF98"/>
  <c r="AG98"/>
  <c r="AH98"/>
  <c r="AI98"/>
  <c r="AJ98"/>
  <c r="AK98"/>
  <c r="AL98"/>
  <c r="AM98"/>
  <c r="AN98"/>
  <c r="AO98"/>
  <c r="AP98"/>
  <c r="AQ98"/>
  <c r="AR98"/>
  <c r="AS98"/>
  <c r="AT98"/>
  <c r="AU98"/>
  <c r="AV98"/>
  <c r="AW98"/>
  <c r="AX98"/>
  <c r="AY98"/>
  <c r="AZ98"/>
  <c r="BA98"/>
  <c r="BB98"/>
  <c r="BC98"/>
  <c r="BD98"/>
  <c r="BE98"/>
  <c r="BF98"/>
  <c r="BG98"/>
  <c r="F97"/>
  <c r="F98"/>
  <c r="F96"/>
  <c r="F95"/>
  <c r="F94"/>
  <c r="F90"/>
  <c r="F91"/>
  <c r="F92"/>
  <c r="F87"/>
  <c r="F88"/>
  <c r="C47"/>
  <c r="D47"/>
  <c r="E47"/>
  <c r="F47"/>
  <c r="G47"/>
  <c r="H47"/>
  <c r="I47"/>
  <c r="J47"/>
  <c r="K47"/>
  <c r="L47"/>
  <c r="M47"/>
  <c r="N47"/>
  <c r="O47"/>
  <c r="P47"/>
  <c r="Q47"/>
  <c r="R47"/>
  <c r="S47"/>
  <c r="T47"/>
  <c r="U47"/>
  <c r="V47"/>
  <c r="W47"/>
  <c r="X47"/>
  <c r="Y47"/>
  <c r="Z47"/>
  <c r="C48"/>
  <c r="D48"/>
  <c r="E48"/>
  <c r="F48"/>
  <c r="G48"/>
  <c r="H48"/>
  <c r="I48"/>
  <c r="J48"/>
  <c r="K48"/>
  <c r="L48"/>
  <c r="M48"/>
  <c r="N48"/>
  <c r="O48"/>
  <c r="P48"/>
  <c r="Q48"/>
  <c r="R48"/>
  <c r="S48"/>
  <c r="T48"/>
  <c r="U48"/>
  <c r="V48"/>
  <c r="W48"/>
  <c r="X48"/>
  <c r="Y48"/>
  <c r="Z48"/>
  <c r="C50"/>
  <c r="D50"/>
  <c r="E50"/>
  <c r="F50"/>
  <c r="G50"/>
  <c r="H50"/>
  <c r="I50"/>
  <c r="J50"/>
  <c r="K50"/>
  <c r="L50"/>
  <c r="M50"/>
  <c r="N50"/>
  <c r="O50"/>
  <c r="P50"/>
  <c r="Q50"/>
  <c r="R50"/>
  <c r="S50"/>
  <c r="T50"/>
  <c r="U50"/>
  <c r="V50"/>
  <c r="W50"/>
  <c r="X50"/>
  <c r="Y50"/>
  <c r="Z50"/>
  <c r="C51"/>
  <c r="D51"/>
  <c r="E51"/>
  <c r="F51"/>
  <c r="G51"/>
  <c r="H51"/>
  <c r="I51"/>
  <c r="J51"/>
  <c r="K51"/>
  <c r="L51"/>
  <c r="M51"/>
  <c r="N51"/>
  <c r="O51"/>
  <c r="P51"/>
  <c r="Q51"/>
  <c r="R51"/>
  <c r="S51"/>
  <c r="T51"/>
  <c r="U51"/>
  <c r="V51"/>
  <c r="W51"/>
  <c r="X51"/>
  <c r="Y51"/>
  <c r="Z51"/>
  <c r="C52"/>
  <c r="D52"/>
  <c r="E52"/>
  <c r="F52"/>
  <c r="G52"/>
  <c r="H52"/>
  <c r="I52"/>
  <c r="J52"/>
  <c r="K52"/>
  <c r="L52"/>
  <c r="M52"/>
  <c r="N52"/>
  <c r="O52"/>
  <c r="P52"/>
  <c r="Q52"/>
  <c r="R52"/>
  <c r="S52"/>
  <c r="T52"/>
  <c r="U52"/>
  <c r="V52"/>
  <c r="W52"/>
  <c r="X52"/>
  <c r="Y52"/>
  <c r="Z52"/>
  <c r="C54"/>
  <c r="D54"/>
  <c r="E54"/>
  <c r="F54"/>
  <c r="G54"/>
  <c r="H54"/>
  <c r="I54"/>
  <c r="J54"/>
  <c r="K54"/>
  <c r="L54"/>
  <c r="M54"/>
  <c r="N54"/>
  <c r="O54"/>
  <c r="P54"/>
  <c r="Q54"/>
  <c r="R54"/>
  <c r="S54"/>
  <c r="T54"/>
  <c r="U54"/>
  <c r="V54"/>
  <c r="W54"/>
  <c r="X54"/>
  <c r="Y54"/>
  <c r="Z54"/>
  <c r="C55"/>
  <c r="D55"/>
  <c r="E55"/>
  <c r="F55"/>
  <c r="G55"/>
  <c r="H55"/>
  <c r="I55"/>
  <c r="J55"/>
  <c r="K55"/>
  <c r="L55"/>
  <c r="M55"/>
  <c r="N55"/>
  <c r="O55"/>
  <c r="P55"/>
  <c r="Q55"/>
  <c r="R55"/>
  <c r="S55"/>
  <c r="T55"/>
  <c r="U55"/>
  <c r="V55"/>
  <c r="W55"/>
  <c r="X55"/>
  <c r="Y55"/>
  <c r="Z55"/>
  <c r="C56"/>
  <c r="D56"/>
  <c r="E56"/>
  <c r="F56"/>
  <c r="G56"/>
  <c r="H56"/>
  <c r="I56"/>
  <c r="J56"/>
  <c r="K56"/>
  <c r="L56"/>
  <c r="M56"/>
  <c r="N56"/>
  <c r="O56"/>
  <c r="P56"/>
  <c r="Q56"/>
  <c r="R56"/>
  <c r="S56"/>
  <c r="T56"/>
  <c r="U56"/>
  <c r="V56"/>
  <c r="W56"/>
  <c r="X56"/>
  <c r="Y56"/>
  <c r="Z56"/>
  <c r="C57"/>
  <c r="D57"/>
  <c r="E57"/>
  <c r="F57"/>
  <c r="G57"/>
  <c r="H57"/>
  <c r="I57"/>
  <c r="J57"/>
  <c r="K57"/>
  <c r="L57"/>
  <c r="M57"/>
  <c r="N57"/>
  <c r="O57"/>
  <c r="P57"/>
  <c r="Q57"/>
  <c r="R57"/>
  <c r="S57"/>
  <c r="T57"/>
  <c r="U57"/>
  <c r="V57"/>
  <c r="W57"/>
  <c r="X57"/>
  <c r="Y57"/>
  <c r="Z57"/>
  <c r="C58"/>
  <c r="D58"/>
  <c r="E58"/>
  <c r="F58"/>
  <c r="G58"/>
  <c r="H58"/>
  <c r="I58"/>
  <c r="J58"/>
  <c r="K58"/>
  <c r="L58"/>
  <c r="M58"/>
  <c r="N58"/>
  <c r="O58"/>
  <c r="P58"/>
  <c r="Q58"/>
  <c r="R58"/>
  <c r="S58"/>
  <c r="T58"/>
  <c r="U58"/>
  <c r="V58"/>
  <c r="W58"/>
  <c r="X58"/>
  <c r="Y58"/>
  <c r="Z58"/>
  <c r="O59" i="12"/>
  <c r="BD34" i="13"/>
  <c r="BB35"/>
  <c r="BD36"/>
  <c r="BB38"/>
  <c r="BC30"/>
  <c r="BE31"/>
  <c r="BE32"/>
  <c r="V25"/>
  <c r="V45" s="1"/>
  <c r="V65" s="1"/>
  <c r="V85" s="1"/>
  <c r="V105" s="1"/>
  <c r="W25"/>
  <c r="W45" s="1"/>
  <c r="W65" s="1"/>
  <c r="W85" s="1"/>
  <c r="W105" s="1"/>
  <c r="X25"/>
  <c r="X45" s="1"/>
  <c r="X65" s="1"/>
  <c r="X85" s="1"/>
  <c r="X105" s="1"/>
  <c r="Y25"/>
  <c r="Y45" s="1"/>
  <c r="Y65" s="1"/>
  <c r="Y85" s="1"/>
  <c r="Y105" s="1"/>
  <c r="V13"/>
  <c r="W13"/>
  <c r="X13"/>
  <c r="Y13"/>
  <c r="V9"/>
  <c r="W9"/>
  <c r="X9"/>
  <c r="X89" s="1"/>
  <c r="Y9"/>
  <c r="Z9"/>
  <c r="Z89" s="1"/>
  <c r="V6"/>
  <c r="W6"/>
  <c r="X6"/>
  <c r="Y6"/>
  <c r="B6"/>
  <c r="C6"/>
  <c r="D6"/>
  <c r="E6"/>
  <c r="F6"/>
  <c r="F86" s="1"/>
  <c r="G6"/>
  <c r="G86" s="1"/>
  <c r="H6"/>
  <c r="H86" s="1"/>
  <c r="I6"/>
  <c r="J6"/>
  <c r="K6"/>
  <c r="K86" s="1"/>
  <c r="L6"/>
  <c r="M6"/>
  <c r="N6"/>
  <c r="O6"/>
  <c r="P6"/>
  <c r="Q6"/>
  <c r="Q86" s="1"/>
  <c r="R6"/>
  <c r="S6"/>
  <c r="T6"/>
  <c r="T86" s="1"/>
  <c r="U6"/>
  <c r="B9"/>
  <c r="C9"/>
  <c r="D9"/>
  <c r="E9"/>
  <c r="F9"/>
  <c r="F89" s="1"/>
  <c r="G9"/>
  <c r="G89" s="1"/>
  <c r="H9"/>
  <c r="H89" s="1"/>
  <c r="I9"/>
  <c r="J9"/>
  <c r="J89" s="1"/>
  <c r="K9"/>
  <c r="K89" s="1"/>
  <c r="L9"/>
  <c r="L89" s="1"/>
  <c r="M9"/>
  <c r="N9"/>
  <c r="O9"/>
  <c r="P9"/>
  <c r="P89" s="1"/>
  <c r="Q9"/>
  <c r="R9"/>
  <c r="R89" s="1"/>
  <c r="S9"/>
  <c r="S89" s="1"/>
  <c r="T9"/>
  <c r="T89" s="1"/>
  <c r="U9"/>
  <c r="B13"/>
  <c r="C13"/>
  <c r="D13"/>
  <c r="E13"/>
  <c r="F13"/>
  <c r="F93" s="1"/>
  <c r="G13"/>
  <c r="H13"/>
  <c r="I13"/>
  <c r="J13"/>
  <c r="K13"/>
  <c r="L13"/>
  <c r="M13"/>
  <c r="N13"/>
  <c r="O13"/>
  <c r="O53" s="1"/>
  <c r="P13"/>
  <c r="Q13"/>
  <c r="Q93" s="1"/>
  <c r="R13"/>
  <c r="R93" s="1"/>
  <c r="S13"/>
  <c r="T13"/>
  <c r="U13"/>
  <c r="C25"/>
  <c r="C45" s="1"/>
  <c r="C65" s="1"/>
  <c r="C85" s="1"/>
  <c r="C105" s="1"/>
  <c r="D25"/>
  <c r="D45" s="1"/>
  <c r="D65" s="1"/>
  <c r="D85" s="1"/>
  <c r="D105" s="1"/>
  <c r="E25"/>
  <c r="E45" s="1"/>
  <c r="E65" s="1"/>
  <c r="E85" s="1"/>
  <c r="E105" s="1"/>
  <c r="F25"/>
  <c r="F45" s="1"/>
  <c r="F65" s="1"/>
  <c r="F85" s="1"/>
  <c r="F105" s="1"/>
  <c r="G25"/>
  <c r="G45" s="1"/>
  <c r="G65" s="1"/>
  <c r="G85" s="1"/>
  <c r="G105" s="1"/>
  <c r="H25"/>
  <c r="H45" s="1"/>
  <c r="H65" s="1"/>
  <c r="H85" s="1"/>
  <c r="H105" s="1"/>
  <c r="I25"/>
  <c r="I45" s="1"/>
  <c r="I65" s="1"/>
  <c r="I85" s="1"/>
  <c r="I105" s="1"/>
  <c r="J25"/>
  <c r="J45" s="1"/>
  <c r="J65" s="1"/>
  <c r="J85" s="1"/>
  <c r="J105" s="1"/>
  <c r="K25"/>
  <c r="K45" s="1"/>
  <c r="K65" s="1"/>
  <c r="K85" s="1"/>
  <c r="K105" s="1"/>
  <c r="L25"/>
  <c r="L45" s="1"/>
  <c r="L65" s="1"/>
  <c r="L85" s="1"/>
  <c r="L105" s="1"/>
  <c r="M25"/>
  <c r="M45" s="1"/>
  <c r="M65" s="1"/>
  <c r="M85" s="1"/>
  <c r="M105" s="1"/>
  <c r="N25"/>
  <c r="N45" s="1"/>
  <c r="N65" s="1"/>
  <c r="N85" s="1"/>
  <c r="N105" s="1"/>
  <c r="O25"/>
  <c r="O45" s="1"/>
  <c r="O65" s="1"/>
  <c r="O85" s="1"/>
  <c r="O105" s="1"/>
  <c r="P25"/>
  <c r="P45" s="1"/>
  <c r="P65" s="1"/>
  <c r="P85" s="1"/>
  <c r="P105" s="1"/>
  <c r="Q25"/>
  <c r="Q45" s="1"/>
  <c r="Q65" s="1"/>
  <c r="Q85" s="1"/>
  <c r="Q105" s="1"/>
  <c r="R25"/>
  <c r="R45" s="1"/>
  <c r="R65" s="1"/>
  <c r="R85" s="1"/>
  <c r="R105" s="1"/>
  <c r="S25"/>
  <c r="S45" s="1"/>
  <c r="S65" s="1"/>
  <c r="S85" s="1"/>
  <c r="S105" s="1"/>
  <c r="T25"/>
  <c r="T45" s="1"/>
  <c r="T65" s="1"/>
  <c r="T85" s="1"/>
  <c r="T105" s="1"/>
  <c r="U25"/>
  <c r="U45" s="1"/>
  <c r="U65" s="1"/>
  <c r="U85" s="1"/>
  <c r="U105" s="1"/>
  <c r="Z25"/>
  <c r="Z45" s="1"/>
  <c r="Z65" s="1"/>
  <c r="Z85" s="1"/>
  <c r="Z105" s="1"/>
  <c r="AA25"/>
  <c r="AA45" s="1"/>
  <c r="AA65" s="1"/>
  <c r="AA85" s="1"/>
  <c r="AA105" s="1"/>
  <c r="AB25"/>
  <c r="AB45" s="1"/>
  <c r="AB65" s="1"/>
  <c r="AB85" s="1"/>
  <c r="AB105" s="1"/>
  <c r="AC25"/>
  <c r="AC45" s="1"/>
  <c r="AC65" s="1"/>
  <c r="AC85" s="1"/>
  <c r="AC105" s="1"/>
  <c r="AD25"/>
  <c r="AD45" s="1"/>
  <c r="AD65" s="1"/>
  <c r="AD85" s="1"/>
  <c r="AD105" s="1"/>
  <c r="AE25"/>
  <c r="AE45" s="1"/>
  <c r="AE65" s="1"/>
  <c r="AE85" s="1"/>
  <c r="AE105" s="1"/>
  <c r="AF25"/>
  <c r="AF45" s="1"/>
  <c r="AF65" s="1"/>
  <c r="AF85" s="1"/>
  <c r="AF105" s="1"/>
  <c r="AG25"/>
  <c r="AG45" s="1"/>
  <c r="AG65" s="1"/>
  <c r="AG85" s="1"/>
  <c r="AG105" s="1"/>
  <c r="AH45"/>
  <c r="AH65" s="1"/>
  <c r="AH85" s="1"/>
  <c r="AH105" s="1"/>
  <c r="AI45"/>
  <c r="AI65" s="1"/>
  <c r="AI85" s="1"/>
  <c r="AI105" s="1"/>
  <c r="AJ45"/>
  <c r="AJ65" s="1"/>
  <c r="AJ85" s="1"/>
  <c r="AJ105" s="1"/>
  <c r="AK45"/>
  <c r="AK65" s="1"/>
  <c r="AK85" s="1"/>
  <c r="AK105" s="1"/>
  <c r="AL45"/>
  <c r="AL65" s="1"/>
  <c r="AL85" s="1"/>
  <c r="AL105" s="1"/>
  <c r="AM45"/>
  <c r="AM65" s="1"/>
  <c r="AM85" s="1"/>
  <c r="AM105" s="1"/>
  <c r="AN45"/>
  <c r="AN65" s="1"/>
  <c r="AN85" s="1"/>
  <c r="AN105" s="1"/>
  <c r="AO45"/>
  <c r="AO65" s="1"/>
  <c r="AO85" s="1"/>
  <c r="AO105" s="1"/>
  <c r="AP45"/>
  <c r="AP65" s="1"/>
  <c r="AP85" s="1"/>
  <c r="AP105" s="1"/>
  <c r="AQ45"/>
  <c r="AQ65" s="1"/>
  <c r="AQ85" s="1"/>
  <c r="AQ105" s="1"/>
  <c r="AR45"/>
  <c r="AR65" s="1"/>
  <c r="AR85" s="1"/>
  <c r="AR105" s="1"/>
  <c r="AS45"/>
  <c r="AS65" s="1"/>
  <c r="AS85" s="1"/>
  <c r="AS105" s="1"/>
  <c r="AT45"/>
  <c r="AT65" s="1"/>
  <c r="AT85" s="1"/>
  <c r="AT105" s="1"/>
  <c r="AU45"/>
  <c r="AU65" s="1"/>
  <c r="AU85" s="1"/>
  <c r="AU105" s="1"/>
  <c r="AV45"/>
  <c r="AV65" s="1"/>
  <c r="AV85" s="1"/>
  <c r="AV105" s="1"/>
  <c r="AW45"/>
  <c r="AW65" s="1"/>
  <c r="AW85" s="1"/>
  <c r="AW105" s="1"/>
  <c r="AX45"/>
  <c r="AX65" s="1"/>
  <c r="AX85" s="1"/>
  <c r="AX105" s="1"/>
  <c r="AY45"/>
  <c r="AY65" s="1"/>
  <c r="AY85" s="1"/>
  <c r="AY105" s="1"/>
  <c r="AZ45"/>
  <c r="AZ65" s="1"/>
  <c r="AZ85" s="1"/>
  <c r="AZ105" s="1"/>
  <c r="BA45"/>
  <c r="BA65" s="1"/>
  <c r="BA85" s="1"/>
  <c r="BA105" s="1"/>
  <c r="BB45"/>
  <c r="BB65" s="1"/>
  <c r="BB85" s="1"/>
  <c r="BB105" s="1"/>
  <c r="BC45"/>
  <c r="BC65" s="1"/>
  <c r="BC85" s="1"/>
  <c r="BC105" s="1"/>
  <c r="BD45"/>
  <c r="BD65" s="1"/>
  <c r="BD85" s="1"/>
  <c r="BD105" s="1"/>
  <c r="BE45"/>
  <c r="BE65" s="1"/>
  <c r="BE85" s="1"/>
  <c r="BE105" s="1"/>
  <c r="BF45"/>
  <c r="BF65" s="1"/>
  <c r="BF85" s="1"/>
  <c r="BF105" s="1"/>
  <c r="BG45"/>
  <c r="BG65" s="1"/>
  <c r="BG85" s="1"/>
  <c r="BG105" s="1"/>
  <c r="BH45"/>
  <c r="BH65" s="1"/>
  <c r="BH85" s="1"/>
  <c r="BH105" s="1"/>
  <c r="B25"/>
  <c r="B45" s="1"/>
  <c r="B65" s="1"/>
  <c r="B85" s="1"/>
  <c r="B105" s="1"/>
  <c r="D33" i="12"/>
  <c r="E33"/>
  <c r="F33"/>
  <c r="B26"/>
  <c r="B39" s="1"/>
  <c r="B41" s="1"/>
  <c r="B60" s="1"/>
  <c r="C26"/>
  <c r="D26"/>
  <c r="E85" s="1"/>
  <c r="E26"/>
  <c r="F85" s="1"/>
  <c r="D29"/>
  <c r="E29"/>
  <c r="F29"/>
  <c r="C86"/>
  <c r="D86"/>
  <c r="E86"/>
  <c r="F86"/>
  <c r="G86"/>
  <c r="C87"/>
  <c r="D87"/>
  <c r="E87"/>
  <c r="F87"/>
  <c r="G87"/>
  <c r="G88"/>
  <c r="C89"/>
  <c r="D89"/>
  <c r="E89"/>
  <c r="F89"/>
  <c r="G89"/>
  <c r="C90"/>
  <c r="D90"/>
  <c r="E90"/>
  <c r="F90"/>
  <c r="G90"/>
  <c r="C91"/>
  <c r="D91"/>
  <c r="E91"/>
  <c r="F91"/>
  <c r="G91"/>
  <c r="C92"/>
  <c r="C93"/>
  <c r="D93"/>
  <c r="E93"/>
  <c r="F93"/>
  <c r="G93"/>
  <c r="C94"/>
  <c r="D94"/>
  <c r="E94"/>
  <c r="F94"/>
  <c r="G94"/>
  <c r="C95"/>
  <c r="D95"/>
  <c r="E95"/>
  <c r="F95"/>
  <c r="G95"/>
  <c r="C96"/>
  <c r="D96"/>
  <c r="E96"/>
  <c r="F96"/>
  <c r="G96"/>
  <c r="C97"/>
  <c r="D97"/>
  <c r="E97"/>
  <c r="F97"/>
  <c r="G97"/>
  <c r="C99"/>
  <c r="D99"/>
  <c r="E99"/>
  <c r="F99"/>
  <c r="G99"/>
  <c r="C66"/>
  <c r="D66"/>
  <c r="E66"/>
  <c r="F66"/>
  <c r="G66"/>
  <c r="C67"/>
  <c r="D67"/>
  <c r="E67"/>
  <c r="F67"/>
  <c r="G67"/>
  <c r="C69"/>
  <c r="D69"/>
  <c r="E69"/>
  <c r="F69"/>
  <c r="G69"/>
  <c r="C70"/>
  <c r="D70"/>
  <c r="E70"/>
  <c r="F70"/>
  <c r="G70"/>
  <c r="C71"/>
  <c r="D71"/>
  <c r="E71"/>
  <c r="F71"/>
  <c r="G71"/>
  <c r="C73"/>
  <c r="D73"/>
  <c r="E73"/>
  <c r="F73"/>
  <c r="G73"/>
  <c r="C74"/>
  <c r="D74"/>
  <c r="E74"/>
  <c r="F74"/>
  <c r="G74"/>
  <c r="C75"/>
  <c r="D75"/>
  <c r="E75"/>
  <c r="F75"/>
  <c r="G75"/>
  <c r="C76"/>
  <c r="D76"/>
  <c r="E76"/>
  <c r="F76"/>
  <c r="G76"/>
  <c r="C77"/>
  <c r="D77"/>
  <c r="E77"/>
  <c r="F77"/>
  <c r="G77"/>
  <c r="C79"/>
  <c r="D79"/>
  <c r="E79"/>
  <c r="F79"/>
  <c r="G79"/>
  <c r="B59"/>
  <c r="C59"/>
  <c r="D59"/>
  <c r="E59"/>
  <c r="F59"/>
  <c r="B6"/>
  <c r="C6"/>
  <c r="D6"/>
  <c r="D65" s="1"/>
  <c r="E6"/>
  <c r="F6"/>
  <c r="B9"/>
  <c r="B151" s="1"/>
  <c r="C9"/>
  <c r="D9"/>
  <c r="D68" s="1"/>
  <c r="E9"/>
  <c r="F9"/>
  <c r="B13"/>
  <c r="B155" s="1"/>
  <c r="C13"/>
  <c r="C155" s="1"/>
  <c r="D13"/>
  <c r="E13"/>
  <c r="E19" s="1"/>
  <c r="F13"/>
  <c r="F19" s="1"/>
  <c r="A4" i="23"/>
  <c r="A51" s="1"/>
  <c r="A5"/>
  <c r="A52" s="1"/>
  <c r="A6"/>
  <c r="A53" s="1"/>
  <c r="A7"/>
  <c r="A54" s="1"/>
  <c r="A8"/>
  <c r="A55" s="1"/>
  <c r="A9"/>
  <c r="A56" s="1"/>
  <c r="A10"/>
  <c r="A57" s="1"/>
  <c r="A11"/>
  <c r="A58" s="1"/>
  <c r="A12"/>
  <c r="A59" s="1"/>
  <c r="A13"/>
  <c r="A60" s="1"/>
  <c r="A14"/>
  <c r="A61" s="1"/>
  <c r="A15"/>
  <c r="A62" s="1"/>
  <c r="A16"/>
  <c r="A63" s="1"/>
  <c r="A17"/>
  <c r="A64" s="1"/>
  <c r="A18"/>
  <c r="A65" s="1"/>
  <c r="A19"/>
  <c r="A66" s="1"/>
  <c r="A20"/>
  <c r="A67" s="1"/>
  <c r="A21"/>
  <c r="A68" s="1"/>
  <c r="A22"/>
  <c r="A69" s="1"/>
  <c r="A23"/>
  <c r="A70" s="1"/>
  <c r="A24"/>
  <c r="A71" s="1"/>
  <c r="A25"/>
  <c r="A72" s="1"/>
  <c r="A26"/>
  <c r="A73" s="1"/>
  <c r="A74"/>
  <c r="A3"/>
  <c r="A50" s="1"/>
  <c r="I8" i="6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7"/>
  <c r="AA47" i="13"/>
  <c r="AB47"/>
  <c r="AC47"/>
  <c r="AD47"/>
  <c r="AE47"/>
  <c r="AF47"/>
  <c r="AG47"/>
  <c r="AH47"/>
  <c r="AI47"/>
  <c r="AJ47"/>
  <c r="AK47"/>
  <c r="AL47"/>
  <c r="AM47"/>
  <c r="AN47"/>
  <c r="AO47"/>
  <c r="AP47"/>
  <c r="AQ47"/>
  <c r="AR47"/>
  <c r="AS47"/>
  <c r="AT47"/>
  <c r="AU47"/>
  <c r="AV47"/>
  <c r="AW47"/>
  <c r="AX47"/>
  <c r="AY47"/>
  <c r="AZ47"/>
  <c r="BA47"/>
  <c r="BB47"/>
  <c r="AA48"/>
  <c r="AB48"/>
  <c r="AC48"/>
  <c r="AD48"/>
  <c r="AE48"/>
  <c r="AF48"/>
  <c r="AG48"/>
  <c r="AH48"/>
  <c r="AI48"/>
  <c r="AJ48"/>
  <c r="AK48"/>
  <c r="AL48"/>
  <c r="AM48"/>
  <c r="AN48"/>
  <c r="AO48"/>
  <c r="AP48"/>
  <c r="AQ48"/>
  <c r="AR48"/>
  <c r="AS48"/>
  <c r="AT48"/>
  <c r="AU48"/>
  <c r="AV48"/>
  <c r="AW48"/>
  <c r="AX48"/>
  <c r="AY48"/>
  <c r="AZ48"/>
  <c r="BA48"/>
  <c r="BB48"/>
  <c r="AA50"/>
  <c r="AB50"/>
  <c r="AC50"/>
  <c r="AD50"/>
  <c r="AE50"/>
  <c r="AF50"/>
  <c r="AG50"/>
  <c r="AH50"/>
  <c r="AI50"/>
  <c r="AJ50"/>
  <c r="AK50"/>
  <c r="AL50"/>
  <c r="AM50"/>
  <c r="AN50"/>
  <c r="AO50"/>
  <c r="AP50"/>
  <c r="AQ50"/>
  <c r="AR50"/>
  <c r="AS50"/>
  <c r="AT50"/>
  <c r="AU50"/>
  <c r="AV50"/>
  <c r="AW50"/>
  <c r="AX50"/>
  <c r="AY50"/>
  <c r="AZ50"/>
  <c r="BA50"/>
  <c r="BB50"/>
  <c r="AA51"/>
  <c r="AB51"/>
  <c r="AC51"/>
  <c r="AD51"/>
  <c r="AE51"/>
  <c r="AF51"/>
  <c r="AG51"/>
  <c r="AH51"/>
  <c r="AI51"/>
  <c r="AJ51"/>
  <c r="AK51"/>
  <c r="AL51"/>
  <c r="AM51"/>
  <c r="AN51"/>
  <c r="AO51"/>
  <c r="AP51"/>
  <c r="AQ51"/>
  <c r="AR51"/>
  <c r="AS51"/>
  <c r="AT51"/>
  <c r="AU51"/>
  <c r="AV51"/>
  <c r="AW51"/>
  <c r="AX51"/>
  <c r="AY51"/>
  <c r="AZ51"/>
  <c r="BA51"/>
  <c r="BB51"/>
  <c r="AA52"/>
  <c r="AB52"/>
  <c r="AC52"/>
  <c r="AD52"/>
  <c r="AE52"/>
  <c r="AF52"/>
  <c r="AG52"/>
  <c r="AH52"/>
  <c r="AI52"/>
  <c r="AJ52"/>
  <c r="AK52"/>
  <c r="AL52"/>
  <c r="AM52"/>
  <c r="AN52"/>
  <c r="AO52"/>
  <c r="AP52"/>
  <c r="AQ52"/>
  <c r="AR52"/>
  <c r="AS52"/>
  <c r="AT52"/>
  <c r="AU52"/>
  <c r="AV52"/>
  <c r="AW52"/>
  <c r="AX52"/>
  <c r="AY52"/>
  <c r="AZ52"/>
  <c r="BA52"/>
  <c r="BB52"/>
  <c r="AA54"/>
  <c r="AB54"/>
  <c r="AC54"/>
  <c r="AD54"/>
  <c r="AE54"/>
  <c r="AF54"/>
  <c r="AG54"/>
  <c r="AH54"/>
  <c r="AI54"/>
  <c r="AJ54"/>
  <c r="AK54"/>
  <c r="AL54"/>
  <c r="AM54"/>
  <c r="AN54"/>
  <c r="AO54"/>
  <c r="AP54"/>
  <c r="AQ54"/>
  <c r="AR54"/>
  <c r="AS54"/>
  <c r="AT54"/>
  <c r="AU54"/>
  <c r="AV54"/>
  <c r="AW54"/>
  <c r="AX54"/>
  <c r="AY54"/>
  <c r="AZ54"/>
  <c r="BA54"/>
  <c r="BB54"/>
  <c r="AA55"/>
  <c r="AB55"/>
  <c r="AC55"/>
  <c r="AD55"/>
  <c r="AE55"/>
  <c r="AF55"/>
  <c r="AG55"/>
  <c r="AH55"/>
  <c r="AI55"/>
  <c r="AJ55"/>
  <c r="AK55"/>
  <c r="AL55"/>
  <c r="AM55"/>
  <c r="AN55"/>
  <c r="AO55"/>
  <c r="AP55"/>
  <c r="AQ55"/>
  <c r="AR55"/>
  <c r="AS55"/>
  <c r="AT55"/>
  <c r="AU55"/>
  <c r="AV55"/>
  <c r="AW55"/>
  <c r="AX55"/>
  <c r="AY55"/>
  <c r="AZ55"/>
  <c r="BA55"/>
  <c r="BB55"/>
  <c r="AA56"/>
  <c r="AB56"/>
  <c r="AC56"/>
  <c r="AD56"/>
  <c r="AE56"/>
  <c r="AF56"/>
  <c r="AG56"/>
  <c r="AH56"/>
  <c r="AI56"/>
  <c r="AJ56"/>
  <c r="AK56"/>
  <c r="AL56"/>
  <c r="AM56"/>
  <c r="AN56"/>
  <c r="AO56"/>
  <c r="AP56"/>
  <c r="AQ56"/>
  <c r="AR56"/>
  <c r="AS56"/>
  <c r="AT56"/>
  <c r="AU56"/>
  <c r="AV56"/>
  <c r="AW56"/>
  <c r="AX56"/>
  <c r="AY56"/>
  <c r="AZ56"/>
  <c r="BA56"/>
  <c r="BB56"/>
  <c r="AA57"/>
  <c r="AB57"/>
  <c r="AC57"/>
  <c r="AD57"/>
  <c r="AE57"/>
  <c r="AF57"/>
  <c r="AG57"/>
  <c r="AH57"/>
  <c r="AI57"/>
  <c r="AJ57"/>
  <c r="AK57"/>
  <c r="AL57"/>
  <c r="AM57"/>
  <c r="AN57"/>
  <c r="AO57"/>
  <c r="AP57"/>
  <c r="AQ57"/>
  <c r="AR57"/>
  <c r="AS57"/>
  <c r="AT57"/>
  <c r="AU57"/>
  <c r="AV57"/>
  <c r="AW57"/>
  <c r="AX57"/>
  <c r="AY57"/>
  <c r="AZ57"/>
  <c r="BA57"/>
  <c r="BB57"/>
  <c r="AA58"/>
  <c r="AB58"/>
  <c r="AC58"/>
  <c r="AD58"/>
  <c r="AE58"/>
  <c r="AF58"/>
  <c r="AG58"/>
  <c r="AH58"/>
  <c r="AI58"/>
  <c r="AJ58"/>
  <c r="AK58"/>
  <c r="AL58"/>
  <c r="AM58"/>
  <c r="AN58"/>
  <c r="AO58"/>
  <c r="AP58"/>
  <c r="AQ58"/>
  <c r="AR58"/>
  <c r="AS58"/>
  <c r="AT58"/>
  <c r="AU58"/>
  <c r="AV58"/>
  <c r="AW58"/>
  <c r="AX58"/>
  <c r="AY58"/>
  <c r="AZ58"/>
  <c r="BA58"/>
  <c r="BB58"/>
  <c r="Z6"/>
  <c r="Z46" s="1"/>
  <c r="AA6"/>
  <c r="AB6"/>
  <c r="AC6"/>
  <c r="AD6"/>
  <c r="AD86" s="1"/>
  <c r="AE6"/>
  <c r="AF6"/>
  <c r="AF86" s="1"/>
  <c r="AG6"/>
  <c r="AG86" s="1"/>
  <c r="AH6"/>
  <c r="AH86" s="1"/>
  <c r="AI6"/>
  <c r="AI86" s="1"/>
  <c r="AJ6"/>
  <c r="AK6"/>
  <c r="AL6"/>
  <c r="AM6"/>
  <c r="AN6"/>
  <c r="AO6"/>
  <c r="AO86" s="1"/>
  <c r="AP6"/>
  <c r="AQ6"/>
  <c r="AQ86" s="1"/>
  <c r="AR6"/>
  <c r="AS6"/>
  <c r="AT6"/>
  <c r="AU6"/>
  <c r="AV6"/>
  <c r="AW6"/>
  <c r="AX6"/>
  <c r="AY6"/>
  <c r="AY86" s="1"/>
  <c r="AZ6"/>
  <c r="AA9"/>
  <c r="AB9"/>
  <c r="AC9"/>
  <c r="AD9"/>
  <c r="AE9"/>
  <c r="AE89" s="1"/>
  <c r="AF9"/>
  <c r="AF89" s="1"/>
  <c r="AG9"/>
  <c r="AH9"/>
  <c r="AI9"/>
  <c r="AJ9"/>
  <c r="AJ89" s="1"/>
  <c r="AK9"/>
  <c r="AL9"/>
  <c r="AL89" s="1"/>
  <c r="AM9"/>
  <c r="AN9"/>
  <c r="AN89" s="1"/>
  <c r="AO9"/>
  <c r="AO89" s="1"/>
  <c r="AP9"/>
  <c r="AP89" s="1"/>
  <c r="AQ9"/>
  <c r="AQ89" s="1"/>
  <c r="AR9"/>
  <c r="AS49" s="1"/>
  <c r="AS9"/>
  <c r="AT9"/>
  <c r="AT89" s="1"/>
  <c r="AU9"/>
  <c r="AU89" s="1"/>
  <c r="AV9"/>
  <c r="AV89" s="1"/>
  <c r="AW9"/>
  <c r="AX9"/>
  <c r="AX89" s="1"/>
  <c r="AY9"/>
  <c r="AY89" s="1"/>
  <c r="AZ9"/>
  <c r="AZ89" s="1"/>
  <c r="Z13"/>
  <c r="AA13"/>
  <c r="AB13"/>
  <c r="AC13"/>
  <c r="AD13"/>
  <c r="AE13"/>
  <c r="AE93" s="1"/>
  <c r="AF13"/>
  <c r="AF93" s="1"/>
  <c r="AG13"/>
  <c r="AH13"/>
  <c r="AI13"/>
  <c r="AJ13"/>
  <c r="AJ93" s="1"/>
  <c r="AK13"/>
  <c r="AK93" s="1"/>
  <c r="AL13"/>
  <c r="AM13"/>
  <c r="AM93" s="1"/>
  <c r="AN13"/>
  <c r="AN93" s="1"/>
  <c r="AO13"/>
  <c r="AP13"/>
  <c r="AQ13"/>
  <c r="AR13"/>
  <c r="AS13"/>
  <c r="AT13"/>
  <c r="AU13"/>
  <c r="AU93" s="1"/>
  <c r="AV13"/>
  <c r="AV93" s="1"/>
  <c r="AW13"/>
  <c r="AX13"/>
  <c r="AY13"/>
  <c r="AY93" s="1"/>
  <c r="AZ13"/>
  <c r="AZ93" s="1"/>
  <c r="BA13"/>
  <c r="BA9"/>
  <c r="BA6"/>
  <c r="BC47"/>
  <c r="BD47"/>
  <c r="BE47"/>
  <c r="BF47"/>
  <c r="BG47"/>
  <c r="BC48"/>
  <c r="BD48"/>
  <c r="BE48"/>
  <c r="BF48"/>
  <c r="BG48"/>
  <c r="BC50"/>
  <c r="BD50"/>
  <c r="BE50"/>
  <c r="BF50"/>
  <c r="BG50"/>
  <c r="BC51"/>
  <c r="BD51"/>
  <c r="BE51"/>
  <c r="BF51"/>
  <c r="BG51"/>
  <c r="BC52"/>
  <c r="BD52"/>
  <c r="BE52"/>
  <c r="BF52"/>
  <c r="BG52"/>
  <c r="BC54"/>
  <c r="BD54"/>
  <c r="BE54"/>
  <c r="BF54"/>
  <c r="BG54"/>
  <c r="BC55"/>
  <c r="BD55"/>
  <c r="BE55"/>
  <c r="BF55"/>
  <c r="BG55"/>
  <c r="BC56"/>
  <c r="BD56"/>
  <c r="BE56"/>
  <c r="BF56"/>
  <c r="BG56"/>
  <c r="BC57"/>
  <c r="BD57"/>
  <c r="BE57"/>
  <c r="BF57"/>
  <c r="BG57"/>
  <c r="BC58"/>
  <c r="BD58"/>
  <c r="BE58"/>
  <c r="BF58"/>
  <c r="BG58"/>
  <c r="K99" i="12"/>
  <c r="J99"/>
  <c r="I99"/>
  <c r="H99"/>
  <c r="K97"/>
  <c r="J97"/>
  <c r="I97"/>
  <c r="H97"/>
  <c r="K96"/>
  <c r="J96"/>
  <c r="I96"/>
  <c r="H96"/>
  <c r="K95"/>
  <c r="J95"/>
  <c r="I95"/>
  <c r="H95"/>
  <c r="K94"/>
  <c r="J94"/>
  <c r="I94"/>
  <c r="H94"/>
  <c r="K93"/>
  <c r="J93"/>
  <c r="I93"/>
  <c r="H93"/>
  <c r="I92"/>
  <c r="H92"/>
  <c r="K91"/>
  <c r="J91"/>
  <c r="I91"/>
  <c r="H91"/>
  <c r="K90"/>
  <c r="J90"/>
  <c r="I90"/>
  <c r="H90"/>
  <c r="K89"/>
  <c r="J89"/>
  <c r="I89"/>
  <c r="H89"/>
  <c r="I88"/>
  <c r="H88"/>
  <c r="K87"/>
  <c r="J87"/>
  <c r="I87"/>
  <c r="H87"/>
  <c r="K86"/>
  <c r="J86"/>
  <c r="I86"/>
  <c r="H86"/>
  <c r="I85"/>
  <c r="H85"/>
  <c r="I66"/>
  <c r="J66"/>
  <c r="K66"/>
  <c r="L66"/>
  <c r="M66"/>
  <c r="N66"/>
  <c r="O66"/>
  <c r="I67"/>
  <c r="J67"/>
  <c r="K67"/>
  <c r="L67"/>
  <c r="M67"/>
  <c r="N67"/>
  <c r="I69"/>
  <c r="J69"/>
  <c r="K69"/>
  <c r="L69"/>
  <c r="M69"/>
  <c r="N69"/>
  <c r="O69"/>
  <c r="I70"/>
  <c r="J70"/>
  <c r="K70"/>
  <c r="L70"/>
  <c r="M70"/>
  <c r="N70"/>
  <c r="O70"/>
  <c r="I71"/>
  <c r="J71"/>
  <c r="K71"/>
  <c r="L71"/>
  <c r="M71"/>
  <c r="N71"/>
  <c r="O71"/>
  <c r="I73"/>
  <c r="J73"/>
  <c r="K73"/>
  <c r="L73"/>
  <c r="M73"/>
  <c r="N73"/>
  <c r="O73"/>
  <c r="I74"/>
  <c r="J74"/>
  <c r="K74"/>
  <c r="L74"/>
  <c r="M74"/>
  <c r="N74"/>
  <c r="O74"/>
  <c r="I75"/>
  <c r="J75"/>
  <c r="K75"/>
  <c r="L75"/>
  <c r="M75"/>
  <c r="N75"/>
  <c r="O75"/>
  <c r="I76"/>
  <c r="J76"/>
  <c r="K76"/>
  <c r="L76"/>
  <c r="M76"/>
  <c r="N76"/>
  <c r="O76"/>
  <c r="I77"/>
  <c r="J77"/>
  <c r="K77"/>
  <c r="L77"/>
  <c r="M77"/>
  <c r="N77"/>
  <c r="O77"/>
  <c r="I79"/>
  <c r="J79"/>
  <c r="K79"/>
  <c r="L79"/>
  <c r="M79"/>
  <c r="N79"/>
  <c r="O79"/>
  <c r="H66"/>
  <c r="H67"/>
  <c r="H69"/>
  <c r="H70"/>
  <c r="H71"/>
  <c r="H73"/>
  <c r="H74"/>
  <c r="H75"/>
  <c r="H76"/>
  <c r="H77"/>
  <c r="H79"/>
  <c r="BH6" i="13"/>
  <c r="BH9"/>
  <c r="BH13"/>
  <c r="BG13"/>
  <c r="BF13"/>
  <c r="BE13"/>
  <c r="BD13"/>
  <c r="BE53" s="1"/>
  <c r="BC13"/>
  <c r="BB13"/>
  <c r="BG9"/>
  <c r="BF9"/>
  <c r="BE9"/>
  <c r="BD9"/>
  <c r="BC9"/>
  <c r="BB9"/>
  <c r="BG6"/>
  <c r="BG86" s="1"/>
  <c r="BF6"/>
  <c r="BE6"/>
  <c r="BD6"/>
  <c r="BC6"/>
  <c r="BB6"/>
  <c r="AC27"/>
  <c r="AE27"/>
  <c r="AI27"/>
  <c r="AM27"/>
  <c r="AV27"/>
  <c r="AZ27"/>
  <c r="AG28"/>
  <c r="AI28"/>
  <c r="AM28"/>
  <c r="AT28"/>
  <c r="BA28"/>
  <c r="AB30"/>
  <c r="AG30"/>
  <c r="AJ30"/>
  <c r="AN30"/>
  <c r="AR30"/>
  <c r="AT30"/>
  <c r="AX30"/>
  <c r="AC31"/>
  <c r="AD31"/>
  <c r="AH31"/>
  <c r="AN31"/>
  <c r="AQ31"/>
  <c r="AV31"/>
  <c r="AA32"/>
  <c r="AE32"/>
  <c r="AI32"/>
  <c r="AM32"/>
  <c r="AQ32"/>
  <c r="AU32"/>
  <c r="BA32"/>
  <c r="AE34"/>
  <c r="AK34"/>
  <c r="AL34"/>
  <c r="AQ34"/>
  <c r="AU34"/>
  <c r="AX34"/>
  <c r="Z35"/>
  <c r="AF35"/>
  <c r="AK35"/>
  <c r="AL35"/>
  <c r="AS35"/>
  <c r="AW35"/>
  <c r="BA35"/>
  <c r="AC36"/>
  <c r="AD36"/>
  <c r="AH36"/>
  <c r="AM36"/>
  <c r="AS36"/>
  <c r="AW36"/>
  <c r="BA36"/>
  <c r="AA37"/>
  <c r="AE37"/>
  <c r="AJ37"/>
  <c r="AL37"/>
  <c r="AQ37"/>
  <c r="AU37"/>
  <c r="AX37"/>
  <c r="AF38"/>
  <c r="AK38"/>
  <c r="AM38"/>
  <c r="AQ38"/>
  <c r="AV38"/>
  <c r="AZ38"/>
  <c r="H59" i="12"/>
  <c r="I59"/>
  <c r="J59"/>
  <c r="K59"/>
  <c r="L59"/>
  <c r="M59"/>
  <c r="N59"/>
  <c r="W27" i="13"/>
  <c r="X28"/>
  <c r="Y30"/>
  <c r="X31"/>
  <c r="W32"/>
  <c r="X34"/>
  <c r="W37"/>
  <c r="G59" i="12"/>
  <c r="J85"/>
  <c r="P6"/>
  <c r="P9"/>
  <c r="P13"/>
  <c r="O13"/>
  <c r="N13"/>
  <c r="N155" s="1"/>
  <c r="M13"/>
  <c r="M155" s="1"/>
  <c r="L13"/>
  <c r="L155" s="1"/>
  <c r="K13"/>
  <c r="J13"/>
  <c r="J155" s="1"/>
  <c r="I13"/>
  <c r="I155" s="1"/>
  <c r="H13"/>
  <c r="H155" s="1"/>
  <c r="G13"/>
  <c r="O9"/>
  <c r="O151" s="1"/>
  <c r="N9"/>
  <c r="N151" s="1"/>
  <c r="M9"/>
  <c r="M151" s="1"/>
  <c r="L9"/>
  <c r="K9"/>
  <c r="K151" s="1"/>
  <c r="J9"/>
  <c r="J151" s="1"/>
  <c r="I9"/>
  <c r="I151" s="1"/>
  <c r="H9"/>
  <c r="H19" s="1"/>
  <c r="G9"/>
  <c r="G151" s="1"/>
  <c r="O6"/>
  <c r="O148" s="1"/>
  <c r="N6"/>
  <c r="N148" s="1"/>
  <c r="M6"/>
  <c r="M148" s="1"/>
  <c r="L6"/>
  <c r="L148" s="1"/>
  <c r="K6"/>
  <c r="J6"/>
  <c r="J148" s="1"/>
  <c r="I6"/>
  <c r="H6"/>
  <c r="H148" s="1"/>
  <c r="G6"/>
  <c r="C20" i="3"/>
  <c r="D20"/>
  <c r="E20"/>
  <c r="F20"/>
  <c r="G20"/>
  <c r="H20"/>
  <c r="I20"/>
  <c r="J20"/>
  <c r="K20"/>
  <c r="L20"/>
  <c r="M20"/>
  <c r="B20"/>
  <c r="AP49" i="13"/>
  <c r="AD27"/>
  <c r="AL27"/>
  <c r="AN27"/>
  <c r="AO27"/>
  <c r="J68" i="12"/>
  <c r="K88"/>
  <c r="K85"/>
  <c r="J88"/>
  <c r="J92"/>
  <c r="K92"/>
  <c r="E65"/>
  <c r="Y38" i="13"/>
  <c r="W38"/>
  <c r="Y36"/>
  <c r="W34"/>
  <c r="Y34"/>
  <c r="W28"/>
  <c r="AR38"/>
  <c r="AB35"/>
  <c r="AC35"/>
  <c r="AY31"/>
  <c r="BA31"/>
  <c r="AJ31"/>
  <c r="AI31"/>
  <c r="Z31"/>
  <c r="AV30"/>
  <c r="AW30"/>
  <c r="AC30"/>
  <c r="Y35"/>
  <c r="W35"/>
  <c r="X35"/>
  <c r="Y32"/>
  <c r="W30"/>
  <c r="Y27"/>
  <c r="AA38"/>
  <c r="AB38"/>
  <c r="Z38"/>
  <c r="AC38"/>
  <c r="AM37"/>
  <c r="Z36"/>
  <c r="AB34"/>
  <c r="AA34"/>
  <c r="AC34"/>
  <c r="Z34"/>
  <c r="AN32"/>
  <c r="AO32"/>
  <c r="Z32"/>
  <c r="AE30"/>
  <c r="AD30"/>
  <c r="AP28"/>
  <c r="AQ28"/>
  <c r="AR28"/>
  <c r="AS28"/>
  <c r="Z28"/>
  <c r="AA28"/>
  <c r="AB28"/>
  <c r="AC28"/>
  <c r="C68" i="12"/>
  <c r="BD28" i="13"/>
  <c r="BC28"/>
  <c r="C88" i="12"/>
  <c r="G85"/>
  <c r="L136"/>
  <c r="L138"/>
  <c r="L140"/>
  <c r="L142"/>
  <c r="L144"/>
  <c r="L146"/>
  <c r="L135"/>
  <c r="L139"/>
  <c r="L143"/>
  <c r="L145"/>
  <c r="L134"/>
  <c r="N134"/>
  <c r="L137"/>
  <c r="N137"/>
  <c r="L141"/>
  <c r="N141"/>
  <c r="J137"/>
  <c r="H137"/>
  <c r="J134"/>
  <c r="H134"/>
  <c r="J141"/>
  <c r="H141"/>
  <c r="N136"/>
  <c r="N138"/>
  <c r="N140"/>
  <c r="N142"/>
  <c r="N144"/>
  <c r="N146"/>
  <c r="N135"/>
  <c r="N139"/>
  <c r="N143"/>
  <c r="N145"/>
  <c r="H136"/>
  <c r="H138"/>
  <c r="H140"/>
  <c r="H142"/>
  <c r="H144"/>
  <c r="H146"/>
  <c r="H135"/>
  <c r="H139"/>
  <c r="H143"/>
  <c r="H145"/>
  <c r="J136"/>
  <c r="J138"/>
  <c r="J140"/>
  <c r="J142"/>
  <c r="J144"/>
  <c r="J146"/>
  <c r="J135"/>
  <c r="J139"/>
  <c r="J143"/>
  <c r="J145"/>
  <c r="W53" i="13"/>
  <c r="S49"/>
  <c r="A4" i="2"/>
  <c r="A5" s="1"/>
  <c r="A6" s="1"/>
  <c r="A7" s="1"/>
  <c r="A8" s="1"/>
  <c r="A9" s="1"/>
  <c r="A10" s="1"/>
  <c r="A11" s="1"/>
  <c r="A12" s="1"/>
  <c r="A13" s="1"/>
  <c r="A14" s="1"/>
  <c r="A15" s="1"/>
  <c r="A16" s="1"/>
  <c r="BW113" i="13" l="1"/>
  <c r="BW73"/>
  <c r="E13" i="18"/>
  <c r="B9" i="23"/>
  <c r="E12" i="18"/>
  <c r="B8" i="23"/>
  <c r="E11" i="18"/>
  <c r="B7" i="23"/>
  <c r="E92" i="12"/>
  <c r="E52"/>
  <c r="G92"/>
  <c r="F52"/>
  <c r="D92"/>
  <c r="D52"/>
  <c r="D5" i="17"/>
  <c r="D5" i="18"/>
  <c r="E6" i="17"/>
  <c r="E6" i="18"/>
  <c r="D6" i="17"/>
  <c r="D6" i="18"/>
  <c r="D3" i="17"/>
  <c r="D3" i="18"/>
  <c r="D8" i="17"/>
  <c r="J8" s="1"/>
  <c r="D8" i="18"/>
  <c r="J8" s="1"/>
  <c r="D4" i="17"/>
  <c r="D4" i="18"/>
  <c r="E9" i="17"/>
  <c r="M9" s="1"/>
  <c r="D5" i="23" s="1"/>
  <c r="E9" i="18"/>
  <c r="E5" i="17"/>
  <c r="E5" i="18"/>
  <c r="D9" i="17"/>
  <c r="J9" s="1"/>
  <c r="D9" i="18"/>
  <c r="J9" s="1"/>
  <c r="E10"/>
  <c r="D10" i="17"/>
  <c r="J10" s="1"/>
  <c r="D10" i="18"/>
  <c r="J10" s="1"/>
  <c r="B3" i="23"/>
  <c r="E7" i="18"/>
  <c r="J7" i="6"/>
  <c r="D7" i="18"/>
  <c r="J7" s="1"/>
  <c r="E3" i="17"/>
  <c r="E3" i="18"/>
  <c r="K8" i="6"/>
  <c r="E8" i="18"/>
  <c r="E4" i="17"/>
  <c r="E4" i="18"/>
  <c r="BJ53" i="13"/>
  <c r="BJ93"/>
  <c r="AI93"/>
  <c r="V53"/>
  <c r="BG93"/>
  <c r="BK53"/>
  <c r="BK93"/>
  <c r="BL93"/>
  <c r="BL53"/>
  <c r="M53"/>
  <c r="BK49"/>
  <c r="BK89"/>
  <c r="O89"/>
  <c r="BJ89"/>
  <c r="BJ49"/>
  <c r="BL49"/>
  <c r="BL89"/>
  <c r="BM49"/>
  <c r="G49"/>
  <c r="X19"/>
  <c r="X21" s="1"/>
  <c r="BL86"/>
  <c r="BL46"/>
  <c r="BM46"/>
  <c r="BK46"/>
  <c r="BK86"/>
  <c r="C46"/>
  <c r="W46"/>
  <c r="BJ46"/>
  <c r="BJ86"/>
  <c r="E72" i="12"/>
  <c r="C72"/>
  <c r="C19"/>
  <c r="E68"/>
  <c r="E88"/>
  <c r="C65"/>
  <c r="E148"/>
  <c r="F155"/>
  <c r="D151"/>
  <c r="F88"/>
  <c r="AU36" i="13"/>
  <c r="AA35"/>
  <c r="Y37"/>
  <c r="Y33" s="1"/>
  <c r="N72" i="12"/>
  <c r="AA36" i="13"/>
  <c r="BA37"/>
  <c r="X38"/>
  <c r="B19" i="12"/>
  <c r="B21" s="1"/>
  <c r="AB31" i="13"/>
  <c r="AB111" s="1"/>
  <c r="X32"/>
  <c r="X72" s="1"/>
  <c r="AA31"/>
  <c r="F65" i="12"/>
  <c r="AA27" i="13"/>
  <c r="AY38"/>
  <c r="AS30"/>
  <c r="AK28"/>
  <c r="AG27"/>
  <c r="AG107" s="1"/>
  <c r="BA53"/>
  <c r="AG19"/>
  <c r="AG21" s="1"/>
  <c r="AE19"/>
  <c r="AE21" s="1"/>
  <c r="AK53"/>
  <c r="BE46"/>
  <c r="BC89"/>
  <c r="AS53"/>
  <c r="Q46"/>
  <c r="P49"/>
  <c r="AN53"/>
  <c r="BD93"/>
  <c r="BE36"/>
  <c r="AT37"/>
  <c r="AN35"/>
  <c r="AJ35"/>
  <c r="AH34"/>
  <c r="AJ38"/>
  <c r="AZ34"/>
  <c r="BB36"/>
  <c r="AP36"/>
  <c r="AF37"/>
  <c r="BC36"/>
  <c r="AQ36"/>
  <c r="AD37"/>
  <c r="AV37"/>
  <c r="AJ34"/>
  <c r="AO35"/>
  <c r="AI38"/>
  <c r="AM118" s="1"/>
  <c r="BR29"/>
  <c r="AO30"/>
  <c r="AU31"/>
  <c r="BE37"/>
  <c r="AH37"/>
  <c r="AN38"/>
  <c r="AN34"/>
  <c r="AF36"/>
  <c r="AY36"/>
  <c r="AQ35"/>
  <c r="AK36"/>
  <c r="AO37"/>
  <c r="BC34"/>
  <c r="AU35"/>
  <c r="AJ36"/>
  <c r="AS34"/>
  <c r="AG35"/>
  <c r="AK115" s="1"/>
  <c r="BE38"/>
  <c r="AX36"/>
  <c r="AP38"/>
  <c r="AT35"/>
  <c r="AT75" s="1"/>
  <c r="AP34"/>
  <c r="AE35"/>
  <c r="AO28"/>
  <c r="BC37"/>
  <c r="AG36"/>
  <c r="J72" i="12"/>
  <c r="BD37" i="13"/>
  <c r="AO34"/>
  <c r="AV35"/>
  <c r="AE36"/>
  <c r="AI36"/>
  <c r="AV36"/>
  <c r="AZ36"/>
  <c r="AN37"/>
  <c r="AO38"/>
  <c r="AR34"/>
  <c r="AD35"/>
  <c r="AD115" s="1"/>
  <c r="AR35"/>
  <c r="AI37"/>
  <c r="AZ37"/>
  <c r="AS38"/>
  <c r="AM34"/>
  <c r="AT36"/>
  <c r="AL38"/>
  <c r="AP35"/>
  <c r="AK37"/>
  <c r="AY37"/>
  <c r="BB37"/>
  <c r="BB32"/>
  <c r="AJ32"/>
  <c r="AF31"/>
  <c r="AS31"/>
  <c r="N68" i="12"/>
  <c r="BC32" i="13"/>
  <c r="AV32"/>
  <c r="AP31"/>
  <c r="AM30"/>
  <c r="AF32"/>
  <c r="AW32"/>
  <c r="AK30"/>
  <c r="AG32"/>
  <c r="AI30"/>
  <c r="AH30"/>
  <c r="AL30"/>
  <c r="AD32"/>
  <c r="AP32"/>
  <c r="AT32"/>
  <c r="AR31"/>
  <c r="O68" i="12"/>
  <c r="AZ30" i="13"/>
  <c r="AE28"/>
  <c r="M65" i="12"/>
  <c r="AF28" i="13"/>
  <c r="AL28"/>
  <c r="AD28"/>
  <c r="AA118"/>
  <c r="AN46"/>
  <c r="AB46"/>
  <c r="I53"/>
  <c r="BR33"/>
  <c r="K19" i="12"/>
  <c r="K21" s="1"/>
  <c r="K46" i="13"/>
  <c r="V86"/>
  <c r="W93"/>
  <c r="W118"/>
  <c r="Z115"/>
  <c r="X74"/>
  <c r="G68" i="12"/>
  <c r="BG49" i="13"/>
  <c r="AU46"/>
  <c r="AE46"/>
  <c r="B24" i="21"/>
  <c r="D32" i="19"/>
  <c r="J32" s="1"/>
  <c r="D32" i="18"/>
  <c r="J32" s="1"/>
  <c r="D32" i="20"/>
  <c r="J32" s="1"/>
  <c r="D32" i="17"/>
  <c r="J32" s="1"/>
  <c r="D24" i="19"/>
  <c r="J24" s="1"/>
  <c r="D24" i="18"/>
  <c r="J24" s="1"/>
  <c r="D24" i="20"/>
  <c r="J24" s="1"/>
  <c r="D24" i="17"/>
  <c r="J24" s="1"/>
  <c r="D16" i="19"/>
  <c r="J16" s="1"/>
  <c r="D16" i="20"/>
  <c r="J16" s="1"/>
  <c r="D16" i="17"/>
  <c r="J16" s="1"/>
  <c r="D16" i="18"/>
  <c r="J16" s="1"/>
  <c r="B29" i="21"/>
  <c r="D37" i="20"/>
  <c r="J37" s="1"/>
  <c r="D37" i="19"/>
  <c r="J37" s="1"/>
  <c r="D37" i="17"/>
  <c r="J37" s="1"/>
  <c r="D37" i="18"/>
  <c r="J37" s="1"/>
  <c r="B33" i="21"/>
  <c r="D29" i="20"/>
  <c r="J29" s="1"/>
  <c r="D29" i="19"/>
  <c r="J29" s="1"/>
  <c r="D29" i="17"/>
  <c r="D29" i="18"/>
  <c r="J29" s="1"/>
  <c r="D21" i="17"/>
  <c r="J21" s="1"/>
  <c r="D21" i="20"/>
  <c r="J21" s="1"/>
  <c r="D21" i="19"/>
  <c r="J21" s="1"/>
  <c r="D21" i="18"/>
  <c r="J21" s="1"/>
  <c r="D17" i="20"/>
  <c r="J17" s="1"/>
  <c r="D17" i="19"/>
  <c r="J17" s="1"/>
  <c r="D17" i="17"/>
  <c r="J17" s="1"/>
  <c r="D17" i="18"/>
  <c r="J17" s="1"/>
  <c r="B32" i="21"/>
  <c r="D40" i="19"/>
  <c r="D40" i="18"/>
  <c r="D40" i="20"/>
  <c r="D40" i="17"/>
  <c r="D38" i="19"/>
  <c r="J38" s="1"/>
  <c r="D38" i="20"/>
  <c r="J38" s="1"/>
  <c r="D38" i="18"/>
  <c r="J38" s="1"/>
  <c r="D38" i="17"/>
  <c r="B30" i="21"/>
  <c r="B34"/>
  <c r="D34" i="19"/>
  <c r="J34" s="1"/>
  <c r="D34" i="20"/>
  <c r="J34" s="1"/>
  <c r="D34" i="18"/>
  <c r="J34" s="1"/>
  <c r="D34" i="17"/>
  <c r="J34" s="1"/>
  <c r="B26" i="21"/>
  <c r="J30" i="6"/>
  <c r="D30" i="19"/>
  <c r="J30" s="1"/>
  <c r="D30" i="20"/>
  <c r="J30" s="1"/>
  <c r="D30" i="18"/>
  <c r="J30" s="1"/>
  <c r="D30" i="17"/>
  <c r="J30" s="1"/>
  <c r="D26" i="19"/>
  <c r="J26" s="1"/>
  <c r="D26" i="20"/>
  <c r="J26" s="1"/>
  <c r="D26" i="18"/>
  <c r="J26" s="1"/>
  <c r="D26" i="17"/>
  <c r="J26" s="1"/>
  <c r="J22" i="6"/>
  <c r="D22" i="19"/>
  <c r="J22" s="1"/>
  <c r="D22" i="18"/>
  <c r="J22" s="1"/>
  <c r="D22" i="17"/>
  <c r="J22" s="1"/>
  <c r="D22" i="20"/>
  <c r="J22" s="1"/>
  <c r="D18" i="19"/>
  <c r="J18" s="1"/>
  <c r="D18" i="18"/>
  <c r="J18" s="1"/>
  <c r="D18" i="17"/>
  <c r="J18" s="1"/>
  <c r="D18" i="20"/>
  <c r="J18" s="1"/>
  <c r="J14" i="6"/>
  <c r="D14" i="19"/>
  <c r="J14" s="1"/>
  <c r="D14" i="18"/>
  <c r="J14" s="1"/>
  <c r="D14" i="17"/>
  <c r="D14" i="20"/>
  <c r="J14" s="1"/>
  <c r="B28" i="21"/>
  <c r="D36" i="19"/>
  <c r="J36" s="1"/>
  <c r="D36" i="17"/>
  <c r="J36" s="1"/>
  <c r="D36" i="18"/>
  <c r="J36" s="1"/>
  <c r="D36" i="20"/>
  <c r="J36" s="1"/>
  <c r="D28" i="19"/>
  <c r="J28" s="1"/>
  <c r="D28" i="17"/>
  <c r="J28" s="1"/>
  <c r="D28" i="18"/>
  <c r="J28" s="1"/>
  <c r="D28" i="20"/>
  <c r="J28" s="1"/>
  <c r="D20" i="19"/>
  <c r="J20" s="1"/>
  <c r="D20" i="20"/>
  <c r="J20" s="1"/>
  <c r="D20" i="18"/>
  <c r="J20" s="1"/>
  <c r="D20" i="17"/>
  <c r="J20" s="1"/>
  <c r="D12" i="19"/>
  <c r="J12" s="1"/>
  <c r="D12" i="20"/>
  <c r="J12" s="1"/>
  <c r="J12" i="18"/>
  <c r="D12" i="17"/>
  <c r="J12" s="1"/>
  <c r="D33"/>
  <c r="J33" s="1"/>
  <c r="D33" i="20"/>
  <c r="J33" s="1"/>
  <c r="D33" i="19"/>
  <c r="J33" s="1"/>
  <c r="B25" i="21"/>
  <c r="D33" i="18"/>
  <c r="J33" s="1"/>
  <c r="D25" i="20"/>
  <c r="J25" s="1"/>
  <c r="D25" i="19"/>
  <c r="J25" s="1"/>
  <c r="D25" i="17"/>
  <c r="J25" s="1"/>
  <c r="D25" i="18"/>
  <c r="J25" s="1"/>
  <c r="D13" i="20"/>
  <c r="J13" s="1"/>
  <c r="D13" i="19"/>
  <c r="J13" s="1"/>
  <c r="D13" i="17"/>
  <c r="J13" s="1"/>
  <c r="J13" i="18"/>
  <c r="D39" i="17"/>
  <c r="D39" i="19"/>
  <c r="D39" i="18"/>
  <c r="B31" i="21"/>
  <c r="D39" i="20"/>
  <c r="D35" i="17"/>
  <c r="J35" s="1"/>
  <c r="D35" i="18"/>
  <c r="J35" s="1"/>
  <c r="B27" i="21"/>
  <c r="D35" i="20"/>
  <c r="J35" s="1"/>
  <c r="D35" i="19"/>
  <c r="J35" s="1"/>
  <c r="B23" i="21"/>
  <c r="D31" i="17"/>
  <c r="J31" s="1"/>
  <c r="D31" i="18"/>
  <c r="J31" s="1"/>
  <c r="D31" i="20"/>
  <c r="J31" s="1"/>
  <c r="D31" i="19"/>
  <c r="J31" s="1"/>
  <c r="D27" i="17"/>
  <c r="J27" s="1"/>
  <c r="D27" i="18"/>
  <c r="J27" s="1"/>
  <c r="D27" i="20"/>
  <c r="J27" s="1"/>
  <c r="D27" i="19"/>
  <c r="J27" s="1"/>
  <c r="D23" i="17"/>
  <c r="J23" s="1"/>
  <c r="D23" i="18"/>
  <c r="J23" s="1"/>
  <c r="D23" i="20"/>
  <c r="J23" s="1"/>
  <c r="D23" i="19"/>
  <c r="J23" s="1"/>
  <c r="D19" i="17"/>
  <c r="J19" s="1"/>
  <c r="D19" i="18"/>
  <c r="J19" s="1"/>
  <c r="D19" i="20"/>
  <c r="J19" s="1"/>
  <c r="D19" i="19"/>
  <c r="J19" s="1"/>
  <c r="D15" i="17"/>
  <c r="J15" s="1"/>
  <c r="D15" i="18"/>
  <c r="J15" s="1"/>
  <c r="D15" i="20"/>
  <c r="J15" s="1"/>
  <c r="D15" i="19"/>
  <c r="J15" s="1"/>
  <c r="D11" i="17"/>
  <c r="J11" s="1"/>
  <c r="D11" i="19"/>
  <c r="J11" s="1"/>
  <c r="J11" i="18"/>
  <c r="D11" i="20"/>
  <c r="J11" s="1"/>
  <c r="E38" i="19"/>
  <c r="E38" i="18"/>
  <c r="C30" i="21"/>
  <c r="E38" i="20"/>
  <c r="E38" i="17"/>
  <c r="K38" s="1"/>
  <c r="M38" s="1"/>
  <c r="D34" i="23" s="1"/>
  <c r="C34" i="21"/>
  <c r="E34" i="19"/>
  <c r="E34" i="17"/>
  <c r="K34" s="1"/>
  <c r="M34" s="1"/>
  <c r="D30" i="23" s="1"/>
  <c r="C26" i="21"/>
  <c r="E34" i="20"/>
  <c r="E34" i="18"/>
  <c r="E26" i="19"/>
  <c r="E26" i="18"/>
  <c r="E26" i="17"/>
  <c r="M26" s="1"/>
  <c r="E26" i="20"/>
  <c r="K18" i="6"/>
  <c r="E18" i="19"/>
  <c r="E18" i="18"/>
  <c r="E18" i="20"/>
  <c r="E18" i="17"/>
  <c r="M18" s="1"/>
  <c r="D14" i="23" s="1"/>
  <c r="C31" i="21"/>
  <c r="E39" i="20"/>
  <c r="E39" i="17"/>
  <c r="E39" i="19"/>
  <c r="E39" i="18"/>
  <c r="E27" i="20"/>
  <c r="E27" i="17"/>
  <c r="K27" s="1"/>
  <c r="E27" i="18"/>
  <c r="E27" i="19"/>
  <c r="E19" i="20"/>
  <c r="E19" i="17"/>
  <c r="K19" s="1"/>
  <c r="E19" i="19"/>
  <c r="E19" i="18"/>
  <c r="E15" i="20"/>
  <c r="E15" i="17"/>
  <c r="K15" s="1"/>
  <c r="E15" i="18"/>
  <c r="E15" i="19"/>
  <c r="E37" i="18"/>
  <c r="E37" i="17"/>
  <c r="E37" i="19"/>
  <c r="C29" i="21"/>
  <c r="E37" i="20"/>
  <c r="E33" i="18"/>
  <c r="E33" i="17"/>
  <c r="K33" s="1"/>
  <c r="M33" s="1"/>
  <c r="D29" i="23" s="1"/>
  <c r="E33" i="20"/>
  <c r="E33" i="19"/>
  <c r="C25" i="21"/>
  <c r="E29" i="18"/>
  <c r="E29" i="17"/>
  <c r="K29" s="1"/>
  <c r="E29" i="19"/>
  <c r="E29" i="20"/>
  <c r="E25" i="18"/>
  <c r="E25" i="17"/>
  <c r="E25" i="19"/>
  <c r="E25" i="20"/>
  <c r="E21" i="18"/>
  <c r="E21" i="17"/>
  <c r="K21" s="1"/>
  <c r="E21" i="19"/>
  <c r="E21" i="20"/>
  <c r="K17" i="6"/>
  <c r="E17" i="18"/>
  <c r="E17" i="17"/>
  <c r="E17" i="19"/>
  <c r="E17" i="20"/>
  <c r="E13" i="17"/>
  <c r="K13" s="1"/>
  <c r="E13" i="19"/>
  <c r="E13" i="20"/>
  <c r="E40" i="17"/>
  <c r="E40" i="18"/>
  <c r="C32" i="21"/>
  <c r="E40" i="20"/>
  <c r="E40" i="19"/>
  <c r="E30"/>
  <c r="E30" i="17"/>
  <c r="K30" s="1"/>
  <c r="E30" i="20"/>
  <c r="E30" i="18"/>
  <c r="K22" i="6"/>
  <c r="E22" i="19"/>
  <c r="E22" i="20"/>
  <c r="E22" i="18"/>
  <c r="E22" i="17"/>
  <c r="E14" i="19"/>
  <c r="E14" i="20"/>
  <c r="E14" i="18"/>
  <c r="E14" i="17"/>
  <c r="K14" s="1"/>
  <c r="C27" i="21"/>
  <c r="E35" i="20"/>
  <c r="E35" i="17"/>
  <c r="K35" s="1"/>
  <c r="M35" s="1"/>
  <c r="D31" i="23" s="1"/>
  <c r="E35" i="19"/>
  <c r="E35" i="18"/>
  <c r="E31" i="20"/>
  <c r="E31" i="17"/>
  <c r="K31" s="1"/>
  <c r="M31" s="1"/>
  <c r="D27" i="23" s="1"/>
  <c r="E31" i="19"/>
  <c r="E31" i="18"/>
  <c r="E23" i="20"/>
  <c r="E23" i="17"/>
  <c r="K23" s="1"/>
  <c r="E23" i="19"/>
  <c r="E23" i="18"/>
  <c r="E11" i="17"/>
  <c r="K11" s="1"/>
  <c r="E11" i="19"/>
  <c r="E11" i="20"/>
  <c r="E41" i="18"/>
  <c r="E41" i="17"/>
  <c r="E41" i="20"/>
  <c r="E41" i="19"/>
  <c r="C33" i="21"/>
  <c r="E36" i="19"/>
  <c r="E36" i="18"/>
  <c r="C28" i="21"/>
  <c r="E36" i="20"/>
  <c r="E36" i="17"/>
  <c r="K36" s="1"/>
  <c r="M36" s="1"/>
  <c r="D32" i="23" s="1"/>
  <c r="E32" i="20"/>
  <c r="E32" i="18"/>
  <c r="C24" i="21"/>
  <c r="E32" i="19"/>
  <c r="E32" i="17"/>
  <c r="K32" s="1"/>
  <c r="M32" s="1"/>
  <c r="D28" i="23" s="1"/>
  <c r="K28" i="6"/>
  <c r="E28" i="18"/>
  <c r="E28" i="20"/>
  <c r="E28" i="19"/>
  <c r="E28" i="17"/>
  <c r="K28" s="1"/>
  <c r="K24" i="6"/>
  <c r="E24" i="20"/>
  <c r="E24" i="19"/>
  <c r="E24" i="18"/>
  <c r="E24" i="17"/>
  <c r="K24" s="1"/>
  <c r="K20" i="6"/>
  <c r="E20" i="17"/>
  <c r="K20" s="1"/>
  <c r="E20" i="18"/>
  <c r="E20" i="20"/>
  <c r="E20" i="19"/>
  <c r="K16" i="6"/>
  <c r="E16" i="17"/>
  <c r="K16" s="1"/>
  <c r="E16" i="18"/>
  <c r="E16" i="20"/>
  <c r="E16" i="19"/>
  <c r="K12" i="6"/>
  <c r="E12" i="20"/>
  <c r="E12" i="19"/>
  <c r="E12" i="17"/>
  <c r="K12" s="1"/>
  <c r="C67" i="13"/>
  <c r="T108"/>
  <c r="I49"/>
  <c r="AO49"/>
  <c r="BD19"/>
  <c r="BD21" s="1"/>
  <c r="BF89"/>
  <c r="AA19"/>
  <c r="AA21" s="1"/>
  <c r="M93"/>
  <c r="I93"/>
  <c r="D46"/>
  <c r="L49"/>
  <c r="U86"/>
  <c r="N86"/>
  <c r="X49"/>
  <c r="X53"/>
  <c r="H46"/>
  <c r="AQ19"/>
  <c r="H49"/>
  <c r="AQ46"/>
  <c r="AH89"/>
  <c r="AG46"/>
  <c r="T49"/>
  <c r="BF49"/>
  <c r="AF46"/>
  <c r="AI89"/>
  <c r="AB49"/>
  <c r="AY46"/>
  <c r="J19"/>
  <c r="J21" s="1"/>
  <c r="J46"/>
  <c r="K33" i="6"/>
  <c r="M33" s="1"/>
  <c r="Z78" i="13"/>
  <c r="AD116"/>
  <c r="W115"/>
  <c r="E8" i="17"/>
  <c r="K26" i="6"/>
  <c r="AN72" i="13"/>
  <c r="Q70"/>
  <c r="AH116"/>
  <c r="V115"/>
  <c r="AD76"/>
  <c r="K29" i="6"/>
  <c r="K34"/>
  <c r="M34" s="1"/>
  <c r="K21"/>
  <c r="K13"/>
  <c r="K10"/>
  <c r="K9"/>
  <c r="K25"/>
  <c r="BD53" i="13"/>
  <c r="BD46"/>
  <c r="BE86"/>
  <c r="BA46"/>
  <c r="AX46"/>
  <c r="Y116"/>
  <c r="AV34"/>
  <c r="O114"/>
  <c r="M75"/>
  <c r="F92" i="12"/>
  <c r="T76" i="13"/>
  <c r="J117"/>
  <c r="BE34"/>
  <c r="BD38"/>
  <c r="O115"/>
  <c r="T116"/>
  <c r="AF34"/>
  <c r="AB36"/>
  <c r="AR36"/>
  <c r="AG37"/>
  <c r="AW37"/>
  <c r="X37"/>
  <c r="AI34"/>
  <c r="AY34"/>
  <c r="AM35"/>
  <c r="AH38"/>
  <c r="AX38"/>
  <c r="BB118" s="1"/>
  <c r="BC38"/>
  <c r="BC78" s="1"/>
  <c r="N116"/>
  <c r="BB34"/>
  <c r="I76"/>
  <c r="AZ35"/>
  <c r="BA34"/>
  <c r="BA38"/>
  <c r="BB31"/>
  <c r="BD31"/>
  <c r="J71"/>
  <c r="AX32"/>
  <c r="AA30"/>
  <c r="AE31"/>
  <c r="AW31"/>
  <c r="F39" i="12"/>
  <c r="F135" s="1"/>
  <c r="AI71" i="13"/>
  <c r="BD32"/>
  <c r="S111"/>
  <c r="K72"/>
  <c r="BC31"/>
  <c r="AF30"/>
  <c r="AH32"/>
  <c r="AL32"/>
  <c r="AY32"/>
  <c r="X30"/>
  <c r="Y70" s="1"/>
  <c r="Z30"/>
  <c r="AP30"/>
  <c r="AU30"/>
  <c r="AG31"/>
  <c r="AG111" s="1"/>
  <c r="AK31"/>
  <c r="AT31"/>
  <c r="AX31"/>
  <c r="AX70"/>
  <c r="F151" i="12"/>
  <c r="AK32" i="13"/>
  <c r="AQ30"/>
  <c r="AZ32"/>
  <c r="AZ31"/>
  <c r="E39" i="12"/>
  <c r="W26" i="13"/>
  <c r="B141" i="12"/>
  <c r="W67" i="13"/>
  <c r="AH28"/>
  <c r="AH68" s="1"/>
  <c r="AF27"/>
  <c r="B139" i="12"/>
  <c r="W108" i="13"/>
  <c r="BE28"/>
  <c r="AN28"/>
  <c r="X27"/>
  <c r="AJ28"/>
  <c r="AZ28"/>
  <c r="Y28"/>
  <c r="BA27"/>
  <c r="B137" i="12"/>
  <c r="AX28" i="13"/>
  <c r="AW27"/>
  <c r="F148" i="12"/>
  <c r="B142"/>
  <c r="BB28" i="13"/>
  <c r="BC68" s="1"/>
  <c r="AY28"/>
  <c r="AT27"/>
  <c r="AU27"/>
  <c r="AH27"/>
  <c r="B143" i="12"/>
  <c r="B136"/>
  <c r="B135"/>
  <c r="B140"/>
  <c r="C85"/>
  <c r="L114" i="13"/>
  <c r="C39" i="12"/>
  <c r="C134" s="1"/>
  <c r="B144"/>
  <c r="B134"/>
  <c r="B145"/>
  <c r="B146"/>
  <c r="B138"/>
  <c r="J107" i="13"/>
  <c r="C148" i="12"/>
  <c r="K107" i="13"/>
  <c r="G107"/>
  <c r="B148" i="12"/>
  <c r="E77" i="13"/>
  <c r="L110"/>
  <c r="E71"/>
  <c r="M117"/>
  <c r="G78"/>
  <c r="P19" i="12"/>
  <c r="P21" s="1"/>
  <c r="O86" i="13"/>
  <c r="S86"/>
  <c r="P46"/>
  <c r="AC89"/>
  <c r="Y49"/>
  <c r="Z49"/>
  <c r="BC27"/>
  <c r="BB27"/>
  <c r="BD27"/>
  <c r="BE27"/>
  <c r="BB30"/>
  <c r="BD30"/>
  <c r="BE30"/>
  <c r="BE35"/>
  <c r="BD35"/>
  <c r="BC35"/>
  <c r="L70"/>
  <c r="O110"/>
  <c r="H117"/>
  <c r="AC75"/>
  <c r="BK19"/>
  <c r="F78" i="12"/>
  <c r="E21"/>
  <c r="H58"/>
  <c r="H21"/>
  <c r="K19" i="6"/>
  <c r="E7" i="17"/>
  <c r="K7" i="6"/>
  <c r="R77" i="13"/>
  <c r="C21" i="12"/>
  <c r="K110" i="13"/>
  <c r="AT68"/>
  <c r="AF49"/>
  <c r="G148" i="12"/>
  <c r="G65"/>
  <c r="H65"/>
  <c r="K148"/>
  <c r="L65"/>
  <c r="D155"/>
  <c r="D19"/>
  <c r="E78" s="1"/>
  <c r="E151"/>
  <c r="F68"/>
  <c r="J77" i="13"/>
  <c r="P78"/>
  <c r="AB68"/>
  <c r="H151" i="12"/>
  <c r="H68"/>
  <c r="I68"/>
  <c r="L151"/>
  <c r="M68"/>
  <c r="L19"/>
  <c r="L58" s="1"/>
  <c r="G155"/>
  <c r="G19"/>
  <c r="G58" s="1"/>
  <c r="K155"/>
  <c r="K72"/>
  <c r="O155"/>
  <c r="O19"/>
  <c r="O21" s="1"/>
  <c r="W36" i="13"/>
  <c r="X36"/>
  <c r="Y31"/>
  <c r="W31"/>
  <c r="AW38"/>
  <c r="AT38"/>
  <c r="AU38"/>
  <c r="AG38"/>
  <c r="AD38"/>
  <c r="AE38"/>
  <c r="AP37"/>
  <c r="AR37"/>
  <c r="AS37"/>
  <c r="Z37"/>
  <c r="AA77" s="1"/>
  <c r="AB37"/>
  <c r="AC37"/>
  <c r="AN36"/>
  <c r="AL36"/>
  <c r="AO36"/>
  <c r="AX35"/>
  <c r="AY35"/>
  <c r="AH35"/>
  <c r="AI35"/>
  <c r="AT34"/>
  <c r="AW34"/>
  <c r="AD34"/>
  <c r="AD74" s="1"/>
  <c r="AG34"/>
  <c r="AS32"/>
  <c r="AR32"/>
  <c r="AC32"/>
  <c r="AB32"/>
  <c r="AO31"/>
  <c r="AM31"/>
  <c r="AL31"/>
  <c r="BJ30"/>
  <c r="BN110" s="1"/>
  <c r="AY30"/>
  <c r="BA30"/>
  <c r="AV28"/>
  <c r="AU28"/>
  <c r="AW28"/>
  <c r="AQ27"/>
  <c r="AP27"/>
  <c r="AP67" s="1"/>
  <c r="AW93"/>
  <c r="AW53"/>
  <c r="AO93"/>
  <c r="AO53"/>
  <c r="AG93"/>
  <c r="AH53"/>
  <c r="AG53"/>
  <c r="AC93"/>
  <c r="AC53"/>
  <c r="AC46"/>
  <c r="AD46"/>
  <c r="D39" i="12"/>
  <c r="D85"/>
  <c r="AK19" i="13"/>
  <c r="AK21" s="1"/>
  <c r="U67"/>
  <c r="L23" i="17"/>
  <c r="BL36" i="13"/>
  <c r="BP116" s="1"/>
  <c r="BL31"/>
  <c r="BP111" s="1"/>
  <c r="Y93"/>
  <c r="BL38"/>
  <c r="BP118" s="1"/>
  <c r="BL34"/>
  <c r="BP114" s="1"/>
  <c r="BL28"/>
  <c r="BP108" s="1"/>
  <c r="BE49"/>
  <c r="BF93"/>
  <c r="BA49"/>
  <c r="AG89"/>
  <c r="AD49"/>
  <c r="E155" i="12"/>
  <c r="D148"/>
  <c r="D88"/>
  <c r="K93" i="13"/>
  <c r="R86"/>
  <c r="L86"/>
  <c r="E19"/>
  <c r="E21" s="1"/>
  <c r="Y19"/>
  <c r="Y21" s="1"/>
  <c r="V89"/>
  <c r="V19"/>
  <c r="V21" s="1"/>
  <c r="BL37"/>
  <c r="BP117" s="1"/>
  <c r="BL32"/>
  <c r="BP112" s="1"/>
  <c r="AC114"/>
  <c r="BG19"/>
  <c r="BG21" s="1"/>
  <c r="AR53"/>
  <c r="T53"/>
  <c r="L53"/>
  <c r="P86"/>
  <c r="K23" i="6"/>
  <c r="H35"/>
  <c r="K35"/>
  <c r="M35" s="1"/>
  <c r="H19"/>
  <c r="J34"/>
  <c r="J14" i="17"/>
  <c r="J18" i="6"/>
  <c r="J10"/>
  <c r="H15"/>
  <c r="H31"/>
  <c r="J26"/>
  <c r="H18"/>
  <c r="H14"/>
  <c r="H22"/>
  <c r="J21"/>
  <c r="K14"/>
  <c r="K30"/>
  <c r="H7"/>
  <c r="K11"/>
  <c r="H23"/>
  <c r="K27"/>
  <c r="H30"/>
  <c r="J29"/>
  <c r="J13"/>
  <c r="E10" i="17"/>
  <c r="L26" i="6"/>
  <c r="M17" s="1"/>
  <c r="C13" i="23" s="1"/>
  <c r="H10" i="6"/>
  <c r="H26"/>
  <c r="H34"/>
  <c r="H11"/>
  <c r="K15"/>
  <c r="H27"/>
  <c r="K31"/>
  <c r="M31" s="1"/>
  <c r="C27" i="23" s="1"/>
  <c r="J33" i="6"/>
  <c r="J25"/>
  <c r="J17"/>
  <c r="J9"/>
  <c r="C23" i="21"/>
  <c r="K9" i="17"/>
  <c r="J35" i="6"/>
  <c r="J27"/>
  <c r="J19"/>
  <c r="J11"/>
  <c r="H8"/>
  <c r="H12"/>
  <c r="H16"/>
  <c r="H20"/>
  <c r="H24"/>
  <c r="H28"/>
  <c r="K32"/>
  <c r="M32" s="1"/>
  <c r="H9"/>
  <c r="H13"/>
  <c r="H17"/>
  <c r="H21"/>
  <c r="H25"/>
  <c r="H29"/>
  <c r="H33"/>
  <c r="J32"/>
  <c r="J28"/>
  <c r="J24"/>
  <c r="J20"/>
  <c r="J16"/>
  <c r="J12"/>
  <c r="J8"/>
  <c r="H32"/>
  <c r="J31"/>
  <c r="J23"/>
  <c r="J15"/>
  <c r="D7" i="17"/>
  <c r="J7" s="1"/>
  <c r="N89" i="13"/>
  <c r="M46"/>
  <c r="U46"/>
  <c r="K49"/>
  <c r="G53"/>
  <c r="Q53"/>
  <c r="AI19"/>
  <c r="AI21" s="1"/>
  <c r="AI101" s="1"/>
  <c r="L46"/>
  <c r="T46"/>
  <c r="N53"/>
  <c r="E46"/>
  <c r="I86"/>
  <c r="L67"/>
  <c r="Y107"/>
  <c r="S71"/>
  <c r="AE112"/>
  <c r="AA74"/>
  <c r="AF118"/>
  <c r="Y112"/>
  <c r="AN111"/>
  <c r="AQ118"/>
  <c r="X114"/>
  <c r="AJ49"/>
  <c r="AV53"/>
  <c r="AI46"/>
  <c r="AI49"/>
  <c r="AB53"/>
  <c r="BB89"/>
  <c r="AF19"/>
  <c r="AF59" s="1"/>
  <c r="AR89"/>
  <c r="AM49"/>
  <c r="AL49"/>
  <c r="AE49"/>
  <c r="AM86"/>
  <c r="N19"/>
  <c r="N21" s="1"/>
  <c r="X46"/>
  <c r="S46"/>
  <c r="X86"/>
  <c r="AY19"/>
  <c r="AY21" s="1"/>
  <c r="R46"/>
  <c r="F53"/>
  <c r="I46"/>
  <c r="E67"/>
  <c r="K67"/>
  <c r="AH49"/>
  <c r="AF53"/>
  <c r="AG49"/>
  <c r="BE89"/>
  <c r="BC93"/>
  <c r="BG53"/>
  <c r="AM89"/>
  <c r="AK89"/>
  <c r="AA49"/>
  <c r="AH46"/>
  <c r="F19"/>
  <c r="F21" s="1"/>
  <c r="R49"/>
  <c r="M86"/>
  <c r="BJ19"/>
  <c r="O46"/>
  <c r="O49"/>
  <c r="U53"/>
  <c r="N46"/>
  <c r="L117"/>
  <c r="H76"/>
  <c r="AP46"/>
  <c r="AN49"/>
  <c r="AJ53"/>
  <c r="AZ53"/>
  <c r="AK49"/>
  <c r="AA46"/>
  <c r="K19"/>
  <c r="K59" s="1"/>
  <c r="J93"/>
  <c r="C53"/>
  <c r="C49"/>
  <c r="Q68"/>
  <c r="X108"/>
  <c r="Y74"/>
  <c r="AT108"/>
  <c r="V70"/>
  <c r="AB114"/>
  <c r="Y117"/>
  <c r="W75"/>
  <c r="AU114"/>
  <c r="AE114"/>
  <c r="P116"/>
  <c r="K118"/>
  <c r="BB75"/>
  <c r="T72"/>
  <c r="P74"/>
  <c r="AF115"/>
  <c r="C72"/>
  <c r="AJ71"/>
  <c r="Z76"/>
  <c r="Z72"/>
  <c r="AR68"/>
  <c r="AZ118"/>
  <c r="W70"/>
  <c r="AV118"/>
  <c r="AA114"/>
  <c r="D77"/>
  <c r="AB108"/>
  <c r="AD70"/>
  <c r="X68"/>
  <c r="AB74"/>
  <c r="D67"/>
  <c r="I114"/>
  <c r="U74"/>
  <c r="BC46"/>
  <c r="BB46"/>
  <c r="BF46"/>
  <c r="BF86"/>
  <c r="BF19"/>
  <c r="BG46"/>
  <c r="D53"/>
  <c r="D19"/>
  <c r="D21" s="1"/>
  <c r="AO67"/>
  <c r="AX93"/>
  <c r="AY53"/>
  <c r="AX53"/>
  <c r="AX19"/>
  <c r="AT93"/>
  <c r="AT53"/>
  <c r="AU53"/>
  <c r="AP93"/>
  <c r="AQ53"/>
  <c r="AP53"/>
  <c r="AL93"/>
  <c r="AL53"/>
  <c r="AM53"/>
  <c r="AH93"/>
  <c r="AI53"/>
  <c r="AD93"/>
  <c r="AD53"/>
  <c r="AD19"/>
  <c r="AE53"/>
  <c r="Z93"/>
  <c r="AA53"/>
  <c r="Z53"/>
  <c r="AW89"/>
  <c r="AX49"/>
  <c r="AW49"/>
  <c r="AS89"/>
  <c r="AT49"/>
  <c r="AS19"/>
  <c r="H53"/>
  <c r="G93"/>
  <c r="G19"/>
  <c r="V46"/>
  <c r="Z86"/>
  <c r="W89"/>
  <c r="W49"/>
  <c r="AW19"/>
  <c r="G114"/>
  <c r="BB19"/>
  <c r="AO46"/>
  <c r="W19"/>
  <c r="AQ21"/>
  <c r="P53"/>
  <c r="O93"/>
  <c r="I111"/>
  <c r="AW86"/>
  <c r="AW46"/>
  <c r="BA86"/>
  <c r="AL86"/>
  <c r="AL46"/>
  <c r="L93"/>
  <c r="L19"/>
  <c r="L21" s="1"/>
  <c r="U89"/>
  <c r="V49"/>
  <c r="U49"/>
  <c r="Q89"/>
  <c r="Q19"/>
  <c r="Q21" s="1"/>
  <c r="M89"/>
  <c r="N49"/>
  <c r="M49"/>
  <c r="I89"/>
  <c r="I19"/>
  <c r="I21" s="1"/>
  <c r="E49"/>
  <c r="F49"/>
  <c r="F110"/>
  <c r="F71"/>
  <c r="F111"/>
  <c r="K76"/>
  <c r="J118"/>
  <c r="P110"/>
  <c r="O68"/>
  <c r="C71"/>
  <c r="T71"/>
  <c r="X111"/>
  <c r="X115"/>
  <c r="AG110"/>
  <c r="AW115"/>
  <c r="AC116"/>
  <c r="BA116"/>
  <c r="AE117"/>
  <c r="AM77"/>
  <c r="AQ117"/>
  <c r="AU117"/>
  <c r="AB78"/>
  <c r="AA78"/>
  <c r="W107"/>
  <c r="AC110"/>
  <c r="Y110"/>
  <c r="Y75"/>
  <c r="AA117"/>
  <c r="AV110"/>
  <c r="AD111"/>
  <c r="Z75"/>
  <c r="W68"/>
  <c r="V111"/>
  <c r="V114"/>
  <c r="W74"/>
  <c r="AT86"/>
  <c r="AT46"/>
  <c r="AB86"/>
  <c r="AB19"/>
  <c r="T93"/>
  <c r="T19"/>
  <c r="T21" s="1"/>
  <c r="Y46"/>
  <c r="Y86"/>
  <c r="AO19"/>
  <c r="O19"/>
  <c r="S93"/>
  <c r="E53"/>
  <c r="Q49"/>
  <c r="Y89"/>
  <c r="J49"/>
  <c r="M70"/>
  <c r="AA89"/>
  <c r="U19"/>
  <c r="U21" s="1"/>
  <c r="BE93"/>
  <c r="BE19"/>
  <c r="AZ86"/>
  <c r="AZ46"/>
  <c r="AJ86"/>
  <c r="AJ46"/>
  <c r="J68"/>
  <c r="J108"/>
  <c r="G117"/>
  <c r="S118"/>
  <c r="AM112"/>
  <c r="BA115"/>
  <c r="BH19"/>
  <c r="BH21" s="1"/>
  <c r="BA93"/>
  <c r="BB53"/>
  <c r="BA19"/>
  <c r="BA21" s="1"/>
  <c r="AR93"/>
  <c r="AR19"/>
  <c r="AR21" s="1"/>
  <c r="P93"/>
  <c r="P19"/>
  <c r="H93"/>
  <c r="H19"/>
  <c r="H21" s="1"/>
  <c r="K53"/>
  <c r="S53"/>
  <c r="AM19"/>
  <c r="AU19"/>
  <c r="J53"/>
  <c r="R53"/>
  <c r="X93"/>
  <c r="BG89"/>
  <c r="C77"/>
  <c r="AA108"/>
  <c r="AI112"/>
  <c r="AV46"/>
  <c r="AM46"/>
  <c r="BD86"/>
  <c r="AB93"/>
  <c r="AX86"/>
  <c r="AU86"/>
  <c r="AS46"/>
  <c r="AP86"/>
  <c r="AK46"/>
  <c r="R19"/>
  <c r="R21" s="1"/>
  <c r="M19"/>
  <c r="M21" s="1"/>
  <c r="U93"/>
  <c r="J86"/>
  <c r="AR86"/>
  <c r="AR46"/>
  <c r="BH89"/>
  <c r="AC86"/>
  <c r="Y53"/>
  <c r="AC19"/>
  <c r="BC49"/>
  <c r="F46"/>
  <c r="V93"/>
  <c r="W86"/>
  <c r="I77"/>
  <c r="U71"/>
  <c r="O118"/>
  <c r="AC74"/>
  <c r="AR78"/>
  <c r="BF53"/>
  <c r="BA89"/>
  <c r="AV86"/>
  <c r="AS86"/>
  <c r="AN86"/>
  <c r="AK86"/>
  <c r="AA86"/>
  <c r="S19"/>
  <c r="C19"/>
  <c r="C21" s="1"/>
  <c r="N93"/>
  <c r="D49"/>
  <c r="BM21"/>
  <c r="P68"/>
  <c r="W110"/>
  <c r="U72"/>
  <c r="G68"/>
  <c r="BC86"/>
  <c r="BC53"/>
  <c r="AA93"/>
  <c r="AD89"/>
  <c r="AB89"/>
  <c r="AE86"/>
  <c r="B19"/>
  <c r="B21" s="1"/>
  <c r="O108"/>
  <c r="K111"/>
  <c r="Q112"/>
  <c r="O75"/>
  <c r="Q116"/>
  <c r="N76"/>
  <c r="M76"/>
  <c r="O77"/>
  <c r="R78"/>
  <c r="T107"/>
  <c r="P107"/>
  <c r="G70"/>
  <c r="G110"/>
  <c r="F74"/>
  <c r="Z114"/>
  <c r="Z74"/>
  <c r="AC78"/>
  <c r="X112"/>
  <c r="X75"/>
  <c r="AB115"/>
  <c r="AL75"/>
  <c r="Z108"/>
  <c r="Y114"/>
  <c r="H112"/>
  <c r="AL74"/>
  <c r="AO72"/>
  <c r="N72"/>
  <c r="K116"/>
  <c r="U112"/>
  <c r="V72"/>
  <c r="W114"/>
  <c r="N67"/>
  <c r="R71"/>
  <c r="R111"/>
  <c r="P72"/>
  <c r="J115"/>
  <c r="K75"/>
  <c r="R75"/>
  <c r="R115"/>
  <c r="I117"/>
  <c r="Q118"/>
  <c r="Q78"/>
  <c r="M77"/>
  <c r="L77"/>
  <c r="G74"/>
  <c r="Q72"/>
  <c r="AD71"/>
  <c r="AC118"/>
  <c r="AG108"/>
  <c r="Q108"/>
  <c r="M108"/>
  <c r="Q111"/>
  <c r="U111"/>
  <c r="S72"/>
  <c r="U114"/>
  <c r="E78"/>
  <c r="T78"/>
  <c r="N108"/>
  <c r="N68"/>
  <c r="U110"/>
  <c r="S112"/>
  <c r="O72"/>
  <c r="T114"/>
  <c r="Q74"/>
  <c r="P114"/>
  <c r="E75"/>
  <c r="Q115"/>
  <c r="N75"/>
  <c r="T115"/>
  <c r="H116"/>
  <c r="L116"/>
  <c r="K117"/>
  <c r="K77"/>
  <c r="F78"/>
  <c r="AW116"/>
  <c r="W112"/>
  <c r="AA112"/>
  <c r="AC115"/>
  <c r="Y115"/>
  <c r="AC70"/>
  <c r="P117"/>
  <c r="AR110"/>
  <c r="AH111"/>
  <c r="Q75"/>
  <c r="R112"/>
  <c r="I71"/>
  <c r="T112"/>
  <c r="N115"/>
  <c r="O117"/>
  <c r="K78"/>
  <c r="L76"/>
  <c r="S67"/>
  <c r="Q34" i="6"/>
  <c r="M16"/>
  <c r="C12" i="23" s="1"/>
  <c r="M25" i="6"/>
  <c r="C21" i="23" s="1"/>
  <c r="BI89" i="13"/>
  <c r="BI53"/>
  <c r="BI46"/>
  <c r="F115"/>
  <c r="N71"/>
  <c r="BH86"/>
  <c r="AT19"/>
  <c r="AP19"/>
  <c r="AN19"/>
  <c r="AL19"/>
  <c r="AJ19"/>
  <c r="AH19"/>
  <c r="Z19"/>
  <c r="AS93"/>
  <c r="AQ93"/>
  <c r="AC49"/>
  <c r="S78"/>
  <c r="P70"/>
  <c r="R72"/>
  <c r="P115"/>
  <c r="H71"/>
  <c r="V118"/>
  <c r="W78"/>
  <c r="Z118"/>
  <c r="BJ37"/>
  <c r="BN117" s="1"/>
  <c r="BM37"/>
  <c r="BJ35"/>
  <c r="BN115" s="1"/>
  <c r="BJ32"/>
  <c r="BN112" s="1"/>
  <c r="BM32"/>
  <c r="BJ38"/>
  <c r="BN118" s="1"/>
  <c r="BM38"/>
  <c r="BJ36"/>
  <c r="BN116" s="1"/>
  <c r="BM36"/>
  <c r="BJ34"/>
  <c r="BN114" s="1"/>
  <c r="BM34"/>
  <c r="BJ31"/>
  <c r="BN111" s="1"/>
  <c r="BM31"/>
  <c r="BJ28"/>
  <c r="BN108" s="1"/>
  <c r="BM28"/>
  <c r="Q21" i="12"/>
  <c r="M111" i="13"/>
  <c r="Q110"/>
  <c r="R107"/>
  <c r="T67"/>
  <c r="M78"/>
  <c r="P77"/>
  <c r="H77"/>
  <c r="M67"/>
  <c r="N107"/>
  <c r="L78"/>
  <c r="P75"/>
  <c r="T74"/>
  <c r="L74"/>
  <c r="F70"/>
  <c r="R74"/>
  <c r="K70"/>
  <c r="L72" i="12"/>
  <c r="N19"/>
  <c r="J19"/>
  <c r="I65"/>
  <c r="K68"/>
  <c r="O72"/>
  <c r="H72"/>
  <c r="M19"/>
  <c r="M58" s="1"/>
  <c r="I19"/>
  <c r="I58" s="1"/>
  <c r="N65"/>
  <c r="J65"/>
  <c r="M72"/>
  <c r="I72"/>
  <c r="L68"/>
  <c r="O65"/>
  <c r="K65"/>
  <c r="AX27" i="13"/>
  <c r="AS27"/>
  <c r="AK27"/>
  <c r="AY27"/>
  <c r="AR27"/>
  <c r="AJ27"/>
  <c r="AB27"/>
  <c r="Z27"/>
  <c r="G72" i="12"/>
  <c r="BK27" i="13"/>
  <c r="BO107" s="1"/>
  <c r="G111"/>
  <c r="K68"/>
  <c r="S74"/>
  <c r="S114"/>
  <c r="K114"/>
  <c r="BD68"/>
  <c r="AA68"/>
  <c r="AM108"/>
  <c r="AS68"/>
  <c r="AQ68"/>
  <c r="AQ112"/>
  <c r="AU112"/>
  <c r="AW70"/>
  <c r="BE111"/>
  <c r="BH53"/>
  <c r="BI93"/>
  <c r="BB93"/>
  <c r="AZ19"/>
  <c r="AV19"/>
  <c r="BI19"/>
  <c r="BM99" s="1"/>
  <c r="BH93"/>
  <c r="BC19"/>
  <c r="BD59" s="1"/>
  <c r="BD49"/>
  <c r="BB49"/>
  <c r="AR49"/>
  <c r="AV49"/>
  <c r="AZ49"/>
  <c r="AQ49"/>
  <c r="AU49"/>
  <c r="AY49"/>
  <c r="BD89"/>
  <c r="BI49"/>
  <c r="BL19"/>
  <c r="BH49"/>
  <c r="BB86"/>
  <c r="BH46"/>
  <c r="BI86"/>
  <c r="F72" i="12"/>
  <c r="D72"/>
  <c r="U70" i="13"/>
  <c r="T70"/>
  <c r="T110"/>
  <c r="F21" i="12"/>
  <c r="I110" i="13"/>
  <c r="D72"/>
  <c r="M110"/>
  <c r="C70"/>
  <c r="J70"/>
  <c r="J110"/>
  <c r="G71"/>
  <c r="S110"/>
  <c r="E72"/>
  <c r="BF71"/>
  <c r="AE70"/>
  <c r="AX110"/>
  <c r="AA72"/>
  <c r="C151" i="12"/>
  <c r="M68" i="13"/>
  <c r="L68"/>
  <c r="P108"/>
  <c r="I148" i="12"/>
  <c r="I137"/>
  <c r="I141"/>
  <c r="G134"/>
  <c r="AN110" i="13"/>
  <c r="P153" i="12"/>
  <c r="AQ108" i="13"/>
  <c r="AC68"/>
  <c r="BF72"/>
  <c r="BF29"/>
  <c r="BE112"/>
  <c r="P159" i="12"/>
  <c r="AN29" i="13"/>
  <c r="P150" i="12"/>
  <c r="P160"/>
  <c r="P158"/>
  <c r="P156"/>
  <c r="O137"/>
  <c r="O135"/>
  <c r="O143"/>
  <c r="O136"/>
  <c r="O140"/>
  <c r="O144"/>
  <c r="O141"/>
  <c r="O139"/>
  <c r="O145"/>
  <c r="O138"/>
  <c r="O142"/>
  <c r="O146"/>
  <c r="O134"/>
  <c r="M135"/>
  <c r="M143"/>
  <c r="M136"/>
  <c r="M140"/>
  <c r="M144"/>
  <c r="M139"/>
  <c r="M145"/>
  <c r="M138"/>
  <c r="M142"/>
  <c r="M146"/>
  <c r="M134"/>
  <c r="M137"/>
  <c r="M141"/>
  <c r="K139"/>
  <c r="K145"/>
  <c r="K138"/>
  <c r="K142"/>
  <c r="K146"/>
  <c r="K134"/>
  <c r="K137"/>
  <c r="K141"/>
  <c r="K98"/>
  <c r="K135"/>
  <c r="K143"/>
  <c r="K136"/>
  <c r="K140"/>
  <c r="K144"/>
  <c r="I98"/>
  <c r="I139"/>
  <c r="I145"/>
  <c r="I138"/>
  <c r="I142"/>
  <c r="I146"/>
  <c r="J98"/>
  <c r="I135"/>
  <c r="I143"/>
  <c r="I136"/>
  <c r="I140"/>
  <c r="I144"/>
  <c r="I134"/>
  <c r="G139"/>
  <c r="G145"/>
  <c r="G138"/>
  <c r="G142"/>
  <c r="G146"/>
  <c r="H98"/>
  <c r="G135"/>
  <c r="G143"/>
  <c r="G136"/>
  <c r="G140"/>
  <c r="G144"/>
  <c r="G137"/>
  <c r="G141"/>
  <c r="P149"/>
  <c r="P154"/>
  <c r="P152"/>
  <c r="P157"/>
  <c r="H100"/>
  <c r="AN67" i="13"/>
  <c r="AM67"/>
  <c r="AM107"/>
  <c r="AM26"/>
  <c r="AE67"/>
  <c r="BH27"/>
  <c r="BI27"/>
  <c r="BG27"/>
  <c r="BK32"/>
  <c r="BO112" s="1"/>
  <c r="BH32"/>
  <c r="BG32"/>
  <c r="BI32"/>
  <c r="BH30"/>
  <c r="BG30"/>
  <c r="BI30"/>
  <c r="BG37"/>
  <c r="BK37"/>
  <c r="BO117" s="1"/>
  <c r="BH37"/>
  <c r="BI37"/>
  <c r="BI35"/>
  <c r="BH35"/>
  <c r="BG35"/>
  <c r="AZ107"/>
  <c r="AI107"/>
  <c r="AI26"/>
  <c r="AD67"/>
  <c r="AC107"/>
  <c r="AC26"/>
  <c r="BK28"/>
  <c r="BO108" s="1"/>
  <c r="BG28"/>
  <c r="BI28"/>
  <c r="BH28"/>
  <c r="BG31"/>
  <c r="BI31"/>
  <c r="BK31"/>
  <c r="BO111" s="1"/>
  <c r="BH31"/>
  <c r="BK38"/>
  <c r="BO118" s="1"/>
  <c r="BH38"/>
  <c r="BG38"/>
  <c r="BI38"/>
  <c r="BK36"/>
  <c r="BO116" s="1"/>
  <c r="BG36"/>
  <c r="BI36"/>
  <c r="BH36"/>
  <c r="BK34"/>
  <c r="BO114" s="1"/>
  <c r="BH34"/>
  <c r="BG34"/>
  <c r="BI34"/>
  <c r="BS73" l="1"/>
  <c r="BV113"/>
  <c r="BV109"/>
  <c r="BS69"/>
  <c r="H37" i="17"/>
  <c r="BR69" i="13"/>
  <c r="Y72"/>
  <c r="BR73"/>
  <c r="M28" i="17"/>
  <c r="Q28" s="1"/>
  <c r="C28" i="23"/>
  <c r="C75" s="1"/>
  <c r="O36" i="6"/>
  <c r="D28" i="21" s="1"/>
  <c r="C30" i="23"/>
  <c r="O38" i="6"/>
  <c r="D30" i="21" s="1"/>
  <c r="C29" i="23"/>
  <c r="C76" s="1"/>
  <c r="O37" i="6"/>
  <c r="D29" i="21" s="1"/>
  <c r="Q26" i="17"/>
  <c r="D22" i="23"/>
  <c r="D69" s="1"/>
  <c r="Q35" i="6"/>
  <c r="C31" i="23"/>
  <c r="C78" s="1"/>
  <c r="N36" i="6"/>
  <c r="BM111" i="13"/>
  <c r="BN71"/>
  <c r="BQ111"/>
  <c r="BM116"/>
  <c r="BQ116"/>
  <c r="BN76"/>
  <c r="BM112"/>
  <c r="BN72"/>
  <c r="BQ112"/>
  <c r="BM117"/>
  <c r="BN77"/>
  <c r="BQ117"/>
  <c r="BM108"/>
  <c r="BN68"/>
  <c r="BQ108"/>
  <c r="BM114"/>
  <c r="BQ114"/>
  <c r="BN74"/>
  <c r="BM118"/>
  <c r="BN78"/>
  <c r="BQ118"/>
  <c r="M21" i="6"/>
  <c r="M28"/>
  <c r="C24" i="23" s="1"/>
  <c r="M18" i="6"/>
  <c r="C14" i="23" s="1"/>
  <c r="C61" s="1"/>
  <c r="M10" i="6"/>
  <c r="C53" i="23" s="1"/>
  <c r="M29" i="6"/>
  <c r="M20"/>
  <c r="C16" i="23" s="1"/>
  <c r="C63" s="1"/>
  <c r="M14" i="6"/>
  <c r="C10" i="23" s="1"/>
  <c r="C57" s="1"/>
  <c r="M22" i="6"/>
  <c r="C18" i="23" s="1"/>
  <c r="C65" s="1"/>
  <c r="M27" i="6"/>
  <c r="M9"/>
  <c r="C52" i="23" s="1"/>
  <c r="M13" i="6"/>
  <c r="C9" i="23" s="1"/>
  <c r="C56" s="1"/>
  <c r="M11" i="6"/>
  <c r="C7" i="23" s="1"/>
  <c r="C54" s="1"/>
  <c r="M23" i="6"/>
  <c r="C19" i="23" s="1"/>
  <c r="M19" i="6"/>
  <c r="M12"/>
  <c r="C8" i="23" s="1"/>
  <c r="C55" s="1"/>
  <c r="M30" i="6"/>
  <c r="C26" i="23" s="1"/>
  <c r="C73" s="1"/>
  <c r="M8" i="6"/>
  <c r="S13" s="1"/>
  <c r="M24"/>
  <c r="M15"/>
  <c r="C11" i="23" s="1"/>
  <c r="C58" s="1"/>
  <c r="M7" i="6"/>
  <c r="C3" i="23" s="1"/>
  <c r="C50" s="1"/>
  <c r="M26" i="6"/>
  <c r="H17" i="17"/>
  <c r="C77" i="23"/>
  <c r="H9" i="17"/>
  <c r="H8"/>
  <c r="K8" i="18"/>
  <c r="H8"/>
  <c r="K9"/>
  <c r="H9"/>
  <c r="K7"/>
  <c r="H7"/>
  <c r="K10"/>
  <c r="H10"/>
  <c r="H28" i="17"/>
  <c r="AA115" i="13"/>
  <c r="Y78"/>
  <c r="AQ99"/>
  <c r="BH101"/>
  <c r="AE101"/>
  <c r="AA33"/>
  <c r="T118"/>
  <c r="AK101"/>
  <c r="Q117"/>
  <c r="R76"/>
  <c r="Q71"/>
  <c r="BF112"/>
  <c r="AI99"/>
  <c r="Y59"/>
  <c r="T111"/>
  <c r="AC71"/>
  <c r="BL59"/>
  <c r="BL99"/>
  <c r="BK59"/>
  <c r="BK99"/>
  <c r="BM59"/>
  <c r="BJ99"/>
  <c r="BJ59"/>
  <c r="AK68"/>
  <c r="B58" i="12"/>
  <c r="C78"/>
  <c r="F146"/>
  <c r="F145"/>
  <c r="F138"/>
  <c r="F41"/>
  <c r="F144"/>
  <c r="F58"/>
  <c r="F142"/>
  <c r="AE107" i="13"/>
  <c r="AG26"/>
  <c r="AG106" s="1"/>
  <c r="AB118"/>
  <c r="U117"/>
  <c r="Z112"/>
  <c r="R108"/>
  <c r="R116"/>
  <c r="X78"/>
  <c r="AA71"/>
  <c r="W72"/>
  <c r="AA26"/>
  <c r="AA106" s="1"/>
  <c r="X118"/>
  <c r="Q77"/>
  <c r="R68"/>
  <c r="AA107"/>
  <c r="AB71"/>
  <c r="V112"/>
  <c r="W77"/>
  <c r="Z117"/>
  <c r="V75"/>
  <c r="P76"/>
  <c r="T75"/>
  <c r="AA75"/>
  <c r="V77"/>
  <c r="C80" i="12"/>
  <c r="AA76" i="13"/>
  <c r="V117"/>
  <c r="Q73"/>
  <c r="S75"/>
  <c r="AB75"/>
  <c r="N117"/>
  <c r="S115"/>
  <c r="O76"/>
  <c r="Q76"/>
  <c r="U75"/>
  <c r="U115"/>
  <c r="O116"/>
  <c r="R117"/>
  <c r="G115"/>
  <c r="V74"/>
  <c r="N77"/>
  <c r="C75"/>
  <c r="D75"/>
  <c r="M72"/>
  <c r="P112"/>
  <c r="N112"/>
  <c r="AT70"/>
  <c r="L112"/>
  <c r="B29"/>
  <c r="C69" s="1"/>
  <c r="AO111"/>
  <c r="AW110"/>
  <c r="S68"/>
  <c r="V108"/>
  <c r="Z33"/>
  <c r="Z73" s="1"/>
  <c r="D76"/>
  <c r="AR118"/>
  <c r="BD76"/>
  <c r="AZ78"/>
  <c r="AD75"/>
  <c r="BD114"/>
  <c r="AS70"/>
  <c r="AF71"/>
  <c r="AK108"/>
  <c r="BM76"/>
  <c r="BJ77"/>
  <c r="BJ117"/>
  <c r="BL76"/>
  <c r="BL116"/>
  <c r="BL118"/>
  <c r="BL78"/>
  <c r="BJ74"/>
  <c r="BJ114"/>
  <c r="BJ78"/>
  <c r="BJ118"/>
  <c r="BM77"/>
  <c r="BL114"/>
  <c r="BL74"/>
  <c r="BK117"/>
  <c r="BK77"/>
  <c r="BM74"/>
  <c r="BM78"/>
  <c r="BJ75"/>
  <c r="BJ115"/>
  <c r="BL77"/>
  <c r="BL117"/>
  <c r="BK74"/>
  <c r="BK114"/>
  <c r="BK76"/>
  <c r="BK116"/>
  <c r="BK78"/>
  <c r="BK118"/>
  <c r="BJ116"/>
  <c r="BJ76"/>
  <c r="AF77"/>
  <c r="BJ71"/>
  <c r="BJ111"/>
  <c r="BJ72"/>
  <c r="BJ112"/>
  <c r="BL72"/>
  <c r="BL112"/>
  <c r="BM72"/>
  <c r="BK71"/>
  <c r="BK111"/>
  <c r="BL111"/>
  <c r="BL71"/>
  <c r="BM71"/>
  <c r="BK72"/>
  <c r="BK112"/>
  <c r="BJ70"/>
  <c r="BJ110"/>
  <c r="BW29"/>
  <c r="BJ68"/>
  <c r="BJ108"/>
  <c r="BL108"/>
  <c r="BL68"/>
  <c r="BK107"/>
  <c r="BM68"/>
  <c r="AM68"/>
  <c r="BK108"/>
  <c r="BK68"/>
  <c r="AL68"/>
  <c r="H25" i="17"/>
  <c r="M11"/>
  <c r="H27"/>
  <c r="M12"/>
  <c r="K37"/>
  <c r="M37" s="1"/>
  <c r="H35"/>
  <c r="M25"/>
  <c r="D21" i="23" s="1"/>
  <c r="M21" i="17"/>
  <c r="D17" i="23" s="1"/>
  <c r="D64" s="1"/>
  <c r="BH99" i="13"/>
  <c r="L72"/>
  <c r="BE116"/>
  <c r="BB77"/>
  <c r="AR111"/>
  <c r="AO115"/>
  <c r="AF108"/>
  <c r="BF116"/>
  <c r="K71"/>
  <c r="AR75"/>
  <c r="Z70"/>
  <c r="N109"/>
  <c r="AJ118"/>
  <c r="AH74"/>
  <c r="AY111"/>
  <c r="O71"/>
  <c r="AJ108"/>
  <c r="AU77"/>
  <c r="BC118"/>
  <c r="C76"/>
  <c r="C39"/>
  <c r="AG68"/>
  <c r="O111"/>
  <c r="U77"/>
  <c r="T117"/>
  <c r="X29"/>
  <c r="X109" s="1"/>
  <c r="J111"/>
  <c r="AS115"/>
  <c r="AF99"/>
  <c r="AF21"/>
  <c r="F59"/>
  <c r="AI108"/>
  <c r="AF68"/>
  <c r="AH77"/>
  <c r="AE108"/>
  <c r="F72"/>
  <c r="N111"/>
  <c r="AC33"/>
  <c r="AC113" s="1"/>
  <c r="G116"/>
  <c r="AJ78"/>
  <c r="V99"/>
  <c r="K99"/>
  <c r="AL108"/>
  <c r="S108"/>
  <c r="AJ117"/>
  <c r="AO116"/>
  <c r="AP77"/>
  <c r="AP108"/>
  <c r="AN115"/>
  <c r="D70"/>
  <c r="H110"/>
  <c r="F75"/>
  <c r="AW76"/>
  <c r="F108"/>
  <c r="AY117"/>
  <c r="AJ115"/>
  <c r="C68"/>
  <c r="B26"/>
  <c r="C66" s="1"/>
  <c r="AK75"/>
  <c r="H70"/>
  <c r="AG75"/>
  <c r="BF117"/>
  <c r="AP114"/>
  <c r="BC76"/>
  <c r="BE76"/>
  <c r="BE117"/>
  <c r="AS78"/>
  <c r="BC116"/>
  <c r="AU116"/>
  <c r="AQ76"/>
  <c r="AK78"/>
  <c r="BF76"/>
  <c r="AL114"/>
  <c r="AQ74"/>
  <c r="AE76"/>
  <c r="AO75"/>
  <c r="AX117"/>
  <c r="AH115"/>
  <c r="AQ116"/>
  <c r="AE77"/>
  <c r="BD74"/>
  <c r="AV76"/>
  <c r="BD116"/>
  <c r="BB76"/>
  <c r="AG116"/>
  <c r="AU115"/>
  <c r="AZ76"/>
  <c r="AW75"/>
  <c r="BB117"/>
  <c r="AU75"/>
  <c r="AZ117"/>
  <c r="AL78"/>
  <c r="AR74"/>
  <c r="AP74"/>
  <c r="AV77"/>
  <c r="AG115"/>
  <c r="AH76"/>
  <c r="BA76"/>
  <c r="AQ33"/>
  <c r="AK74"/>
  <c r="AV75"/>
  <c r="AT116"/>
  <c r="AN78"/>
  <c r="AM78"/>
  <c r="AN114"/>
  <c r="AY116"/>
  <c r="AN118"/>
  <c r="AU111"/>
  <c r="AF111"/>
  <c r="AV71"/>
  <c r="AL70"/>
  <c r="AJ111"/>
  <c r="AS110"/>
  <c r="AO70"/>
  <c r="AO110"/>
  <c r="AO77"/>
  <c r="AG76"/>
  <c r="AQ75"/>
  <c r="AH117"/>
  <c r="AE33"/>
  <c r="AT118"/>
  <c r="AK116"/>
  <c r="BF77"/>
  <c r="AQ78"/>
  <c r="AL117"/>
  <c r="AE116"/>
  <c r="AJ33"/>
  <c r="AP115"/>
  <c r="AX76"/>
  <c r="AO118"/>
  <c r="AI77"/>
  <c r="AO78"/>
  <c r="AX116"/>
  <c r="AF76"/>
  <c r="AM74"/>
  <c r="AR115"/>
  <c r="AF75"/>
  <c r="AY76"/>
  <c r="AN77"/>
  <c r="AN117"/>
  <c r="AT115"/>
  <c r="AE115"/>
  <c r="AS114"/>
  <c r="AG77"/>
  <c r="AK76"/>
  <c r="AV115"/>
  <c r="AP75"/>
  <c r="AP118"/>
  <c r="AJ116"/>
  <c r="AS75"/>
  <c r="BB116"/>
  <c r="BB72"/>
  <c r="AJ72"/>
  <c r="AQ71"/>
  <c r="AI29"/>
  <c r="AJ29"/>
  <c r="AN109" s="1"/>
  <c r="AN112"/>
  <c r="AJ112"/>
  <c r="AO108"/>
  <c r="AS108"/>
  <c r="AO26"/>
  <c r="AP68"/>
  <c r="AE75"/>
  <c r="BC117"/>
  <c r="BD117"/>
  <c r="AI116"/>
  <c r="AM117"/>
  <c r="AJ77"/>
  <c r="BD77"/>
  <c r="BE77"/>
  <c r="AK77"/>
  <c r="AS118"/>
  <c r="AO114"/>
  <c r="AO117"/>
  <c r="AJ76"/>
  <c r="AZ77"/>
  <c r="AM116"/>
  <c r="BA77"/>
  <c r="AF114"/>
  <c r="AR114"/>
  <c r="AU76"/>
  <c r="AI76"/>
  <c r="AK33"/>
  <c r="AZ115"/>
  <c r="AN74"/>
  <c r="BC77"/>
  <c r="AL77"/>
  <c r="AY77"/>
  <c r="AS74"/>
  <c r="AZ116"/>
  <c r="AO74"/>
  <c r="AI117"/>
  <c r="AT76"/>
  <c r="AQ114"/>
  <c r="AP78"/>
  <c r="AV29"/>
  <c r="AW72"/>
  <c r="BC72"/>
  <c r="AJ70"/>
  <c r="AF112"/>
  <c r="AI110"/>
  <c r="AK111"/>
  <c r="BA112"/>
  <c r="AP71"/>
  <c r="AV72"/>
  <c r="AM110"/>
  <c r="AE72"/>
  <c r="AZ110"/>
  <c r="AS71"/>
  <c r="AN70"/>
  <c r="AK110"/>
  <c r="AR71"/>
  <c r="AF72"/>
  <c r="AD112"/>
  <c r="AD29"/>
  <c r="AF29"/>
  <c r="AV111"/>
  <c r="AM70"/>
  <c r="AG72"/>
  <c r="AK70"/>
  <c r="AE71"/>
  <c r="AQ72"/>
  <c r="AI70"/>
  <c r="K78" i="12"/>
  <c r="AP72" i="13"/>
  <c r="AU72"/>
  <c r="AH72"/>
  <c r="AL110"/>
  <c r="AT112"/>
  <c r="K58" i="12"/>
  <c r="O78"/>
  <c r="AH70" i="13"/>
  <c r="AW71"/>
  <c r="AW112"/>
  <c r="AH110"/>
  <c r="AE26"/>
  <c r="AI106" s="1"/>
  <c r="AE68"/>
  <c r="AD108"/>
  <c r="AD26"/>
  <c r="AZ67"/>
  <c r="O58" i="12"/>
  <c r="AL26" i="13"/>
  <c r="AM66" s="1"/>
  <c r="AD68"/>
  <c r="BI112"/>
  <c r="AD107"/>
  <c r="AP26"/>
  <c r="AD72"/>
  <c r="AE74"/>
  <c r="AH75"/>
  <c r="AL33"/>
  <c r="AI118"/>
  <c r="V71"/>
  <c r="W33"/>
  <c r="AA113" s="1"/>
  <c r="BD26"/>
  <c r="Z68"/>
  <c r="AN68"/>
  <c r="AT111"/>
  <c r="AP110"/>
  <c r="AP112"/>
  <c r="BC71"/>
  <c r="V110"/>
  <c r="BF111"/>
  <c r="P118"/>
  <c r="L75"/>
  <c r="BE74"/>
  <c r="S76"/>
  <c r="AU108"/>
  <c r="AK114"/>
  <c r="AJ75"/>
  <c r="AP76"/>
  <c r="AU33"/>
  <c r="I118"/>
  <c r="BA67"/>
  <c r="X26"/>
  <c r="V106"/>
  <c r="AY71"/>
  <c r="AU70"/>
  <c r="N78"/>
  <c r="AR61"/>
  <c r="M7" i="17"/>
  <c r="D3" i="23" s="1"/>
  <c r="D50" s="1"/>
  <c r="J99" i="13"/>
  <c r="M23" i="17"/>
  <c r="BH108" i="13"/>
  <c r="AZ70"/>
  <c r="AU74"/>
  <c r="AX115"/>
  <c r="AR77"/>
  <c r="BD115"/>
  <c r="BC70"/>
  <c r="I106"/>
  <c r="V68"/>
  <c r="W106"/>
  <c r="AI68"/>
  <c r="X70"/>
  <c r="AF70"/>
  <c r="O69"/>
  <c r="AE29"/>
  <c r="N110"/>
  <c r="BA74"/>
  <c r="BB33"/>
  <c r="AF116"/>
  <c r="BD78"/>
  <c r="J114"/>
  <c r="U76"/>
  <c r="AU59"/>
  <c r="AL67"/>
  <c r="AQ26"/>
  <c r="AQ106" s="1"/>
  <c r="BA70"/>
  <c r="AM29"/>
  <c r="AN69" s="1"/>
  <c r="AR29"/>
  <c r="AW114"/>
  <c r="AN116"/>
  <c r="AT77"/>
  <c r="AD78"/>
  <c r="AW78"/>
  <c r="X71"/>
  <c r="BB68"/>
  <c r="S107"/>
  <c r="BA68"/>
  <c r="BE108"/>
  <c r="AK72"/>
  <c r="AK71"/>
  <c r="BB78"/>
  <c r="AV116"/>
  <c r="W117"/>
  <c r="M29" i="17"/>
  <c r="H24"/>
  <c r="H13"/>
  <c r="M24"/>
  <c r="M30"/>
  <c r="M27"/>
  <c r="M13"/>
  <c r="H12"/>
  <c r="H29"/>
  <c r="H11"/>
  <c r="J29"/>
  <c r="H24" i="19"/>
  <c r="K24"/>
  <c r="H11"/>
  <c r="K11"/>
  <c r="K22" i="18"/>
  <c r="H22"/>
  <c r="K13" i="20"/>
  <c r="H13"/>
  <c r="K17"/>
  <c r="H17"/>
  <c r="K21" i="18"/>
  <c r="H21"/>
  <c r="H29"/>
  <c r="K29"/>
  <c r="H15" i="19"/>
  <c r="K15"/>
  <c r="H27"/>
  <c r="K27"/>
  <c r="K18" i="20"/>
  <c r="H18"/>
  <c r="K26"/>
  <c r="H26"/>
  <c r="H38" i="19"/>
  <c r="K38"/>
  <c r="M38" s="1"/>
  <c r="G34" i="23" s="1"/>
  <c r="H20" i="18"/>
  <c r="K20"/>
  <c r="K32"/>
  <c r="M32" s="1"/>
  <c r="E28" i="23" s="1"/>
  <c r="H32" i="18"/>
  <c r="K11" i="20"/>
  <c r="H11"/>
  <c r="H23" i="19"/>
  <c r="K23"/>
  <c r="H31"/>
  <c r="K31"/>
  <c r="M31" s="1"/>
  <c r="G27" i="23" s="1"/>
  <c r="H35" i="19"/>
  <c r="K35"/>
  <c r="M35" s="1"/>
  <c r="G31" i="23" s="1"/>
  <c r="H30" i="19"/>
  <c r="K30"/>
  <c r="K13" i="18"/>
  <c r="H13"/>
  <c r="K17"/>
  <c r="H17"/>
  <c r="K33" i="20"/>
  <c r="M33" s="1"/>
  <c r="F29" i="23" s="1"/>
  <c r="H33" i="20"/>
  <c r="K37"/>
  <c r="M37" s="1"/>
  <c r="F33" i="23" s="1"/>
  <c r="H37" i="20"/>
  <c r="K37" i="18"/>
  <c r="M37" s="1"/>
  <c r="E33" i="23" s="1"/>
  <c r="H37" i="18"/>
  <c r="K15" i="20"/>
  <c r="H15"/>
  <c r="K19"/>
  <c r="H19"/>
  <c r="K27"/>
  <c r="H27"/>
  <c r="H26" i="19"/>
  <c r="K26"/>
  <c r="K38" i="18"/>
  <c r="M38" s="1"/>
  <c r="E34" i="23" s="1"/>
  <c r="H38" i="18"/>
  <c r="K12" i="20"/>
  <c r="H12"/>
  <c r="H16" i="18"/>
  <c r="K16"/>
  <c r="K20" i="20"/>
  <c r="H20"/>
  <c r="K28" i="18"/>
  <c r="H28"/>
  <c r="H36" i="19"/>
  <c r="K36"/>
  <c r="M36" s="1"/>
  <c r="G32" i="23" s="1"/>
  <c r="K11" i="18"/>
  <c r="H11"/>
  <c r="H23"/>
  <c r="K23"/>
  <c r="H31"/>
  <c r="K31"/>
  <c r="M31" s="1"/>
  <c r="E27" i="23" s="1"/>
  <c r="H35" i="18"/>
  <c r="K35"/>
  <c r="M35" s="1"/>
  <c r="E31" i="23" s="1"/>
  <c r="H14" i="19"/>
  <c r="K14"/>
  <c r="H22"/>
  <c r="K22"/>
  <c r="H21"/>
  <c r="K21"/>
  <c r="H25"/>
  <c r="K25"/>
  <c r="H29"/>
  <c r="K29"/>
  <c r="H33"/>
  <c r="K33"/>
  <c r="M33" s="1"/>
  <c r="G29" i="23" s="1"/>
  <c r="H18" i="19"/>
  <c r="K18"/>
  <c r="K26" i="18"/>
  <c r="H26"/>
  <c r="K34" i="20"/>
  <c r="M34" s="1"/>
  <c r="F30" i="23" s="1"/>
  <c r="H34" i="20"/>
  <c r="H23" i="17"/>
  <c r="H21"/>
  <c r="K25"/>
  <c r="H16" i="19"/>
  <c r="K16"/>
  <c r="H28"/>
  <c r="K28"/>
  <c r="K32" i="20"/>
  <c r="M32" s="1"/>
  <c r="F28" i="23" s="1"/>
  <c r="H32" i="20"/>
  <c r="K14" i="18"/>
  <c r="H14"/>
  <c r="K30"/>
  <c r="H30"/>
  <c r="H25"/>
  <c r="K25"/>
  <c r="K19"/>
  <c r="H19"/>
  <c r="K12"/>
  <c r="H12"/>
  <c r="K24"/>
  <c r="H24"/>
  <c r="K36" i="20"/>
  <c r="M36" s="1"/>
  <c r="F32" i="23" s="1"/>
  <c r="H36" i="20"/>
  <c r="H12" i="19"/>
  <c r="K12"/>
  <c r="K16" i="20"/>
  <c r="H16"/>
  <c r="H20" i="19"/>
  <c r="K20"/>
  <c r="K24" i="20"/>
  <c r="H24"/>
  <c r="K28"/>
  <c r="H28"/>
  <c r="H32" i="19"/>
  <c r="K32"/>
  <c r="M32" s="1"/>
  <c r="G28" i="23" s="1"/>
  <c r="K36" i="18"/>
  <c r="M36" s="1"/>
  <c r="E32" i="23" s="1"/>
  <c r="H36" i="18"/>
  <c r="K23" i="20"/>
  <c r="H23"/>
  <c r="K31"/>
  <c r="M31" s="1"/>
  <c r="F27" i="23" s="1"/>
  <c r="H31" i="20"/>
  <c r="K35"/>
  <c r="M35" s="1"/>
  <c r="F31" i="23" s="1"/>
  <c r="H35" i="20"/>
  <c r="K14"/>
  <c r="H14"/>
  <c r="K22"/>
  <c r="H22"/>
  <c r="K30"/>
  <c r="H30"/>
  <c r="H13" i="19"/>
  <c r="K13"/>
  <c r="H17"/>
  <c r="K17"/>
  <c r="K21" i="20"/>
  <c r="H21"/>
  <c r="K25"/>
  <c r="H25"/>
  <c r="K29"/>
  <c r="H29"/>
  <c r="H33" i="18"/>
  <c r="K33"/>
  <c r="M33" s="1"/>
  <c r="E29" i="23" s="1"/>
  <c r="H37" i="19"/>
  <c r="K37"/>
  <c r="M37" s="1"/>
  <c r="G33" i="23" s="1"/>
  <c r="K15" i="18"/>
  <c r="H15"/>
  <c r="H19" i="19"/>
  <c r="K19"/>
  <c r="H27" i="18"/>
  <c r="K27"/>
  <c r="H18"/>
  <c r="K18"/>
  <c r="K34"/>
  <c r="M34" s="1"/>
  <c r="E30" i="23" s="1"/>
  <c r="H34" i="18"/>
  <c r="H34" i="19"/>
  <c r="K34"/>
  <c r="M34" s="1"/>
  <c r="G30" i="23" s="1"/>
  <c r="H38" i="20"/>
  <c r="K38"/>
  <c r="M38" s="1"/>
  <c r="F34" i="23" s="1"/>
  <c r="Q33" i="6"/>
  <c r="C79" i="23"/>
  <c r="V116" i="13"/>
  <c r="AL115"/>
  <c r="G77"/>
  <c r="AE78"/>
  <c r="AF107"/>
  <c r="AI67"/>
  <c r="BF70"/>
  <c r="AC108"/>
  <c r="AM75"/>
  <c r="AC29"/>
  <c r="Z111"/>
  <c r="AR70"/>
  <c r="AH26"/>
  <c r="AZ111"/>
  <c r="C60" i="23"/>
  <c r="D79"/>
  <c r="Q35" i="17"/>
  <c r="K8"/>
  <c r="M8"/>
  <c r="AU107" i="13"/>
  <c r="W71"/>
  <c r="AW118"/>
  <c r="AN71"/>
  <c r="O107"/>
  <c r="BD111"/>
  <c r="AQ107"/>
  <c r="BE29"/>
  <c r="BD110"/>
  <c r="P67"/>
  <c r="AL72"/>
  <c r="AN76"/>
  <c r="AQ115"/>
  <c r="Z77"/>
  <c r="AW33"/>
  <c r="AO68"/>
  <c r="I74"/>
  <c r="Q66"/>
  <c r="AF78"/>
  <c r="J59"/>
  <c r="V69"/>
  <c r="AE118"/>
  <c r="AG59"/>
  <c r="E59"/>
  <c r="AK99"/>
  <c r="P111"/>
  <c r="H107"/>
  <c r="AN26"/>
  <c r="AN66" s="1"/>
  <c r="AA116"/>
  <c r="N99"/>
  <c r="F114"/>
  <c r="BF107"/>
  <c r="BD70"/>
  <c r="D74"/>
  <c r="AN33"/>
  <c r="BF115"/>
  <c r="AV67"/>
  <c r="BA59"/>
  <c r="AG67"/>
  <c r="AY112"/>
  <c r="F77"/>
  <c r="K21"/>
  <c r="AT78"/>
  <c r="O78"/>
  <c r="BA71"/>
  <c r="U116"/>
  <c r="AD117"/>
  <c r="V59"/>
  <c r="BA33"/>
  <c r="AE99"/>
  <c r="AA99"/>
  <c r="D66"/>
  <c r="G106"/>
  <c r="N34" i="6"/>
  <c r="H36" i="17"/>
  <c r="N36"/>
  <c r="C80" i="23"/>
  <c r="M19" i="17"/>
  <c r="D78" i="23"/>
  <c r="C81"/>
  <c r="N35" i="6"/>
  <c r="Q32"/>
  <c r="Q31"/>
  <c r="C74" i="23"/>
  <c r="O35" i="17"/>
  <c r="E27" i="21" s="1"/>
  <c r="Q36" i="17"/>
  <c r="Q31"/>
  <c r="K7"/>
  <c r="D81" i="23"/>
  <c r="Q33" i="17"/>
  <c r="D76" i="23"/>
  <c r="Q34" i="17"/>
  <c r="D77" i="23"/>
  <c r="Q32" i="17"/>
  <c r="D75" i="23"/>
  <c r="H19" i="17"/>
  <c r="AB116" i="13"/>
  <c r="BF118"/>
  <c r="BA114"/>
  <c r="AC76"/>
  <c r="AQ110"/>
  <c r="BD72"/>
  <c r="BE118"/>
  <c r="BE75"/>
  <c r="X110"/>
  <c r="P71"/>
  <c r="BD108"/>
  <c r="H68"/>
  <c r="F118"/>
  <c r="AG118"/>
  <c r="T77"/>
  <c r="AI78"/>
  <c r="AG71"/>
  <c r="AU29"/>
  <c r="X33"/>
  <c r="AX114"/>
  <c r="I78"/>
  <c r="BC67"/>
  <c r="AW108"/>
  <c r="BE33"/>
  <c r="O70"/>
  <c r="X116"/>
  <c r="AU118"/>
  <c r="S77"/>
  <c r="J78"/>
  <c r="H78"/>
  <c r="AU68"/>
  <c r="AV70"/>
  <c r="W76"/>
  <c r="K108"/>
  <c r="C74"/>
  <c r="BD33"/>
  <c r="AU110"/>
  <c r="AH118"/>
  <c r="M118"/>
  <c r="AB29"/>
  <c r="L71"/>
  <c r="BH118"/>
  <c r="BD75"/>
  <c r="BD29"/>
  <c r="AJ110"/>
  <c r="AF110"/>
  <c r="BE72"/>
  <c r="N70"/>
  <c r="AQ29"/>
  <c r="Q67"/>
  <c r="AP33"/>
  <c r="AV33"/>
  <c r="AB110"/>
  <c r="AG70"/>
  <c r="M115"/>
  <c r="I115"/>
  <c r="G108"/>
  <c r="Q107"/>
  <c r="AH71"/>
  <c r="X117"/>
  <c r="M116"/>
  <c r="BE71"/>
  <c r="AV78"/>
  <c r="X76"/>
  <c r="AB70"/>
  <c r="AG29"/>
  <c r="R67"/>
  <c r="M114"/>
  <c r="Y76"/>
  <c r="AZ108"/>
  <c r="BC33"/>
  <c r="BE26"/>
  <c r="AZ72"/>
  <c r="BD71"/>
  <c r="C78"/>
  <c r="O73"/>
  <c r="AW117"/>
  <c r="AH67"/>
  <c r="AY29"/>
  <c r="BC110"/>
  <c r="AK29"/>
  <c r="AY70"/>
  <c r="V67"/>
  <c r="G109"/>
  <c r="AT29"/>
  <c r="AJ114"/>
  <c r="H108"/>
  <c r="BI76"/>
  <c r="BE115"/>
  <c r="BC112"/>
  <c r="AT72"/>
  <c r="K74"/>
  <c r="J74"/>
  <c r="L111"/>
  <c r="G112"/>
  <c r="AW77"/>
  <c r="BA118"/>
  <c r="AY110"/>
  <c r="E74"/>
  <c r="X77"/>
  <c r="AS33"/>
  <c r="Z116"/>
  <c r="AL118"/>
  <c r="AN108"/>
  <c r="AS117"/>
  <c r="AB76"/>
  <c r="AT74"/>
  <c r="B33"/>
  <c r="F107"/>
  <c r="BB26"/>
  <c r="AM115"/>
  <c r="X67"/>
  <c r="AM33"/>
  <c r="AC117"/>
  <c r="AG74"/>
  <c r="BE78"/>
  <c r="T68"/>
  <c r="AG78"/>
  <c r="AA29"/>
  <c r="F116"/>
  <c r="BF33"/>
  <c r="AA110"/>
  <c r="BA29"/>
  <c r="Y77"/>
  <c r="AS111"/>
  <c r="AQ67"/>
  <c r="AL29"/>
  <c r="AH33"/>
  <c r="BF74"/>
  <c r="M71"/>
  <c r="N74"/>
  <c r="AN75"/>
  <c r="R118"/>
  <c r="F76"/>
  <c r="Y29"/>
  <c r="AS29"/>
  <c r="AT33"/>
  <c r="H72"/>
  <c r="F117"/>
  <c r="AV117"/>
  <c r="BA108"/>
  <c r="AO29"/>
  <c r="AO69" s="1"/>
  <c r="AH107"/>
  <c r="AX77"/>
  <c r="AF74"/>
  <c r="N118"/>
  <c r="H114"/>
  <c r="AW26"/>
  <c r="AV107"/>
  <c r="BB115"/>
  <c r="BD118"/>
  <c r="AS112"/>
  <c r="BA72"/>
  <c r="AS72"/>
  <c r="D78"/>
  <c r="AL107"/>
  <c r="AF33"/>
  <c r="D68"/>
  <c r="G118"/>
  <c r="AT114"/>
  <c r="V107"/>
  <c r="V76"/>
  <c r="AH78"/>
  <c r="AO71"/>
  <c r="AP29"/>
  <c r="AJ68"/>
  <c r="AK118"/>
  <c r="AG117"/>
  <c r="AS77"/>
  <c r="AH108"/>
  <c r="BF78"/>
  <c r="R110"/>
  <c r="AE110"/>
  <c r="J116"/>
  <c r="X107"/>
  <c r="Y67"/>
  <c r="BB67"/>
  <c r="AR116"/>
  <c r="AG33"/>
  <c r="G76"/>
  <c r="AA70"/>
  <c r="AZ75"/>
  <c r="J76"/>
  <c r="D52" i="23"/>
  <c r="H15" i="17"/>
  <c r="O35" i="6"/>
  <c r="D27" i="21" s="1"/>
  <c r="M15" i="17"/>
  <c r="H34"/>
  <c r="H26"/>
  <c r="H32"/>
  <c r="O36"/>
  <c r="E28" i="21" s="1"/>
  <c r="N32" i="17"/>
  <c r="AY114" i="13"/>
  <c r="AZ74"/>
  <c r="AX75"/>
  <c r="AZ33"/>
  <c r="AY33"/>
  <c r="BB74"/>
  <c r="BC114"/>
  <c r="BF75"/>
  <c r="BA75"/>
  <c r="BF59"/>
  <c r="AY115"/>
  <c r="AY74"/>
  <c r="BB110"/>
  <c r="BC29"/>
  <c r="BE70"/>
  <c r="BB111"/>
  <c r="BB29"/>
  <c r="BF109" s="1"/>
  <c r="AX112"/>
  <c r="AX71"/>
  <c r="AY99"/>
  <c r="AZ71"/>
  <c r="BL21"/>
  <c r="BM61" s="1"/>
  <c r="BF26"/>
  <c r="BB108"/>
  <c r="BK21"/>
  <c r="BC26"/>
  <c r="BH59"/>
  <c r="BA26"/>
  <c r="AX108"/>
  <c r="BA107"/>
  <c r="BF108"/>
  <c r="AY68"/>
  <c r="BE67"/>
  <c r="BA117"/>
  <c r="AO33"/>
  <c r="S117"/>
  <c r="I116"/>
  <c r="E98" i="12"/>
  <c r="AV74" i="13"/>
  <c r="BG115"/>
  <c r="BC74"/>
  <c r="M39"/>
  <c r="M41" s="1"/>
  <c r="G75"/>
  <c r="AB33"/>
  <c r="U78"/>
  <c r="O74"/>
  <c r="Y118"/>
  <c r="AX78"/>
  <c r="AQ77"/>
  <c r="AS76"/>
  <c r="AH114"/>
  <c r="BF114"/>
  <c r="AW74"/>
  <c r="AU78"/>
  <c r="Q114"/>
  <c r="BC115"/>
  <c r="I75"/>
  <c r="V113"/>
  <c r="BE114"/>
  <c r="S116"/>
  <c r="U73"/>
  <c r="U118"/>
  <c r="J75"/>
  <c r="R114"/>
  <c r="AD114"/>
  <c r="K115"/>
  <c r="AY78"/>
  <c r="AT117"/>
  <c r="AB117"/>
  <c r="AK117"/>
  <c r="AO76"/>
  <c r="AD33"/>
  <c r="AI33"/>
  <c r="AM114"/>
  <c r="AD77"/>
  <c r="AI74"/>
  <c r="M74"/>
  <c r="BC75"/>
  <c r="V78"/>
  <c r="AI114"/>
  <c r="AY118"/>
  <c r="AJ74"/>
  <c r="BA78"/>
  <c r="AX33"/>
  <c r="N114"/>
  <c r="AR33"/>
  <c r="AX118"/>
  <c r="AP117"/>
  <c r="AR76"/>
  <c r="BB114"/>
  <c r="AC77"/>
  <c r="AV114"/>
  <c r="AZ114"/>
  <c r="AF117"/>
  <c r="F98" i="12"/>
  <c r="AW29" i="13"/>
  <c r="AW111"/>
  <c r="AL71"/>
  <c r="AM71"/>
  <c r="AL111"/>
  <c r="Z29"/>
  <c r="G98" i="12"/>
  <c r="G100" s="1"/>
  <c r="AK112" i="13"/>
  <c r="BF110"/>
  <c r="AM72"/>
  <c r="AI72"/>
  <c r="K69"/>
  <c r="AX72"/>
  <c r="I109"/>
  <c r="R109"/>
  <c r="BM30"/>
  <c r="AP111"/>
  <c r="AH112"/>
  <c r="BB71"/>
  <c r="AC111"/>
  <c r="BA111"/>
  <c r="Z71"/>
  <c r="AT71"/>
  <c r="Z110"/>
  <c r="AC112"/>
  <c r="AU71"/>
  <c r="AL112"/>
  <c r="I112"/>
  <c r="Y71"/>
  <c r="BB112"/>
  <c r="F141" i="12"/>
  <c r="F139"/>
  <c r="F134"/>
  <c r="F140"/>
  <c r="BD112" i="13"/>
  <c r="E134" i="12"/>
  <c r="E145"/>
  <c r="E142"/>
  <c r="E138"/>
  <c r="E146"/>
  <c r="E41"/>
  <c r="E60" s="1"/>
  <c r="E136"/>
  <c r="E143"/>
  <c r="E140"/>
  <c r="E141"/>
  <c r="E139"/>
  <c r="E135"/>
  <c r="E144"/>
  <c r="E137"/>
  <c r="AZ112" i="13"/>
  <c r="BC111"/>
  <c r="AI111"/>
  <c r="AE111"/>
  <c r="AG112"/>
  <c r="M112"/>
  <c r="J72"/>
  <c r="AD110"/>
  <c r="AH29"/>
  <c r="I72"/>
  <c r="AO112"/>
  <c r="BB70"/>
  <c r="E58" i="12"/>
  <c r="AZ29" i="13"/>
  <c r="AX29"/>
  <c r="S70"/>
  <c r="E70"/>
  <c r="R70"/>
  <c r="AX111"/>
  <c r="Y111"/>
  <c r="AC72"/>
  <c r="AT110"/>
  <c r="AB112"/>
  <c r="AB72"/>
  <c r="AY72"/>
  <c r="AP70"/>
  <c r="O112"/>
  <c r="AQ70"/>
  <c r="F143" i="12"/>
  <c r="F137"/>
  <c r="F136"/>
  <c r="U108" i="13"/>
  <c r="U68"/>
  <c r="Y26"/>
  <c r="AC106" s="1"/>
  <c r="AR108"/>
  <c r="BC108"/>
  <c r="BD107"/>
  <c r="AV68"/>
  <c r="AW68"/>
  <c r="BI108"/>
  <c r="AW67"/>
  <c r="BE68"/>
  <c r="L108"/>
  <c r="AJ107"/>
  <c r="AW107"/>
  <c r="I68"/>
  <c r="Y108"/>
  <c r="G67"/>
  <c r="AF26"/>
  <c r="AP107"/>
  <c r="H66"/>
  <c r="U66"/>
  <c r="U107"/>
  <c r="AT26"/>
  <c r="Y68"/>
  <c r="AU67"/>
  <c r="O67"/>
  <c r="AZ68"/>
  <c r="AZ26"/>
  <c r="AF67"/>
  <c r="G66"/>
  <c r="AT107"/>
  <c r="AV26"/>
  <c r="BF68"/>
  <c r="AX107"/>
  <c r="F67"/>
  <c r="AV108"/>
  <c r="C98" i="12"/>
  <c r="H67" i="13"/>
  <c r="F69"/>
  <c r="H75"/>
  <c r="G72"/>
  <c r="D71"/>
  <c r="L115"/>
  <c r="H118"/>
  <c r="K112"/>
  <c r="F112"/>
  <c r="E69"/>
  <c r="H111"/>
  <c r="J67"/>
  <c r="L107"/>
  <c r="I107"/>
  <c r="J112"/>
  <c r="H74"/>
  <c r="C41" i="12"/>
  <c r="C143"/>
  <c r="C140"/>
  <c r="C139"/>
  <c r="C146"/>
  <c r="C58"/>
  <c r="C136"/>
  <c r="C137"/>
  <c r="C145"/>
  <c r="C142"/>
  <c r="C138"/>
  <c r="C135"/>
  <c r="C144"/>
  <c r="C141"/>
  <c r="I67" i="13"/>
  <c r="M107"/>
  <c r="L118"/>
  <c r="H115"/>
  <c r="L109"/>
  <c r="E68"/>
  <c r="E76"/>
  <c r="I70"/>
  <c r="F68"/>
  <c r="I108"/>
  <c r="BM35"/>
  <c r="BK35"/>
  <c r="BO115" s="1"/>
  <c r="P58" i="12"/>
  <c r="BK30" i="13"/>
  <c r="BO110" s="1"/>
  <c r="BA110"/>
  <c r="AM111"/>
  <c r="AQ111"/>
  <c r="AR112"/>
  <c r="AV112"/>
  <c r="AX74"/>
  <c r="AL116"/>
  <c r="AP116"/>
  <c r="AL76"/>
  <c r="X59"/>
  <c r="AR72"/>
  <c r="AS116"/>
  <c r="G21" i="12"/>
  <c r="H80" s="1"/>
  <c r="G78"/>
  <c r="BD67" i="13"/>
  <c r="H78" i="12"/>
  <c r="BL27" i="13"/>
  <c r="BP107" s="1"/>
  <c r="D41" i="12"/>
  <c r="D60" s="1"/>
  <c r="D98"/>
  <c r="D142"/>
  <c r="D140"/>
  <c r="D135"/>
  <c r="D137"/>
  <c r="D136"/>
  <c r="D144"/>
  <c r="D143"/>
  <c r="D139"/>
  <c r="D146"/>
  <c r="D134"/>
  <c r="D138"/>
  <c r="D145"/>
  <c r="D141"/>
  <c r="AU26" i="13"/>
  <c r="AY108"/>
  <c r="BL30"/>
  <c r="BP110" s="1"/>
  <c r="AG114"/>
  <c r="AI115"/>
  <c r="AI75"/>
  <c r="BL35"/>
  <c r="BP115" s="1"/>
  <c r="AR117"/>
  <c r="AA111"/>
  <c r="W111"/>
  <c r="L78" i="12"/>
  <c r="L21"/>
  <c r="D58"/>
  <c r="D21"/>
  <c r="D80" s="1"/>
  <c r="D78"/>
  <c r="BE107" i="13"/>
  <c r="M69"/>
  <c r="AB77"/>
  <c r="AX68"/>
  <c r="AM76"/>
  <c r="W29"/>
  <c r="BE110"/>
  <c r="AD118"/>
  <c r="W116"/>
  <c r="BF67"/>
  <c r="AY75"/>
  <c r="D74" i="23"/>
  <c r="H20" i="17"/>
  <c r="K26"/>
  <c r="D61" i="23"/>
  <c r="H18" i="17"/>
  <c r="M20"/>
  <c r="D16" i="23" s="1"/>
  <c r="H16" i="17"/>
  <c r="N32" i="6"/>
  <c r="N33" i="17"/>
  <c r="M16"/>
  <c r="H22"/>
  <c r="H30"/>
  <c r="M10"/>
  <c r="K10"/>
  <c r="Q38"/>
  <c r="H33"/>
  <c r="S19"/>
  <c r="O38"/>
  <c r="E30" i="21" s="1"/>
  <c r="K18" i="17"/>
  <c r="M22"/>
  <c r="D18" i="23" s="1"/>
  <c r="K22" i="17"/>
  <c r="H10"/>
  <c r="H14"/>
  <c r="N35"/>
  <c r="N34"/>
  <c r="H38"/>
  <c r="M14"/>
  <c r="D10" i="23" s="1"/>
  <c r="J38" i="17"/>
  <c r="H40"/>
  <c r="N18" i="6"/>
  <c r="O14"/>
  <c r="D6" i="21" s="1"/>
  <c r="N14" i="6"/>
  <c r="H39" i="17"/>
  <c r="K17"/>
  <c r="M17"/>
  <c r="N19" i="6"/>
  <c r="H31" i="17"/>
  <c r="S19" i="6"/>
  <c r="N33"/>
  <c r="H7" i="17"/>
  <c r="C48" i="21"/>
  <c r="BJ21" i="13"/>
  <c r="BI99"/>
  <c r="E61"/>
  <c r="BE99"/>
  <c r="Y99"/>
  <c r="AR59"/>
  <c r="Y61"/>
  <c r="BH71"/>
  <c r="AJ67"/>
  <c r="U109"/>
  <c r="Q109"/>
  <c r="AC67"/>
  <c r="K106"/>
  <c r="AC99"/>
  <c r="AC21"/>
  <c r="AC59"/>
  <c r="AO99"/>
  <c r="AO21"/>
  <c r="AO101" s="1"/>
  <c r="G99"/>
  <c r="G59"/>
  <c r="BF99"/>
  <c r="BF21"/>
  <c r="P99"/>
  <c r="P59"/>
  <c r="Q99"/>
  <c r="Q59"/>
  <c r="W21"/>
  <c r="X61" s="1"/>
  <c r="W59"/>
  <c r="W99"/>
  <c r="BA99"/>
  <c r="AW21"/>
  <c r="AW99"/>
  <c r="AS59"/>
  <c r="AS99"/>
  <c r="AS21"/>
  <c r="AX59"/>
  <c r="AX21"/>
  <c r="U99"/>
  <c r="U59"/>
  <c r="I99"/>
  <c r="I59"/>
  <c r="AG99"/>
  <c r="BE21"/>
  <c r="BE61" s="1"/>
  <c r="BE59"/>
  <c r="BG59"/>
  <c r="BH68"/>
  <c r="T69"/>
  <c r="BH61"/>
  <c r="P21"/>
  <c r="P101" s="1"/>
  <c r="C59"/>
  <c r="M99"/>
  <c r="M59"/>
  <c r="N59"/>
  <c r="AU21"/>
  <c r="AU99"/>
  <c r="O99"/>
  <c r="O59"/>
  <c r="L99"/>
  <c r="L59"/>
  <c r="S99"/>
  <c r="S59"/>
  <c r="R99"/>
  <c r="R59"/>
  <c r="AM21"/>
  <c r="AM99"/>
  <c r="H99"/>
  <c r="H59"/>
  <c r="T99"/>
  <c r="T59"/>
  <c r="X99"/>
  <c r="AB21"/>
  <c r="AB59"/>
  <c r="BB99"/>
  <c r="BB59"/>
  <c r="BB21"/>
  <c r="AD21"/>
  <c r="AE61" s="1"/>
  <c r="AD59"/>
  <c r="AE59"/>
  <c r="AY59"/>
  <c r="N69"/>
  <c r="C61"/>
  <c r="G21"/>
  <c r="H61" s="1"/>
  <c r="O21"/>
  <c r="S21"/>
  <c r="T61" s="1"/>
  <c r="AX99"/>
  <c r="F99"/>
  <c r="AB99"/>
  <c r="D59"/>
  <c r="T113"/>
  <c r="S66"/>
  <c r="R106"/>
  <c r="N66"/>
  <c r="R73"/>
  <c r="P113"/>
  <c r="P73"/>
  <c r="AR67"/>
  <c r="BH110"/>
  <c r="BH77"/>
  <c r="AT67"/>
  <c r="E66"/>
  <c r="C68" i="23"/>
  <c r="C59"/>
  <c r="N17" i="6"/>
  <c r="N16"/>
  <c r="O16"/>
  <c r="D8" i="21" s="1"/>
  <c r="Q28" i="6"/>
  <c r="Q40" s="1"/>
  <c r="B48" i="21"/>
  <c r="C47"/>
  <c r="B47"/>
  <c r="F101" i="13"/>
  <c r="F61"/>
  <c r="H101"/>
  <c r="J101"/>
  <c r="J61"/>
  <c r="L61"/>
  <c r="L101"/>
  <c r="N101"/>
  <c r="N61"/>
  <c r="R101"/>
  <c r="V101"/>
  <c r="R61"/>
  <c r="AH99"/>
  <c r="AH21"/>
  <c r="AH59"/>
  <c r="AI59"/>
  <c r="AL99"/>
  <c r="AL21"/>
  <c r="AM59"/>
  <c r="AL59"/>
  <c r="AP99"/>
  <c r="AP21"/>
  <c r="AP59"/>
  <c r="AQ59"/>
  <c r="D61"/>
  <c r="X101"/>
  <c r="G101"/>
  <c r="G61"/>
  <c r="I101"/>
  <c r="I61"/>
  <c r="M101"/>
  <c r="M61"/>
  <c r="Q101"/>
  <c r="U101"/>
  <c r="U61"/>
  <c r="V61"/>
  <c r="Y101"/>
  <c r="AA59"/>
  <c r="Z21"/>
  <c r="Z59"/>
  <c r="Z99"/>
  <c r="AJ99"/>
  <c r="AK59"/>
  <c r="AJ59"/>
  <c r="AJ21"/>
  <c r="AN99"/>
  <c r="AO59"/>
  <c r="AN21"/>
  <c r="AN59"/>
  <c r="AT99"/>
  <c r="AT21"/>
  <c r="AT59"/>
  <c r="AR99"/>
  <c r="AD99"/>
  <c r="BJ27"/>
  <c r="BN107" s="1"/>
  <c r="BM27"/>
  <c r="AB107"/>
  <c r="AB26"/>
  <c r="AC66" s="1"/>
  <c r="AB67"/>
  <c r="AJ26"/>
  <c r="AJ66" s="1"/>
  <c r="AN107"/>
  <c r="BC107"/>
  <c r="AY107"/>
  <c r="AY26"/>
  <c r="AY67"/>
  <c r="AS107"/>
  <c r="AS67"/>
  <c r="AS26"/>
  <c r="M21" i="12"/>
  <c r="M78"/>
  <c r="J21"/>
  <c r="J78"/>
  <c r="J58"/>
  <c r="N106" i="13"/>
  <c r="BH78"/>
  <c r="BH75"/>
  <c r="BH117"/>
  <c r="BI78"/>
  <c r="BH74"/>
  <c r="BH111"/>
  <c r="BH115"/>
  <c r="BI110"/>
  <c r="Z107"/>
  <c r="Z67"/>
  <c r="Z26"/>
  <c r="AR107"/>
  <c r="AR26"/>
  <c r="AK67"/>
  <c r="AK26"/>
  <c r="AO107"/>
  <c r="AK107"/>
  <c r="BB107"/>
  <c r="AX26"/>
  <c r="AX67"/>
  <c r="I21" i="12"/>
  <c r="I80" s="1"/>
  <c r="I78"/>
  <c r="N78"/>
  <c r="N21"/>
  <c r="N58"/>
  <c r="T106" i="13"/>
  <c r="P66"/>
  <c r="AA67"/>
  <c r="K66"/>
  <c r="BI116"/>
  <c r="BH114"/>
  <c r="BI70"/>
  <c r="C49" i="21"/>
  <c r="B49"/>
  <c r="C46"/>
  <c r="B46"/>
  <c r="BI118" i="13"/>
  <c r="BI29"/>
  <c r="BI117"/>
  <c r="BI107"/>
  <c r="AV99"/>
  <c r="AW59"/>
  <c r="AV59"/>
  <c r="AV21"/>
  <c r="BI59"/>
  <c r="BI21"/>
  <c r="BM101" s="1"/>
  <c r="AZ99"/>
  <c r="AZ59"/>
  <c r="AZ21"/>
  <c r="BD99"/>
  <c r="BC21"/>
  <c r="BC59"/>
  <c r="BG99"/>
  <c r="BC99"/>
  <c r="F80" i="12"/>
  <c r="Q69" i="13"/>
  <c r="P109"/>
  <c r="T109"/>
  <c r="U69"/>
  <c r="M66"/>
  <c r="L39"/>
  <c r="L66"/>
  <c r="P106"/>
  <c r="BI33"/>
  <c r="BH76"/>
  <c r="BH70"/>
  <c r="BH72"/>
  <c r="BH67"/>
  <c r="BI67"/>
  <c r="BI115"/>
  <c r="BI71"/>
  <c r="BI114"/>
  <c r="BH107"/>
  <c r="BI77"/>
  <c r="P151" i="12"/>
  <c r="P148"/>
  <c r="I100"/>
  <c r="K100"/>
  <c r="P155"/>
  <c r="BI68" i="13"/>
  <c r="BI75"/>
  <c r="BI111"/>
  <c r="BI74"/>
  <c r="BI72"/>
  <c r="J100" i="12"/>
  <c r="BG114" i="13"/>
  <c r="BG33"/>
  <c r="BG74"/>
  <c r="BH33"/>
  <c r="BH116"/>
  <c r="BG118"/>
  <c r="BG78"/>
  <c r="BG71"/>
  <c r="BG111"/>
  <c r="BG68"/>
  <c r="BG108"/>
  <c r="BG75"/>
  <c r="BG77"/>
  <c r="BG117"/>
  <c r="BH29"/>
  <c r="BJ29"/>
  <c r="BG72"/>
  <c r="BG112"/>
  <c r="BG107"/>
  <c r="BG26"/>
  <c r="BG67"/>
  <c r="BK26"/>
  <c r="AM106"/>
  <c r="BJ33"/>
  <c r="BG116"/>
  <c r="BG76"/>
  <c r="BG70"/>
  <c r="BG29"/>
  <c r="BG110"/>
  <c r="BH112"/>
  <c r="BH26"/>
  <c r="BI26"/>
  <c r="S20" i="6"/>
  <c r="BW109" i="13" l="1"/>
  <c r="BW69"/>
  <c r="O11" i="6"/>
  <c r="D3" i="21" s="1"/>
  <c r="O34" i="6"/>
  <c r="D26" i="21" s="1"/>
  <c r="Q30" i="6"/>
  <c r="Q42" s="1"/>
  <c r="O19"/>
  <c r="D11" i="21" s="1"/>
  <c r="N31" i="6"/>
  <c r="N12"/>
  <c r="N11"/>
  <c r="O15"/>
  <c r="D7" i="21" s="1"/>
  <c r="Q46" i="6"/>
  <c r="M46" s="1"/>
  <c r="C42" i="23" s="1"/>
  <c r="C89" s="1"/>
  <c r="O32" i="17"/>
  <c r="E24" i="21" s="1"/>
  <c r="D24" i="23"/>
  <c r="D71" s="1"/>
  <c r="D6"/>
  <c r="D53" s="1"/>
  <c r="D4"/>
  <c r="D51" s="1"/>
  <c r="D9"/>
  <c r="D56" s="1"/>
  <c r="D8"/>
  <c r="D55" s="1"/>
  <c r="N25" i="6"/>
  <c r="C20" i="23"/>
  <c r="C67" s="1"/>
  <c r="D7"/>
  <c r="D54" s="1"/>
  <c r="D12"/>
  <c r="D59" s="1"/>
  <c r="D11"/>
  <c r="D58" s="1"/>
  <c r="D15"/>
  <c r="D62" s="1"/>
  <c r="Q30" i="17"/>
  <c r="Q42" s="1"/>
  <c r="D26" i="23"/>
  <c r="D73" s="1"/>
  <c r="Q29" i="17"/>
  <c r="D25" i="23"/>
  <c r="D72" s="1"/>
  <c r="D19"/>
  <c r="D66" s="1"/>
  <c r="O32" i="6"/>
  <c r="D24" i="21" s="1"/>
  <c r="O28" i="6"/>
  <c r="D20" i="21" s="1"/>
  <c r="N13" i="17"/>
  <c r="O18" i="6"/>
  <c r="D10" i="21" s="1"/>
  <c r="O13" i="17"/>
  <c r="E5" i="21" s="1"/>
  <c r="O17" i="6"/>
  <c r="D9" i="21" s="1"/>
  <c r="O17" i="17"/>
  <c r="E9" i="21" s="1"/>
  <c r="D13" i="23"/>
  <c r="D60" s="1"/>
  <c r="C15"/>
  <c r="C62" s="1"/>
  <c r="O28" i="17"/>
  <c r="E20" i="21" s="1"/>
  <c r="D20" i="23"/>
  <c r="D67" s="1"/>
  <c r="D33"/>
  <c r="D80" s="1"/>
  <c r="D23"/>
  <c r="D70" s="1"/>
  <c r="O30" i="6"/>
  <c r="D22" i="21" s="1"/>
  <c r="C22" i="23"/>
  <c r="S18" i="6"/>
  <c r="T19" s="1"/>
  <c r="C23" i="23"/>
  <c r="C70" s="1"/>
  <c r="N29" i="6"/>
  <c r="C25" i="23"/>
  <c r="C72" s="1"/>
  <c r="N21" i="6"/>
  <c r="C17" i="23"/>
  <c r="C64" s="1"/>
  <c r="S15" i="6"/>
  <c r="O22"/>
  <c r="D14" i="21" s="1"/>
  <c r="N15" i="6"/>
  <c r="S14"/>
  <c r="T14" s="1"/>
  <c r="N13"/>
  <c r="Q44"/>
  <c r="M44" s="1"/>
  <c r="BM107" i="13"/>
  <c r="BQ107"/>
  <c r="BN67"/>
  <c r="BM110"/>
  <c r="BQ110"/>
  <c r="BN70"/>
  <c r="BM115"/>
  <c r="BN75"/>
  <c r="BQ115"/>
  <c r="M42" i="6"/>
  <c r="C38" i="23" s="1"/>
  <c r="S17" i="6"/>
  <c r="O26"/>
  <c r="D18" i="21" s="1"/>
  <c r="N20" i="6"/>
  <c r="N28"/>
  <c r="N9"/>
  <c r="O25"/>
  <c r="D17" i="21" s="1"/>
  <c r="M40" i="6"/>
  <c r="C36" i="23" s="1"/>
  <c r="O21" i="6"/>
  <c r="D13" i="21" s="1"/>
  <c r="N24" i="6"/>
  <c r="C66" i="23"/>
  <c r="S16" i="6"/>
  <c r="Q29"/>
  <c r="Q41" s="1"/>
  <c r="N8"/>
  <c r="C71" i="23"/>
  <c r="O20" i="6"/>
  <c r="D12" i="21" s="1"/>
  <c r="O12" i="6"/>
  <c r="D4" i="21" s="1"/>
  <c r="N30" i="6"/>
  <c r="N22"/>
  <c r="O24"/>
  <c r="D16" i="21" s="1"/>
  <c r="C51" i="23"/>
  <c r="O23" i="6"/>
  <c r="D15" i="21" s="1"/>
  <c r="N10" i="6"/>
  <c r="O27"/>
  <c r="D19" i="21" s="1"/>
  <c r="O31" i="6"/>
  <c r="D23" i="21" s="1"/>
  <c r="O33" i="6"/>
  <c r="D25" i="21" s="1"/>
  <c r="O29" i="6"/>
  <c r="D21" i="21" s="1"/>
  <c r="N26" i="6"/>
  <c r="N23"/>
  <c r="N27"/>
  <c r="C69" i="23"/>
  <c r="Q27" i="6"/>
  <c r="Q39" s="1"/>
  <c r="Q26"/>
  <c r="O13"/>
  <c r="D5" i="21" s="1"/>
  <c r="S20" i="17"/>
  <c r="T20" s="1"/>
  <c r="O37"/>
  <c r="E29" i="21" s="1"/>
  <c r="N38" i="17"/>
  <c r="Q37"/>
  <c r="N37"/>
  <c r="AC39" i="13"/>
  <c r="AC41" s="1"/>
  <c r="F181" i="12"/>
  <c r="F60"/>
  <c r="C100"/>
  <c r="C167"/>
  <c r="C60"/>
  <c r="AB73" i="13"/>
  <c r="AA66"/>
  <c r="AB109"/>
  <c r="AE113"/>
  <c r="O11" i="17"/>
  <c r="E3" i="21" s="1"/>
  <c r="S14" i="17"/>
  <c r="N12"/>
  <c r="E73" i="13"/>
  <c r="O113"/>
  <c r="G39"/>
  <c r="G41" s="1"/>
  <c r="AK106"/>
  <c r="BL61"/>
  <c r="BL101"/>
  <c r="BK101"/>
  <c r="BK61"/>
  <c r="BJ61"/>
  <c r="BJ101"/>
  <c r="K101"/>
  <c r="F172" i="12"/>
  <c r="F170"/>
  <c r="F166"/>
  <c r="F176"/>
  <c r="F169"/>
  <c r="F178"/>
  <c r="F180"/>
  <c r="F173"/>
  <c r="F179"/>
  <c r="F167"/>
  <c r="F175"/>
  <c r="F177"/>
  <c r="F168"/>
  <c r="F171"/>
  <c r="F174"/>
  <c r="Y113" i="13"/>
  <c r="S109"/>
  <c r="M80" i="12"/>
  <c r="W66" i="13"/>
  <c r="G80" i="12"/>
  <c r="Q119" i="13"/>
  <c r="B39"/>
  <c r="B41" s="1"/>
  <c r="AO66"/>
  <c r="AA73"/>
  <c r="Y69"/>
  <c r="J39"/>
  <c r="J41" s="1"/>
  <c r="O21" i="17"/>
  <c r="E13" i="21" s="1"/>
  <c r="AK69" i="13"/>
  <c r="BM75"/>
  <c r="BK75"/>
  <c r="BK115"/>
  <c r="BJ73"/>
  <c r="BJ113"/>
  <c r="BL75"/>
  <c r="BL115"/>
  <c r="BL70"/>
  <c r="BL110"/>
  <c r="BK110"/>
  <c r="BK70"/>
  <c r="BM70"/>
  <c r="BJ109"/>
  <c r="BJ69"/>
  <c r="BJ107"/>
  <c r="BJ67"/>
  <c r="BK106"/>
  <c r="BM67"/>
  <c r="BL67"/>
  <c r="BL107"/>
  <c r="AS106"/>
  <c r="BK67"/>
  <c r="O25" i="17"/>
  <c r="E17" i="21" s="1"/>
  <c r="N24" i="17"/>
  <c r="N29"/>
  <c r="O33"/>
  <c r="E25" i="21" s="1"/>
  <c r="N26" i="17"/>
  <c r="O23"/>
  <c r="E15" i="21" s="1"/>
  <c r="O29" i="17"/>
  <c r="E21" i="21" s="1"/>
  <c r="N30" i="17"/>
  <c r="D68" i="23"/>
  <c r="O30" i="17"/>
  <c r="E22" i="21" s="1"/>
  <c r="N31" i="17"/>
  <c r="N25"/>
  <c r="S17"/>
  <c r="S18"/>
  <c r="T19" s="1"/>
  <c r="O34"/>
  <c r="E26" i="21" s="1"/>
  <c r="BI101" i="13"/>
  <c r="BE66"/>
  <c r="AQ66"/>
  <c r="P69"/>
  <c r="AE69"/>
  <c r="J66"/>
  <c r="R113"/>
  <c r="N39"/>
  <c r="N41" s="1"/>
  <c r="N81" s="1"/>
  <c r="AT106"/>
  <c r="AG61"/>
  <c r="AF61"/>
  <c r="K61"/>
  <c r="Q106"/>
  <c r="R66"/>
  <c r="W113"/>
  <c r="T101"/>
  <c r="M106"/>
  <c r="BD106"/>
  <c r="O106"/>
  <c r="BD66"/>
  <c r="X39"/>
  <c r="X41" s="1"/>
  <c r="O66"/>
  <c r="D69"/>
  <c r="Q113"/>
  <c r="J69"/>
  <c r="S121"/>
  <c r="X73"/>
  <c r="T66"/>
  <c r="I66"/>
  <c r="M109"/>
  <c r="W69"/>
  <c r="S106"/>
  <c r="U113"/>
  <c r="AG39"/>
  <c r="AG41" s="1"/>
  <c r="AE66"/>
  <c r="AJ69"/>
  <c r="AL73"/>
  <c r="AV73"/>
  <c r="AI113"/>
  <c r="AF73"/>
  <c r="BA113"/>
  <c r="AP113"/>
  <c r="AQ39"/>
  <c r="AQ41" s="1"/>
  <c r="AN113"/>
  <c r="AJ109"/>
  <c r="AG69"/>
  <c r="AL113"/>
  <c r="BF113"/>
  <c r="AR113"/>
  <c r="AU73"/>
  <c r="AK73"/>
  <c r="BC113"/>
  <c r="AU113"/>
  <c r="AR69"/>
  <c r="AF69"/>
  <c r="AV109"/>
  <c r="AL69"/>
  <c r="AD66"/>
  <c r="AP106"/>
  <c r="AL39"/>
  <c r="AL41" s="1"/>
  <c r="BA106"/>
  <c r="AL106"/>
  <c r="AO113"/>
  <c r="AJ113"/>
  <c r="AY113"/>
  <c r="AK113"/>
  <c r="AR109"/>
  <c r="AS69"/>
  <c r="AI109"/>
  <c r="AH109"/>
  <c r="AP69"/>
  <c r="AV69"/>
  <c r="AD109"/>
  <c r="AE109"/>
  <c r="AM109"/>
  <c r="BE109"/>
  <c r="AQ109"/>
  <c r="AX109"/>
  <c r="AE39"/>
  <c r="AE41" s="1"/>
  <c r="AI66"/>
  <c r="AP66"/>
  <c r="AE106"/>
  <c r="BC39"/>
  <c r="BC41" s="1"/>
  <c r="BE69"/>
  <c r="AC69"/>
  <c r="X106"/>
  <c r="X66"/>
  <c r="AP109"/>
  <c r="O31" i="17"/>
  <c r="E23" i="21" s="1"/>
  <c r="N28" i="17"/>
  <c r="O27"/>
  <c r="E19" i="21" s="1"/>
  <c r="Q27" i="17"/>
  <c r="Q39" s="1"/>
  <c r="N27"/>
  <c r="Q34" i="20"/>
  <c r="F77" i="23"/>
  <c r="L22" i="20"/>
  <c r="N34"/>
  <c r="S20"/>
  <c r="N35"/>
  <c r="F78" i="23"/>
  <c r="L23" i="20"/>
  <c r="O35"/>
  <c r="H27" i="21" s="1"/>
  <c r="Q35" i="20"/>
  <c r="E74" i="23"/>
  <c r="L19" i="18"/>
  <c r="Q31"/>
  <c r="S19"/>
  <c r="G74" i="23"/>
  <c r="S19" i="19"/>
  <c r="L19"/>
  <c r="Q31"/>
  <c r="L22"/>
  <c r="Q34"/>
  <c r="G77" i="23"/>
  <c r="N34" i="19"/>
  <c r="G80" i="23"/>
  <c r="N37" i="19"/>
  <c r="O37"/>
  <c r="G29" i="21" s="1"/>
  <c r="Q37" i="19"/>
  <c r="L20"/>
  <c r="G75" i="23"/>
  <c r="N32" i="19"/>
  <c r="Q32"/>
  <c r="E80" i="23"/>
  <c r="N37" i="18"/>
  <c r="Q37"/>
  <c r="O37"/>
  <c r="F29" i="21" s="1"/>
  <c r="L21" i="20"/>
  <c r="F76" i="23"/>
  <c r="Q33" i="20"/>
  <c r="N33"/>
  <c r="E75" i="23"/>
  <c r="N32" i="18"/>
  <c r="L20"/>
  <c r="Q32"/>
  <c r="F81" i="23"/>
  <c r="O38" i="20"/>
  <c r="H30" i="21" s="1"/>
  <c r="N38" i="20"/>
  <c r="Q38"/>
  <c r="L21" i="18"/>
  <c r="E76" i="23"/>
  <c r="N33" i="18"/>
  <c r="Q33"/>
  <c r="E81" i="23"/>
  <c r="N38" i="18"/>
  <c r="O38"/>
  <c r="F30" i="21" s="1"/>
  <c r="Q38" i="18"/>
  <c r="F80" i="23"/>
  <c r="Q37" i="20"/>
  <c r="O37"/>
  <c r="H29" i="21" s="1"/>
  <c r="N37" i="20"/>
  <c r="L24"/>
  <c r="F79" i="23"/>
  <c r="Q36" i="20"/>
  <c r="N36"/>
  <c r="O36"/>
  <c r="H28" i="21" s="1"/>
  <c r="E77" i="23"/>
  <c r="L22" i="18"/>
  <c r="Q34"/>
  <c r="N34"/>
  <c r="F74" i="23"/>
  <c r="S19" i="20"/>
  <c r="Q31"/>
  <c r="L19"/>
  <c r="E79" i="23"/>
  <c r="N36" i="18"/>
  <c r="O36"/>
  <c r="F28" i="21" s="1"/>
  <c r="L24" i="18"/>
  <c r="Q36"/>
  <c r="F75" i="23"/>
  <c r="Q32" i="20"/>
  <c r="N32"/>
  <c r="L20"/>
  <c r="N33" i="19"/>
  <c r="Q33"/>
  <c r="L21"/>
  <c r="G76" i="23"/>
  <c r="E78"/>
  <c r="O35" i="18"/>
  <c r="F27" i="21" s="1"/>
  <c r="Q35" i="18"/>
  <c r="L23"/>
  <c r="N35"/>
  <c r="S20"/>
  <c r="G79" i="23"/>
  <c r="L24" i="19"/>
  <c r="Q36"/>
  <c r="O36"/>
  <c r="G28" i="21" s="1"/>
  <c r="N36" i="19"/>
  <c r="N35"/>
  <c r="O35"/>
  <c r="G27" i="21" s="1"/>
  <c r="S20" i="19"/>
  <c r="L23"/>
  <c r="Q35"/>
  <c r="G78" i="23"/>
  <c r="G81"/>
  <c r="Q38" i="19"/>
  <c r="N38"/>
  <c r="O38"/>
  <c r="G30" i="21" s="1"/>
  <c r="O12" i="17"/>
  <c r="E4" i="21" s="1"/>
  <c r="O15" i="17"/>
  <c r="E7" i="21" s="1"/>
  <c r="V73" i="13"/>
  <c r="AN39"/>
  <c r="AN41" s="1"/>
  <c r="AM69"/>
  <c r="AH66"/>
  <c r="Z113"/>
  <c r="AD69"/>
  <c r="AQ73"/>
  <c r="AF109"/>
  <c r="AJ73"/>
  <c r="AT73"/>
  <c r="AN73"/>
  <c r="AZ69"/>
  <c r="BD109"/>
  <c r="BE113"/>
  <c r="BE106"/>
  <c r="AW39"/>
  <c r="AW41" s="1"/>
  <c r="AI69"/>
  <c r="BF69"/>
  <c r="W73"/>
  <c r="N73"/>
  <c r="W109"/>
  <c r="X69"/>
  <c r="AT113"/>
  <c r="BB73"/>
  <c r="AL109"/>
  <c r="AH69"/>
  <c r="AH106"/>
  <c r="S69"/>
  <c r="AP73"/>
  <c r="BF66"/>
  <c r="AU109"/>
  <c r="AG109"/>
  <c r="AV113"/>
  <c r="N8" i="17"/>
  <c r="N9"/>
  <c r="Q61" i="13"/>
  <c r="Y73"/>
  <c r="AG73"/>
  <c r="AK109"/>
  <c r="F113"/>
  <c r="S61"/>
  <c r="AW73"/>
  <c r="E39"/>
  <c r="E41" s="1"/>
  <c r="X113"/>
  <c r="AU66"/>
  <c r="AI39"/>
  <c r="BC109"/>
  <c r="BE39"/>
  <c r="BE41" s="1"/>
  <c r="J106"/>
  <c r="AQ113"/>
  <c r="AW113"/>
  <c r="AH73"/>
  <c r="AS113"/>
  <c r="F66"/>
  <c r="G113"/>
  <c r="BE73"/>
  <c r="AG113"/>
  <c r="P61"/>
  <c r="H109"/>
  <c r="AO73"/>
  <c r="BF106"/>
  <c r="AV39"/>
  <c r="AV41" s="1"/>
  <c r="AF39"/>
  <c r="AF41" s="1"/>
  <c r="BB69"/>
  <c r="AX113"/>
  <c r="BB66"/>
  <c r="AS73"/>
  <c r="BD73"/>
  <c r="D39"/>
  <c r="D41" s="1"/>
  <c r="Q40" i="17"/>
  <c r="N19"/>
  <c r="O19"/>
  <c r="E11" i="21" s="1"/>
  <c r="N20" i="17"/>
  <c r="F73" i="13"/>
  <c r="BF73"/>
  <c r="H39"/>
  <c r="H41" s="1"/>
  <c r="AH113"/>
  <c r="T73"/>
  <c r="BD69"/>
  <c r="BC66"/>
  <c r="BD39"/>
  <c r="BD41" s="1"/>
  <c r="L106"/>
  <c r="D73"/>
  <c r="N113"/>
  <c r="AH39"/>
  <c r="AH41" s="1"/>
  <c r="BB39"/>
  <c r="BB41" s="1"/>
  <c r="AS109"/>
  <c r="K39"/>
  <c r="BC73"/>
  <c r="AB113"/>
  <c r="J113"/>
  <c r="AR73"/>
  <c r="S73"/>
  <c r="K73"/>
  <c r="AY109"/>
  <c r="AB66"/>
  <c r="BF39"/>
  <c r="AQ69"/>
  <c r="AT109"/>
  <c r="H69"/>
  <c r="L73"/>
  <c r="F106"/>
  <c r="AD73"/>
  <c r="AT39"/>
  <c r="AT41" s="1"/>
  <c r="AU69"/>
  <c r="S113"/>
  <c r="H106"/>
  <c r="Y39"/>
  <c r="Y41" s="1"/>
  <c r="J73"/>
  <c r="AW66"/>
  <c r="BC69"/>
  <c r="AO39"/>
  <c r="AM39"/>
  <c r="AM41" s="1"/>
  <c r="Y109"/>
  <c r="M73"/>
  <c r="AE73"/>
  <c r="AI73"/>
  <c r="AO109"/>
  <c r="Z109"/>
  <c r="C73"/>
  <c r="AT69"/>
  <c r="AZ73"/>
  <c r="AB69"/>
  <c r="AD113"/>
  <c r="AY73"/>
  <c r="AC109"/>
  <c r="AM113"/>
  <c r="BA66"/>
  <c r="AZ106"/>
  <c r="AA39"/>
  <c r="AA41" s="1"/>
  <c r="R69"/>
  <c r="AV106"/>
  <c r="BA39"/>
  <c r="BA41" s="1"/>
  <c r="AW109"/>
  <c r="AP39"/>
  <c r="AD39"/>
  <c r="AD41" s="1"/>
  <c r="AM73"/>
  <c r="Z69"/>
  <c r="V109"/>
  <c r="O24" i="17"/>
  <c r="E16" i="21" s="1"/>
  <c r="O16" i="17"/>
  <c r="E8" i="21" s="1"/>
  <c r="BK29" i="13"/>
  <c r="AY39"/>
  <c r="AX73"/>
  <c r="BB113"/>
  <c r="BD113"/>
  <c r="AZ39"/>
  <c r="AZ41" s="1"/>
  <c r="AZ113"/>
  <c r="BA73"/>
  <c r="I113"/>
  <c r="M113"/>
  <c r="I39"/>
  <c r="I41" s="1"/>
  <c r="M121" s="1"/>
  <c r="G73"/>
  <c r="AC73"/>
  <c r="AF113"/>
  <c r="I73"/>
  <c r="K113"/>
  <c r="E168" i="12"/>
  <c r="E176"/>
  <c r="E171"/>
  <c r="E166"/>
  <c r="E180"/>
  <c r="E178"/>
  <c r="E173"/>
  <c r="E174"/>
  <c r="E167"/>
  <c r="E181"/>
  <c r="E169"/>
  <c r="E172"/>
  <c r="E177"/>
  <c r="E170"/>
  <c r="E175"/>
  <c r="E179"/>
  <c r="AW69" i="13"/>
  <c r="BA109"/>
  <c r="BM29"/>
  <c r="AA69"/>
  <c r="K109"/>
  <c r="L69"/>
  <c r="F100" i="12"/>
  <c r="AZ109" i="13"/>
  <c r="BA69"/>
  <c r="O109"/>
  <c r="AY69"/>
  <c r="AX69"/>
  <c r="BB109"/>
  <c r="AF66"/>
  <c r="AG66"/>
  <c r="U106"/>
  <c r="Y66"/>
  <c r="Y106"/>
  <c r="V66"/>
  <c r="AU106"/>
  <c r="C173" i="12"/>
  <c r="C168"/>
  <c r="C176"/>
  <c r="C171"/>
  <c r="C169"/>
  <c r="C178"/>
  <c r="C174"/>
  <c r="C181"/>
  <c r="C166"/>
  <c r="C172"/>
  <c r="C180"/>
  <c r="C177"/>
  <c r="C179"/>
  <c r="C170"/>
  <c r="C175"/>
  <c r="F109" i="13"/>
  <c r="H73"/>
  <c r="L113"/>
  <c r="J109"/>
  <c r="F39"/>
  <c r="H113"/>
  <c r="G69"/>
  <c r="I69"/>
  <c r="BK33"/>
  <c r="BM33"/>
  <c r="BL29"/>
  <c r="E100" i="12"/>
  <c r="D177"/>
  <c r="D172"/>
  <c r="D180"/>
  <c r="D166"/>
  <c r="D175"/>
  <c r="D170"/>
  <c r="D178"/>
  <c r="D179"/>
  <c r="D171"/>
  <c r="D168"/>
  <c r="D176"/>
  <c r="D100"/>
  <c r="D169"/>
  <c r="D173"/>
  <c r="D167"/>
  <c r="D181"/>
  <c r="D174"/>
  <c r="AV66" i="13"/>
  <c r="BI61"/>
  <c r="N17" i="17"/>
  <c r="N15"/>
  <c r="N14"/>
  <c r="E80" i="12"/>
  <c r="L80"/>
  <c r="BL33" i="13"/>
  <c r="AU39"/>
  <c r="AU41" s="1"/>
  <c r="N16" i="17"/>
  <c r="W39" i="13"/>
  <c r="W41" s="1"/>
  <c r="AR66"/>
  <c r="BF61"/>
  <c r="AA109"/>
  <c r="D63" i="23"/>
  <c r="S16" i="17"/>
  <c r="N21"/>
  <c r="T20" i="6"/>
  <c r="O20" i="17"/>
  <c r="E12" i="21" s="1"/>
  <c r="N10" i="17"/>
  <c r="N11"/>
  <c r="S13"/>
  <c r="D57" i="23"/>
  <c r="O14" i="17"/>
  <c r="E6" i="21" s="1"/>
  <c r="D65" i="23"/>
  <c r="O26" i="17"/>
  <c r="E18" i="21" s="1"/>
  <c r="N22" i="17"/>
  <c r="N23"/>
  <c r="O22"/>
  <c r="E14" i="21" s="1"/>
  <c r="O18" i="17"/>
  <c r="E10" i="21" s="1"/>
  <c r="S15" i="17"/>
  <c r="N18"/>
  <c r="BC106" i="13"/>
  <c r="W101"/>
  <c r="S101"/>
  <c r="O101"/>
  <c r="O61"/>
  <c r="AZ66"/>
  <c r="AB61"/>
  <c r="AB101"/>
  <c r="AU101"/>
  <c r="AY101"/>
  <c r="AS101"/>
  <c r="AS61"/>
  <c r="AW101"/>
  <c r="BA101"/>
  <c r="W61"/>
  <c r="AA101"/>
  <c r="AD61"/>
  <c r="AC61"/>
  <c r="AC101"/>
  <c r="AG101"/>
  <c r="BE101"/>
  <c r="AF101"/>
  <c r="BG61"/>
  <c r="AX61"/>
  <c r="AY61"/>
  <c r="AM101"/>
  <c r="AQ101"/>
  <c r="BF101"/>
  <c r="BB61"/>
  <c r="BB101"/>
  <c r="T119"/>
  <c r="BJ26"/>
  <c r="BK66" s="1"/>
  <c r="AO106"/>
  <c r="AT61"/>
  <c r="AX101"/>
  <c r="AT101"/>
  <c r="AU61"/>
  <c r="AJ101"/>
  <c r="AJ61"/>
  <c r="AK61"/>
  <c r="Z61"/>
  <c r="AD101"/>
  <c r="AA61"/>
  <c r="Z101"/>
  <c r="AP101"/>
  <c r="AP61"/>
  <c r="AQ61"/>
  <c r="AL101"/>
  <c r="AM61"/>
  <c r="AL61"/>
  <c r="AH101"/>
  <c r="AI61"/>
  <c r="AH61"/>
  <c r="AO61"/>
  <c r="AN101"/>
  <c r="AN61"/>
  <c r="AR101"/>
  <c r="O80" i="12"/>
  <c r="N80"/>
  <c r="AX66" i="13"/>
  <c r="BB106"/>
  <c r="AX39"/>
  <c r="AX106"/>
  <c r="AK66"/>
  <c r="AL66"/>
  <c r="AK39"/>
  <c r="AW106"/>
  <c r="AS66"/>
  <c r="AT66"/>
  <c r="AS39"/>
  <c r="AB39"/>
  <c r="AF106"/>
  <c r="AB106"/>
  <c r="AR106"/>
  <c r="AR39"/>
  <c r="AR41" s="1"/>
  <c r="AD106"/>
  <c r="Z66"/>
  <c r="Z106"/>
  <c r="Z39"/>
  <c r="J80" i="12"/>
  <c r="K80"/>
  <c r="AY106" i="13"/>
  <c r="AY66"/>
  <c r="AN106"/>
  <c r="AJ106"/>
  <c r="AJ39"/>
  <c r="BL26"/>
  <c r="BM26"/>
  <c r="BM106" s="1"/>
  <c r="BI113"/>
  <c r="BI109"/>
  <c r="AV101"/>
  <c r="AW61"/>
  <c r="AV61"/>
  <c r="BD101"/>
  <c r="AZ101"/>
  <c r="AZ61"/>
  <c r="BA61"/>
  <c r="BC61"/>
  <c r="BC101"/>
  <c r="BD61"/>
  <c r="BG101"/>
  <c r="Q79"/>
  <c r="C41"/>
  <c r="M79"/>
  <c r="P119"/>
  <c r="L41"/>
  <c r="P137" i="12"/>
  <c r="P134"/>
  <c r="P141"/>
  <c r="P138"/>
  <c r="P145"/>
  <c r="P139"/>
  <c r="P144"/>
  <c r="P136"/>
  <c r="P142"/>
  <c r="P140"/>
  <c r="P143"/>
  <c r="P146"/>
  <c r="P135"/>
  <c r="BI106" i="13"/>
  <c r="BI39"/>
  <c r="BI66"/>
  <c r="BG109"/>
  <c r="BG69"/>
  <c r="BG106"/>
  <c r="BG66"/>
  <c r="BH39"/>
  <c r="BH73"/>
  <c r="BH113"/>
  <c r="BI73"/>
  <c r="BH106"/>
  <c r="BH66"/>
  <c r="BI69"/>
  <c r="BH109"/>
  <c r="BH69"/>
  <c r="BG113"/>
  <c r="BG73"/>
  <c r="BG39"/>
  <c r="Q44" i="17" l="1"/>
  <c r="M44" s="1"/>
  <c r="D40" i="23" s="1"/>
  <c r="T16" i="6"/>
  <c r="Q50"/>
  <c r="M50" s="1"/>
  <c r="T17"/>
  <c r="T18"/>
  <c r="T15"/>
  <c r="Q41" i="17"/>
  <c r="Q45" s="1"/>
  <c r="M45" s="1"/>
  <c r="D41" i="23" s="1"/>
  <c r="D88" s="1"/>
  <c r="Q48" i="6"/>
  <c r="Q48" i="17"/>
  <c r="M48" s="1"/>
  <c r="M42"/>
  <c r="D38" i="23" s="1"/>
  <c r="D85" s="1"/>
  <c r="Q46" i="17"/>
  <c r="Q50" s="1"/>
  <c r="M50" s="1"/>
  <c r="O46" i="6"/>
  <c r="D38" i="21" s="1"/>
  <c r="T14" i="17"/>
  <c r="C40" i="23"/>
  <c r="O44" i="6"/>
  <c r="D36" i="21" s="1"/>
  <c r="Q45" i="6"/>
  <c r="M45" s="1"/>
  <c r="BM109" i="13"/>
  <c r="BQ109"/>
  <c r="BM113"/>
  <c r="BQ113"/>
  <c r="Q43" i="6"/>
  <c r="M43" s="1"/>
  <c r="C39" i="23" s="1"/>
  <c r="M39" i="6"/>
  <c r="C35" i="23" s="1"/>
  <c r="M41" i="6"/>
  <c r="C37" i="23" s="1"/>
  <c r="O40" i="6"/>
  <c r="O42"/>
  <c r="AC121" i="13"/>
  <c r="AD81"/>
  <c r="AG121"/>
  <c r="T15" i="17"/>
  <c r="T18"/>
  <c r="H81" i="13"/>
  <c r="N79"/>
  <c r="C79"/>
  <c r="G119"/>
  <c r="O119"/>
  <c r="P79"/>
  <c r="O81"/>
  <c r="N121"/>
  <c r="O79"/>
  <c r="N119"/>
  <c r="R119"/>
  <c r="Q121"/>
  <c r="T17" i="17"/>
  <c r="AG119" i="13"/>
  <c r="BK113"/>
  <c r="BK73"/>
  <c r="BL73"/>
  <c r="BL113"/>
  <c r="BM73"/>
  <c r="BM69"/>
  <c r="BL109"/>
  <c r="BL69"/>
  <c r="BK69"/>
  <c r="BK109"/>
  <c r="BL106"/>
  <c r="BL66"/>
  <c r="BM66"/>
  <c r="BJ106"/>
  <c r="BJ66"/>
  <c r="K119"/>
  <c r="Y119"/>
  <c r="Y121" s="1"/>
  <c r="X119"/>
  <c r="X121" s="1"/>
  <c r="S119"/>
  <c r="T79"/>
  <c r="AQ79"/>
  <c r="AI119"/>
  <c r="AG79"/>
  <c r="AI41"/>
  <c r="AM121" s="1"/>
  <c r="AF79"/>
  <c r="AM81"/>
  <c r="AP41"/>
  <c r="AP121" s="1"/>
  <c r="BC79"/>
  <c r="AL119"/>
  <c r="BC119"/>
  <c r="AO119"/>
  <c r="D87" i="23"/>
  <c r="V119" i="13"/>
  <c r="V121" s="1"/>
  <c r="Q43" i="17"/>
  <c r="M43" s="1"/>
  <c r="D39" i="23" s="1"/>
  <c r="B81"/>
  <c r="B79"/>
  <c r="B77"/>
  <c r="B80"/>
  <c r="B76"/>
  <c r="B78"/>
  <c r="T20" i="19"/>
  <c r="B75" i="23"/>
  <c r="B74"/>
  <c r="L26" i="19"/>
  <c r="T20" i="20"/>
  <c r="T20" i="18"/>
  <c r="L26"/>
  <c r="L26" i="20"/>
  <c r="BA121" i="13"/>
  <c r="BA79"/>
  <c r="AH79"/>
  <c r="AN119"/>
  <c r="H119"/>
  <c r="BB81"/>
  <c r="E81"/>
  <c r="BN33"/>
  <c r="BR113" s="1"/>
  <c r="AO79"/>
  <c r="AW79"/>
  <c r="AI79"/>
  <c r="AO41"/>
  <c r="D79"/>
  <c r="L79"/>
  <c r="W79"/>
  <c r="AT119"/>
  <c r="L119"/>
  <c r="AS119"/>
  <c r="W81"/>
  <c r="H79"/>
  <c r="F79"/>
  <c r="AY41"/>
  <c r="AZ81" s="1"/>
  <c r="I121"/>
  <c r="D81"/>
  <c r="K79"/>
  <c r="S81"/>
  <c r="AH119"/>
  <c r="E79"/>
  <c r="BF119"/>
  <c r="BE79"/>
  <c r="AP119"/>
  <c r="AM119"/>
  <c r="AQ119"/>
  <c r="AQ121"/>
  <c r="AN81"/>
  <c r="AY79"/>
  <c r="AM79"/>
  <c r="AE79"/>
  <c r="AV119"/>
  <c r="BF79"/>
  <c r="BD79"/>
  <c r="BF41"/>
  <c r="BF121" s="1"/>
  <c r="BA119"/>
  <c r="Y81"/>
  <c r="AD79"/>
  <c r="T81"/>
  <c r="AN79"/>
  <c r="BE119"/>
  <c r="K41"/>
  <c r="O121" s="1"/>
  <c r="BB79"/>
  <c r="AH121"/>
  <c r="AC119"/>
  <c r="Y79"/>
  <c r="U79"/>
  <c r="AP79"/>
  <c r="H121"/>
  <c r="AA79"/>
  <c r="R79"/>
  <c r="U119"/>
  <c r="AE119"/>
  <c r="V79"/>
  <c r="AZ119"/>
  <c r="AB79"/>
  <c r="S79"/>
  <c r="I79"/>
  <c r="I119"/>
  <c r="AZ79"/>
  <c r="BD119"/>
  <c r="BK39"/>
  <c r="I81"/>
  <c r="AY119"/>
  <c r="M119"/>
  <c r="J81"/>
  <c r="T121"/>
  <c r="AV79"/>
  <c r="AU119"/>
  <c r="AU79"/>
  <c r="J79"/>
  <c r="F119"/>
  <c r="X79"/>
  <c r="G79"/>
  <c r="AA119"/>
  <c r="W119"/>
  <c r="W121" s="1"/>
  <c r="J119"/>
  <c r="F41"/>
  <c r="BJ39"/>
  <c r="AK119"/>
  <c r="BN29"/>
  <c r="BR109" s="1"/>
  <c r="T16" i="17"/>
  <c r="AU81" i="13"/>
  <c r="AJ79"/>
  <c r="X81"/>
  <c r="AL121"/>
  <c r="BM39"/>
  <c r="BM119" s="1"/>
  <c r="P81"/>
  <c r="AR79"/>
  <c r="AR119"/>
  <c r="AJ41"/>
  <c r="AJ121" s="1"/>
  <c r="AJ119"/>
  <c r="AS79"/>
  <c r="AT79"/>
  <c r="AW119"/>
  <c r="AS41"/>
  <c r="AK41"/>
  <c r="AK121" s="1"/>
  <c r="AL79"/>
  <c r="AK79"/>
  <c r="AX41"/>
  <c r="AX79"/>
  <c r="AX119"/>
  <c r="BB119"/>
  <c r="BL39"/>
  <c r="Z119"/>
  <c r="Z41"/>
  <c r="AA81" s="1"/>
  <c r="AD119"/>
  <c r="Z79"/>
  <c r="AB41"/>
  <c r="AB81" s="1"/>
  <c r="AF119"/>
  <c r="AB119"/>
  <c r="AC79"/>
  <c r="R121"/>
  <c r="C81"/>
  <c r="G121"/>
  <c r="L121"/>
  <c r="P121"/>
  <c r="M81"/>
  <c r="AH81"/>
  <c r="AG81"/>
  <c r="BE81"/>
  <c r="BE121"/>
  <c r="AA121"/>
  <c r="AR121"/>
  <c r="BD81"/>
  <c r="BC81"/>
  <c r="BA81"/>
  <c r="AZ121"/>
  <c r="BD121"/>
  <c r="AF81"/>
  <c r="AE121"/>
  <c r="AE81"/>
  <c r="AR81"/>
  <c r="AU121"/>
  <c r="BG79"/>
  <c r="BG41"/>
  <c r="BG119"/>
  <c r="AV81"/>
  <c r="AW81"/>
  <c r="AV121"/>
  <c r="BH41"/>
  <c r="BH79"/>
  <c r="BH119"/>
  <c r="BI119"/>
  <c r="BI41"/>
  <c r="BI79"/>
  <c r="D46" i="23" l="1"/>
  <c r="D93" s="1"/>
  <c r="Q52" i="17"/>
  <c r="M52" s="1"/>
  <c r="O48"/>
  <c r="E40" i="21" s="1"/>
  <c r="D44" i="23"/>
  <c r="D91" s="1"/>
  <c r="Q49" i="17"/>
  <c r="M49" s="1"/>
  <c r="N50" s="1"/>
  <c r="O50" i="6"/>
  <c r="M48"/>
  <c r="Q52"/>
  <c r="M52" s="1"/>
  <c r="O42" i="17"/>
  <c r="E34" i="21" s="1"/>
  <c r="N44" i="6"/>
  <c r="O48"/>
  <c r="Q47"/>
  <c r="Q51" s="1"/>
  <c r="M51" s="1"/>
  <c r="N45" i="17"/>
  <c r="M46"/>
  <c r="S22" s="1"/>
  <c r="C41" i="23"/>
  <c r="O45" i="6"/>
  <c r="D37" i="21" s="1"/>
  <c r="N45" i="6"/>
  <c r="N46"/>
  <c r="Q49"/>
  <c r="M49" s="1"/>
  <c r="Q47" i="17"/>
  <c r="M47" s="1"/>
  <c r="N42" i="6"/>
  <c r="BN69" i="13"/>
  <c r="BN109"/>
  <c r="BN73"/>
  <c r="BN113"/>
  <c r="O39" i="6"/>
  <c r="N39"/>
  <c r="O43"/>
  <c r="D35" i="21" s="1"/>
  <c r="N43" i="6"/>
  <c r="N41"/>
  <c r="O41"/>
  <c r="N40"/>
  <c r="U121" i="13"/>
  <c r="R81"/>
  <c r="Q81"/>
  <c r="BM79"/>
  <c r="BJ119"/>
  <c r="BJ79"/>
  <c r="BK41"/>
  <c r="BK119"/>
  <c r="BK79"/>
  <c r="BL79"/>
  <c r="BL119"/>
  <c r="AI81"/>
  <c r="AI121"/>
  <c r="AQ81"/>
  <c r="AY121"/>
  <c r="AP81"/>
  <c r="AT121"/>
  <c r="BC121"/>
  <c r="AY81"/>
  <c r="N43" i="17"/>
  <c r="D86" i="23"/>
  <c r="N44" i="17"/>
  <c r="M10" i="18"/>
  <c r="E6" i="23" s="1"/>
  <c r="M26" i="18"/>
  <c r="E22" i="23" s="1"/>
  <c r="M18" i="18"/>
  <c r="E14" i="23" s="1"/>
  <c r="M15" i="18"/>
  <c r="E11" i="23" s="1"/>
  <c r="M25" i="18"/>
  <c r="E21" i="23" s="1"/>
  <c r="M20" i="18"/>
  <c r="E16" i="23" s="1"/>
  <c r="M23" i="18"/>
  <c r="E19" i="23" s="1"/>
  <c r="M12" i="18"/>
  <c r="E8" i="23" s="1"/>
  <c r="M19" i="18"/>
  <c r="E15" i="23" s="1"/>
  <c r="M17" i="18"/>
  <c r="E13" i="23" s="1"/>
  <c r="M16" i="18"/>
  <c r="E12" i="23" s="1"/>
  <c r="M30" i="18"/>
  <c r="E26" i="23" s="1"/>
  <c r="M29" i="18"/>
  <c r="E25" i="23" s="1"/>
  <c r="M21" i="18"/>
  <c r="E17" i="23" s="1"/>
  <c r="M8" i="18"/>
  <c r="E4" i="23" s="1"/>
  <c r="M27" i="18"/>
  <c r="E23" i="23" s="1"/>
  <c r="M24" i="18"/>
  <c r="E20" i="23" s="1"/>
  <c r="M28" i="18"/>
  <c r="E24" i="23" s="1"/>
  <c r="M7" i="18"/>
  <c r="M14"/>
  <c r="E10" i="23" s="1"/>
  <c r="M9" i="18"/>
  <c r="E5" i="23" s="1"/>
  <c r="M13" i="18"/>
  <c r="E9" i="23" s="1"/>
  <c r="M11" i="18"/>
  <c r="E7" i="23" s="1"/>
  <c r="M22" i="18"/>
  <c r="E18" i="23" s="1"/>
  <c r="M13" i="19"/>
  <c r="G9" i="23" s="1"/>
  <c r="M29" i="19"/>
  <c r="G25" i="23" s="1"/>
  <c r="M12" i="19"/>
  <c r="G8" i="23" s="1"/>
  <c r="M27" i="19"/>
  <c r="G23" i="23" s="1"/>
  <c r="M28" i="19"/>
  <c r="G24" i="23" s="1"/>
  <c r="M23" i="19"/>
  <c r="G19" i="23" s="1"/>
  <c r="M7" i="19"/>
  <c r="M19"/>
  <c r="G15" i="23" s="1"/>
  <c r="M15" i="19"/>
  <c r="G11" i="23" s="1"/>
  <c r="M24" i="19"/>
  <c r="G20" i="23" s="1"/>
  <c r="M26" i="19"/>
  <c r="G22" i="23" s="1"/>
  <c r="M18" i="19"/>
  <c r="G14" i="23" s="1"/>
  <c r="M20" i="19"/>
  <c r="G16" i="23" s="1"/>
  <c r="M22" i="19"/>
  <c r="G18" i="23" s="1"/>
  <c r="M14" i="19"/>
  <c r="G10" i="23" s="1"/>
  <c r="M30" i="19"/>
  <c r="G26" i="23" s="1"/>
  <c r="M11" i="19"/>
  <c r="G7" i="23" s="1"/>
  <c r="M17" i="19"/>
  <c r="G13" i="23" s="1"/>
  <c r="M9" i="19"/>
  <c r="G5" i="23" s="1"/>
  <c r="M25" i="19"/>
  <c r="G21" i="23" s="1"/>
  <c r="M10" i="19"/>
  <c r="G6" i="23" s="1"/>
  <c r="M8" i="19"/>
  <c r="G4" i="23" s="1"/>
  <c r="M21" i="19"/>
  <c r="G17" i="23" s="1"/>
  <c r="M16" i="19"/>
  <c r="G12" i="23" s="1"/>
  <c r="M8" i="20"/>
  <c r="F4" i="23" s="1"/>
  <c r="M18" i="20"/>
  <c r="F14" i="23" s="1"/>
  <c r="M30" i="20"/>
  <c r="F26" i="23" s="1"/>
  <c r="M10" i="20"/>
  <c r="F6" i="23" s="1"/>
  <c r="M19" i="20"/>
  <c r="F15" i="23" s="1"/>
  <c r="M11" i="20"/>
  <c r="F7" i="23" s="1"/>
  <c r="M14" i="20"/>
  <c r="F10" i="23" s="1"/>
  <c r="M17" i="20"/>
  <c r="F13" i="23" s="1"/>
  <c r="M12" i="20"/>
  <c r="F8" i="23" s="1"/>
  <c r="M16" i="20"/>
  <c r="F12" i="23" s="1"/>
  <c r="M9" i="20"/>
  <c r="F5" i="23" s="1"/>
  <c r="M27" i="20"/>
  <c r="F23" i="23" s="1"/>
  <c r="M25" i="20"/>
  <c r="F21" i="23" s="1"/>
  <c r="M15" i="20"/>
  <c r="F11" i="23" s="1"/>
  <c r="M26" i="20"/>
  <c r="F22" i="23" s="1"/>
  <c r="M28" i="20"/>
  <c r="F24" i="23" s="1"/>
  <c r="M7" i="20"/>
  <c r="M22"/>
  <c r="F18" i="23" s="1"/>
  <c r="M29" i="20"/>
  <c r="F25" i="23" s="1"/>
  <c r="M21" i="20"/>
  <c r="F17" i="23" s="1"/>
  <c r="M23" i="20"/>
  <c r="F19" i="23" s="1"/>
  <c r="M20" i="20"/>
  <c r="F16" i="23" s="1"/>
  <c r="M24" i="20"/>
  <c r="F20" i="23" s="1"/>
  <c r="M13" i="20"/>
  <c r="F9" i="23" s="1"/>
  <c r="BO29" i="13"/>
  <c r="BS109" s="1"/>
  <c r="BO33"/>
  <c r="BS113" s="1"/>
  <c r="AO81"/>
  <c r="AS121"/>
  <c r="BF81"/>
  <c r="K121"/>
  <c r="U81"/>
  <c r="K81"/>
  <c r="V81"/>
  <c r="L81"/>
  <c r="BP33"/>
  <c r="BT113" s="1"/>
  <c r="BP29"/>
  <c r="BT109" s="1"/>
  <c r="J121"/>
  <c r="G81"/>
  <c r="F121"/>
  <c r="F81"/>
  <c r="BJ41"/>
  <c r="AO121"/>
  <c r="BM41"/>
  <c r="BM121" s="1"/>
  <c r="AN121"/>
  <c r="AJ81"/>
  <c r="Z121"/>
  <c r="AD121"/>
  <c r="Z81"/>
  <c r="BL41"/>
  <c r="AX121"/>
  <c r="AX81"/>
  <c r="BB121"/>
  <c r="AT81"/>
  <c r="AW121"/>
  <c r="AS81"/>
  <c r="AF121"/>
  <c r="AB121"/>
  <c r="AC81"/>
  <c r="AL81"/>
  <c r="AK81"/>
  <c r="BI81"/>
  <c r="BI121"/>
  <c r="BH81"/>
  <c r="BH121"/>
  <c r="BG121"/>
  <c r="BG81"/>
  <c r="S23" i="17" l="1"/>
  <c r="D43" i="23"/>
  <c r="D90" s="1"/>
  <c r="O52" i="17"/>
  <c r="E44" i="21" s="1"/>
  <c r="D48" i="23"/>
  <c r="D95" s="1"/>
  <c r="D45"/>
  <c r="D92" s="1"/>
  <c r="N49" i="17"/>
  <c r="O49"/>
  <c r="E41" i="21" s="1"/>
  <c r="Q51" i="17"/>
  <c r="M51" s="1"/>
  <c r="N52" s="1"/>
  <c r="O50"/>
  <c r="E42" i="21" s="1"/>
  <c r="O51" i="6"/>
  <c r="N51"/>
  <c r="N50"/>
  <c r="N52"/>
  <c r="O52"/>
  <c r="M47"/>
  <c r="T23" i="17"/>
  <c r="O47"/>
  <c r="E39" i="21" s="1"/>
  <c r="N47" i="17"/>
  <c r="N48"/>
  <c r="N49" i="6"/>
  <c r="O49"/>
  <c r="D42" i="23"/>
  <c r="D89" s="1"/>
  <c r="N46" i="17"/>
  <c r="O46"/>
  <c r="E38" i="21" s="1"/>
  <c r="BO109" i="13"/>
  <c r="BO69"/>
  <c r="BO113"/>
  <c r="BO73"/>
  <c r="BP113"/>
  <c r="BP73"/>
  <c r="BQ73"/>
  <c r="BP109"/>
  <c r="BP69"/>
  <c r="BQ69"/>
  <c r="BL121"/>
  <c r="BL81"/>
  <c r="BM81"/>
  <c r="BJ81"/>
  <c r="BJ121"/>
  <c r="BK81"/>
  <c r="BK121"/>
  <c r="F56" i="23"/>
  <c r="N13" i="20"/>
  <c r="O13"/>
  <c r="H5" i="21" s="1"/>
  <c r="F64" i="23"/>
  <c r="N21" i="20"/>
  <c r="O21"/>
  <c r="H13" i="21" s="1"/>
  <c r="Q28" i="20"/>
  <c r="Q40" s="1"/>
  <c r="O32"/>
  <c r="H24" i="21" s="1"/>
  <c r="F71" i="23"/>
  <c r="N28" i="20"/>
  <c r="O28"/>
  <c r="H20" i="21" s="1"/>
  <c r="S18" i="20"/>
  <c r="N27"/>
  <c r="O27"/>
  <c r="H19" i="21" s="1"/>
  <c r="F70" i="23"/>
  <c r="Q27" i="20"/>
  <c r="Q39" s="1"/>
  <c r="O31"/>
  <c r="H23" i="21" s="1"/>
  <c r="O17" i="20"/>
  <c r="H9" i="21" s="1"/>
  <c r="N17" i="20"/>
  <c r="F60" i="23"/>
  <c r="F53"/>
  <c r="N10" i="20"/>
  <c r="N10" i="19"/>
  <c r="G53" i="23"/>
  <c r="O11" i="19"/>
  <c r="G3" i="21" s="1"/>
  <c r="N11" i="19"/>
  <c r="S14"/>
  <c r="G54" i="23"/>
  <c r="O20" i="19"/>
  <c r="G12" i="21" s="1"/>
  <c r="N20" i="19"/>
  <c r="G63" i="23"/>
  <c r="G58"/>
  <c r="S15" i="19"/>
  <c r="O15"/>
  <c r="G7" i="21" s="1"/>
  <c r="N15" i="19"/>
  <c r="O28"/>
  <c r="G20" i="21" s="1"/>
  <c r="N28" i="19"/>
  <c r="O32"/>
  <c r="G24" i="21" s="1"/>
  <c r="G71" i="23"/>
  <c r="Q28" i="19"/>
  <c r="Q40" s="1"/>
  <c r="G56" i="23"/>
  <c r="N13" i="19"/>
  <c r="O13"/>
  <c r="G5" i="21" s="1"/>
  <c r="N9" i="18"/>
  <c r="E52" i="23"/>
  <c r="N24" i="18"/>
  <c r="E67" i="23"/>
  <c r="O24" i="18"/>
  <c r="F16" i="21" s="1"/>
  <c r="N29" i="18"/>
  <c r="O33"/>
  <c r="F25" i="21" s="1"/>
  <c r="E72" i="23"/>
  <c r="Q29" i="18"/>
  <c r="Q41" s="1"/>
  <c r="O29"/>
  <c r="F21" i="21" s="1"/>
  <c r="N19" i="18"/>
  <c r="O19"/>
  <c r="F11" i="21" s="1"/>
  <c r="E62" i="23"/>
  <c r="S16" i="18"/>
  <c r="O25"/>
  <c r="F17" i="21" s="1"/>
  <c r="N25" i="18"/>
  <c r="E68" i="23"/>
  <c r="E53"/>
  <c r="N10" i="18"/>
  <c r="N23" i="20"/>
  <c r="S17"/>
  <c r="O23"/>
  <c r="H15" i="21" s="1"/>
  <c r="F66" i="23"/>
  <c r="F3"/>
  <c r="F50" s="1"/>
  <c r="S13" i="20"/>
  <c r="N25"/>
  <c r="O25"/>
  <c r="H17" i="21" s="1"/>
  <c r="F68" i="23"/>
  <c r="F55"/>
  <c r="O12" i="20"/>
  <c r="H4" i="21" s="1"/>
  <c r="N12" i="20"/>
  <c r="N19"/>
  <c r="F62" i="23"/>
  <c r="O19" i="20"/>
  <c r="H11" i="21" s="1"/>
  <c r="S16" i="20"/>
  <c r="N8"/>
  <c r="F51" i="23"/>
  <c r="G51"/>
  <c r="N8" i="19"/>
  <c r="G60" i="23"/>
  <c r="O17" i="19"/>
  <c r="G9" i="21" s="1"/>
  <c r="N17" i="19"/>
  <c r="O22"/>
  <c r="G14" i="21" s="1"/>
  <c r="N22" i="19"/>
  <c r="G65" i="23"/>
  <c r="G67"/>
  <c r="N24" i="19"/>
  <c r="O24"/>
  <c r="G16" i="21" s="1"/>
  <c r="S17" i="19"/>
  <c r="O23"/>
  <c r="G15" i="21" s="1"/>
  <c r="G66" i="23"/>
  <c r="N23" i="19"/>
  <c r="Q29"/>
  <c r="Q41" s="1"/>
  <c r="O33"/>
  <c r="G25" i="21" s="1"/>
  <c r="N29" i="19"/>
  <c r="O29"/>
  <c r="G21" i="21" s="1"/>
  <c r="G72" i="23"/>
  <c r="N13" i="18"/>
  <c r="O13"/>
  <c r="F5" i="21" s="1"/>
  <c r="E56" i="23"/>
  <c r="O28" i="18"/>
  <c r="F20" i="21" s="1"/>
  <c r="O32" i="18"/>
  <c r="F24" i="21" s="1"/>
  <c r="E71" i="23"/>
  <c r="Q28" i="18"/>
  <c r="Q40" s="1"/>
  <c r="N28"/>
  <c r="N21"/>
  <c r="O21"/>
  <c r="F13" i="21" s="1"/>
  <c r="E64" i="23"/>
  <c r="E60"/>
  <c r="N17" i="18"/>
  <c r="O17"/>
  <c r="F9" i="21" s="1"/>
  <c r="N20" i="18"/>
  <c r="O20"/>
  <c r="F12" i="21" s="1"/>
  <c r="E63" i="23"/>
  <c r="E69"/>
  <c r="O26" i="18"/>
  <c r="F18" i="21" s="1"/>
  <c r="Q26" i="18"/>
  <c r="N26"/>
  <c r="F63" i="23"/>
  <c r="N20" i="20"/>
  <c r="O20"/>
  <c r="H12" i="21" s="1"/>
  <c r="O22" i="20"/>
  <c r="H14" i="21" s="1"/>
  <c r="N22" i="20"/>
  <c r="F65" i="23"/>
  <c r="F58"/>
  <c r="S15" i="20"/>
  <c r="O15"/>
  <c r="H7" i="21" s="1"/>
  <c r="N15" i="20"/>
  <c r="N16"/>
  <c r="O16"/>
  <c r="H8" i="21" s="1"/>
  <c r="F59" i="23"/>
  <c r="F54"/>
  <c r="N11" i="20"/>
  <c r="S14"/>
  <c r="O11"/>
  <c r="H3" i="21" s="1"/>
  <c r="F61" i="23"/>
  <c r="N18" i="20"/>
  <c r="O18"/>
  <c r="H10" i="21" s="1"/>
  <c r="O21" i="19"/>
  <c r="G13" i="21" s="1"/>
  <c r="G64" i="23"/>
  <c r="N21" i="19"/>
  <c r="N9"/>
  <c r="G52" i="23"/>
  <c r="G57"/>
  <c r="N14" i="19"/>
  <c r="O14"/>
  <c r="G6" i="21" s="1"/>
  <c r="Q26" i="19"/>
  <c r="O26"/>
  <c r="G18" i="21" s="1"/>
  <c r="G69" i="23"/>
  <c r="N26" i="19"/>
  <c r="G3" i="23"/>
  <c r="G50" s="1"/>
  <c r="S13" i="19"/>
  <c r="N12"/>
  <c r="G55" i="23"/>
  <c r="O12" i="19"/>
  <c r="G4" i="21" s="1"/>
  <c r="S14" i="18"/>
  <c r="N11"/>
  <c r="E54" i="23"/>
  <c r="O11" i="18"/>
  <c r="F3" i="21" s="1"/>
  <c r="E3" i="23"/>
  <c r="E50" s="1"/>
  <c r="S13" i="18"/>
  <c r="N8"/>
  <c r="E51" i="23"/>
  <c r="O16" i="18"/>
  <c r="F8" i="21" s="1"/>
  <c r="E59" i="23"/>
  <c r="N16" i="18"/>
  <c r="S17"/>
  <c r="O23"/>
  <c r="F15" i="21" s="1"/>
  <c r="E66" i="23"/>
  <c r="N23" i="18"/>
  <c r="O18"/>
  <c r="F10" i="21" s="1"/>
  <c r="E61" i="23"/>
  <c r="N18" i="18"/>
  <c r="F67" i="23"/>
  <c r="N24" i="20"/>
  <c r="O24"/>
  <c r="H16" i="21" s="1"/>
  <c r="O29" i="20"/>
  <c r="H21" i="21" s="1"/>
  <c r="O33" i="20"/>
  <c r="H25" i="21" s="1"/>
  <c r="F72" i="23"/>
  <c r="Q29" i="20"/>
  <c r="Q41" s="1"/>
  <c r="N29"/>
  <c r="F69" i="23"/>
  <c r="N26" i="20"/>
  <c r="O26"/>
  <c r="H18" i="21" s="1"/>
  <c r="Q26" i="20"/>
  <c r="F52" i="23"/>
  <c r="N9" i="20"/>
  <c r="O14"/>
  <c r="H6" i="21" s="1"/>
  <c r="N14" i="20"/>
  <c r="F57" i="23"/>
  <c r="N31" i="20"/>
  <c r="O30"/>
  <c r="H22" i="21" s="1"/>
  <c r="Q30" i="20"/>
  <c r="Q42" s="1"/>
  <c r="N30"/>
  <c r="F73" i="23"/>
  <c r="O34" i="20"/>
  <c r="H26" i="21" s="1"/>
  <c r="N16" i="19"/>
  <c r="O16"/>
  <c r="G8" i="21" s="1"/>
  <c r="G59" i="23"/>
  <c r="G68"/>
  <c r="N25" i="19"/>
  <c r="O25"/>
  <c r="G17" i="21" s="1"/>
  <c r="N30" i="19"/>
  <c r="O34"/>
  <c r="G26" i="21" s="1"/>
  <c r="G73" i="23"/>
  <c r="N31" i="19"/>
  <c r="Q30"/>
  <c r="Q42" s="1"/>
  <c r="O30"/>
  <c r="G22" i="21" s="1"/>
  <c r="G61" i="23"/>
  <c r="O18" i="19"/>
  <c r="G10" i="21" s="1"/>
  <c r="N18" i="19"/>
  <c r="N19"/>
  <c r="G62" i="23"/>
  <c r="B62" s="1"/>
  <c r="S16" i="19"/>
  <c r="T16" s="1"/>
  <c r="O19"/>
  <c r="G11" i="21" s="1"/>
  <c r="S18" i="19"/>
  <c r="O31"/>
  <c r="G23" i="21" s="1"/>
  <c r="Q27" i="19"/>
  <c r="Q39" s="1"/>
  <c r="N27"/>
  <c r="O27"/>
  <c r="G19" i="21" s="1"/>
  <c r="G70" i="23"/>
  <c r="E65"/>
  <c r="N22" i="18"/>
  <c r="O22"/>
  <c r="F14" i="21" s="1"/>
  <c r="E57" i="23"/>
  <c r="O14" i="18"/>
  <c r="F6" i="21" s="1"/>
  <c r="N14" i="18"/>
  <c r="N27"/>
  <c r="O31"/>
  <c r="F23" i="21" s="1"/>
  <c r="S18" i="18"/>
  <c r="O27"/>
  <c r="F19" i="21" s="1"/>
  <c r="Q27" i="18"/>
  <c r="Q39" s="1"/>
  <c r="E70" i="23"/>
  <c r="O34" i="18"/>
  <c r="F26" i="21" s="1"/>
  <c r="O30" i="18"/>
  <c r="F22" i="21" s="1"/>
  <c r="E73" i="23"/>
  <c r="N31" i="18"/>
  <c r="Q30"/>
  <c r="Q42" s="1"/>
  <c r="N30"/>
  <c r="O12"/>
  <c r="F4" i="21" s="1"/>
  <c r="E55" i="23"/>
  <c r="N12" i="18"/>
  <c r="E58" i="23"/>
  <c r="N15" i="18"/>
  <c r="O15"/>
  <c r="F7" i="21" s="1"/>
  <c r="S15" i="18"/>
  <c r="D47" i="23" l="1"/>
  <c r="D94" s="1"/>
  <c r="N51" i="17"/>
  <c r="O51"/>
  <c r="E43" i="21" s="1"/>
  <c r="S23" i="6"/>
  <c r="N48"/>
  <c r="N47"/>
  <c r="O47"/>
  <c r="D39" i="21" s="1"/>
  <c r="Q46" i="20"/>
  <c r="M46" s="1"/>
  <c r="Q46" i="18"/>
  <c r="M46" s="1"/>
  <c r="E42" i="23" s="1"/>
  <c r="E89" s="1"/>
  <c r="Q46" i="19"/>
  <c r="M46" s="1"/>
  <c r="T15" i="18"/>
  <c r="Q45" i="20"/>
  <c r="M45" s="1"/>
  <c r="F41" i="23" s="1"/>
  <c r="Q45" i="19"/>
  <c r="M45" s="1"/>
  <c r="T14" i="20"/>
  <c r="T15" i="19"/>
  <c r="Q44"/>
  <c r="M44" s="1"/>
  <c r="G40" i="23" s="1"/>
  <c r="Q43" i="19"/>
  <c r="M43" s="1"/>
  <c r="B61" i="23"/>
  <c r="B60"/>
  <c r="B51"/>
  <c r="B53"/>
  <c r="B56"/>
  <c r="B58"/>
  <c r="B50"/>
  <c r="B66"/>
  <c r="B55"/>
  <c r="B59"/>
  <c r="M42" i="19"/>
  <c r="G38" i="23" s="1"/>
  <c r="Q43" i="18"/>
  <c r="M43" s="1"/>
  <c r="M39"/>
  <c r="E35" i="23" s="1"/>
  <c r="T19" i="19"/>
  <c r="T18"/>
  <c r="M41" i="20"/>
  <c r="F37" i="23" s="1"/>
  <c r="M40" i="18"/>
  <c r="E36" i="23" s="1"/>
  <c r="Q44" i="18"/>
  <c r="M44" s="1"/>
  <c r="E40" i="23" s="1"/>
  <c r="Q44" i="20"/>
  <c r="M44" s="1"/>
  <c r="F40" i="23" s="1"/>
  <c r="M40" i="20"/>
  <c r="F36" i="23" s="1"/>
  <c r="T15" i="20"/>
  <c r="T16" i="18"/>
  <c r="T17"/>
  <c r="B52" i="23"/>
  <c r="T16" i="20"/>
  <c r="B68" i="23"/>
  <c r="T14" i="18"/>
  <c r="B57" i="23"/>
  <c r="B64"/>
  <c r="B72"/>
  <c r="B67"/>
  <c r="B71"/>
  <c r="B63"/>
  <c r="T14" i="19"/>
  <c r="M42" i="18"/>
  <c r="T19"/>
  <c r="T18"/>
  <c r="M42" i="20"/>
  <c r="F38" i="23" s="1"/>
  <c r="Q45" i="18"/>
  <c r="M45" s="1"/>
  <c r="E41" i="23" s="1"/>
  <c r="M41" i="18"/>
  <c r="E37" i="23" s="1"/>
  <c r="M39" i="20"/>
  <c r="F35" i="23" s="1"/>
  <c r="Q43" i="20"/>
  <c r="M43" s="1"/>
  <c r="T18"/>
  <c r="T19"/>
  <c r="B70" i="23"/>
  <c r="B73"/>
  <c r="B69"/>
  <c r="T17" i="19"/>
  <c r="B65" i="23"/>
  <c r="T17" i="20"/>
  <c r="B54" i="23"/>
  <c r="M40" i="19"/>
  <c r="M41"/>
  <c r="G37" i="23" s="1"/>
  <c r="M39" i="19"/>
  <c r="Q50" i="20" l="1"/>
  <c r="M50" s="1"/>
  <c r="Q50" i="18"/>
  <c r="M50" s="1"/>
  <c r="Q50" i="19"/>
  <c r="M50" s="1"/>
  <c r="Q49"/>
  <c r="M49" s="1"/>
  <c r="G45" i="23" s="1"/>
  <c r="G92" s="1"/>
  <c r="Q48" i="20"/>
  <c r="M48" s="1"/>
  <c r="Q49" i="18"/>
  <c r="M49" s="1"/>
  <c r="E45" i="23" s="1"/>
  <c r="E92" s="1"/>
  <c r="Q47" i="19"/>
  <c r="M47" s="1"/>
  <c r="G43" i="23" s="1"/>
  <c r="G90" s="1"/>
  <c r="Q47" i="18"/>
  <c r="Q51" s="1"/>
  <c r="M51" s="1"/>
  <c r="F39" i="23"/>
  <c r="F86" s="1"/>
  <c r="N46" i="20"/>
  <c r="F42" i="23"/>
  <c r="F89" s="1"/>
  <c r="B89" s="1"/>
  <c r="O46" i="20"/>
  <c r="H38" i="21" s="1"/>
  <c r="O46" i="18"/>
  <c r="F38" i="21" s="1"/>
  <c r="E38" i="23"/>
  <c r="E85" s="1"/>
  <c r="G36"/>
  <c r="G83" s="1"/>
  <c r="E39"/>
  <c r="E86" s="1"/>
  <c r="G39"/>
  <c r="G86" s="1"/>
  <c r="G41"/>
  <c r="G88" s="1"/>
  <c r="G42"/>
  <c r="G89" s="1"/>
  <c r="O46" i="19"/>
  <c r="G38" i="21" s="1"/>
  <c r="N46" i="19"/>
  <c r="Q48"/>
  <c r="M48" s="1"/>
  <c r="G44" i="23" s="1"/>
  <c r="G91" s="1"/>
  <c r="Q49" i="20"/>
  <c r="M49" s="1"/>
  <c r="F45" i="23" s="1"/>
  <c r="F92" s="1"/>
  <c r="Q47" i="20"/>
  <c r="Q51" s="1"/>
  <c r="M51" s="1"/>
  <c r="Q48" i="18"/>
  <c r="M48" s="1"/>
  <c r="E44" i="23" s="1"/>
  <c r="E91" s="1"/>
  <c r="G35"/>
  <c r="G82" s="1"/>
  <c r="F88"/>
  <c r="O45" i="19"/>
  <c r="G37" i="21" s="1"/>
  <c r="E88" i="23"/>
  <c r="F87"/>
  <c r="G87"/>
  <c r="O45" i="20"/>
  <c r="H37" i="21" s="1"/>
  <c r="E87" i="23"/>
  <c r="N45" i="19"/>
  <c r="N44"/>
  <c r="N45" i="20"/>
  <c r="S22" i="19"/>
  <c r="N46" i="18"/>
  <c r="F82" i="23"/>
  <c r="S21" i="20"/>
  <c r="T21" s="1"/>
  <c r="O39"/>
  <c r="H31" i="21" s="1"/>
  <c r="N39" i="20"/>
  <c r="N44"/>
  <c r="O44"/>
  <c r="H36" i="21" s="1"/>
  <c r="S22" i="20"/>
  <c r="O43"/>
  <c r="H35" i="21" s="1"/>
  <c r="N43" i="20"/>
  <c r="N40"/>
  <c r="F83" i="23"/>
  <c r="O40" i="20"/>
  <c r="H32" i="21" s="1"/>
  <c r="F84" i="23"/>
  <c r="O41" i="20"/>
  <c r="H33" i="21" s="1"/>
  <c r="N41" i="20"/>
  <c r="O45" i="18"/>
  <c r="F37" i="21" s="1"/>
  <c r="N45" i="18"/>
  <c r="O42"/>
  <c r="F34" i="21" s="1"/>
  <c r="N42" i="18"/>
  <c r="N40"/>
  <c r="O40"/>
  <c r="F32" i="21" s="1"/>
  <c r="E83" i="23"/>
  <c r="G85"/>
  <c r="O42" i="19"/>
  <c r="G34" i="21" s="1"/>
  <c r="N43" i="19"/>
  <c r="N41" i="18"/>
  <c r="O41"/>
  <c r="F33" i="21" s="1"/>
  <c r="E84" i="23"/>
  <c r="O42" i="20"/>
  <c r="H34" i="21" s="1"/>
  <c r="F85" i="23"/>
  <c r="N42" i="20"/>
  <c r="O44" i="18"/>
  <c r="F36" i="21" s="1"/>
  <c r="N44" i="18"/>
  <c r="S22"/>
  <c r="O43"/>
  <c r="F35" i="21" s="1"/>
  <c r="N43" i="18"/>
  <c r="E82" i="23"/>
  <c r="N39" i="18"/>
  <c r="O39"/>
  <c r="F31" i="21" s="1"/>
  <c r="S21" i="18"/>
  <c r="T21" s="1"/>
  <c r="G84" i="23"/>
  <c r="O44" i="19"/>
  <c r="G36" i="21" s="1"/>
  <c r="N42" i="19"/>
  <c r="S21"/>
  <c r="O43"/>
  <c r="G35" i="21" s="1"/>
  <c r="N39" i="19"/>
  <c r="O41"/>
  <c r="G33" i="21" s="1"/>
  <c r="N40" i="19"/>
  <c r="O40"/>
  <c r="G32" i="21" s="1"/>
  <c r="O39" i="19"/>
  <c r="G31" i="21" s="1"/>
  <c r="N41" i="19"/>
  <c r="F47" i="23" l="1"/>
  <c r="F94" s="1"/>
  <c r="N51" i="20"/>
  <c r="E47" i="23"/>
  <c r="E94" s="1"/>
  <c r="N51" i="18"/>
  <c r="E46" i="23"/>
  <c r="E93" s="1"/>
  <c r="O50" i="18"/>
  <c r="F42" i="21" s="1"/>
  <c r="N50" i="18"/>
  <c r="B92" i="23"/>
  <c r="Q52" i="19"/>
  <c r="M52" s="1"/>
  <c r="Q52" i="18"/>
  <c r="M52" s="1"/>
  <c r="Q52" i="20"/>
  <c r="M52" s="1"/>
  <c r="O48"/>
  <c r="H40" i="21" s="1"/>
  <c r="F44" i="23"/>
  <c r="F91" s="1"/>
  <c r="O50" i="19"/>
  <c r="G42" i="21" s="1"/>
  <c r="G46" i="23"/>
  <c r="G93" s="1"/>
  <c r="N50" i="19"/>
  <c r="F46" i="23"/>
  <c r="F93" s="1"/>
  <c r="N50" i="20"/>
  <c r="O50"/>
  <c r="H42" i="21" s="1"/>
  <c r="B91" i="23"/>
  <c r="Q51" i="19"/>
  <c r="M51" s="1"/>
  <c r="N49"/>
  <c r="O47"/>
  <c r="G39" i="21" s="1"/>
  <c r="S23" i="19"/>
  <c r="T23" s="1"/>
  <c r="M47" i="20"/>
  <c r="O49" i="19"/>
  <c r="G41" i="21" s="1"/>
  <c r="O48" i="18"/>
  <c r="F40" i="21" s="1"/>
  <c r="N47" i="19"/>
  <c r="M47" i="18"/>
  <c r="O49"/>
  <c r="F41" i="21" s="1"/>
  <c r="N49" i="18"/>
  <c r="N48" i="19"/>
  <c r="O48"/>
  <c r="G40" i="21" s="1"/>
  <c r="O49" i="20"/>
  <c r="H41" i="21" s="1"/>
  <c r="N49" i="20"/>
  <c r="N48"/>
  <c r="T22"/>
  <c r="T22" i="18"/>
  <c r="T21" i="19"/>
  <c r="T22"/>
  <c r="S23" i="18" l="1"/>
  <c r="T23" s="1"/>
  <c r="E43" i="23"/>
  <c r="E90" s="1"/>
  <c r="S23" i="20"/>
  <c r="T23" s="1"/>
  <c r="F43" i="23"/>
  <c r="F90" s="1"/>
  <c r="B90" s="1"/>
  <c r="G47"/>
  <c r="G94" s="1"/>
  <c r="N51" i="19"/>
  <c r="O51"/>
  <c r="G43" i="21" s="1"/>
  <c r="O52" i="20"/>
  <c r="H44" i="21" s="1"/>
  <c r="F48" i="23"/>
  <c r="F95" s="1"/>
  <c r="N52" i="20"/>
  <c r="G48" i="23"/>
  <c r="G95" s="1"/>
  <c r="O52" i="19"/>
  <c r="G44" i="21" s="1"/>
  <c r="N52" i="19"/>
  <c r="B93" i="23"/>
  <c r="B94"/>
  <c r="E48"/>
  <c r="E95" s="1"/>
  <c r="B95" s="1"/>
  <c r="O52" i="18"/>
  <c r="F44" i="21" s="1"/>
  <c r="N52" i="18"/>
  <c r="O51"/>
  <c r="F43" i="21" s="1"/>
  <c r="O51" i="20"/>
  <c r="H43" i="21" s="1"/>
  <c r="O47" i="20"/>
  <c r="H39" i="21" s="1"/>
  <c r="G99" i="23"/>
  <c r="G49" i="21"/>
  <c r="H49"/>
  <c r="N47" i="20"/>
  <c r="N48" i="18"/>
  <c r="N47"/>
  <c r="O47"/>
  <c r="F39" i="21" s="1"/>
  <c r="M40" i="17"/>
  <c r="D36" i="23" s="1"/>
  <c r="M39" i="17"/>
  <c r="D35" i="23" s="1"/>
  <c r="M41" i="17"/>
  <c r="D37" i="23" s="1"/>
  <c r="F99" l="1"/>
  <c r="G97"/>
  <c r="H48" i="21"/>
  <c r="G46"/>
  <c r="G48"/>
  <c r="G47"/>
  <c r="F97" i="23"/>
  <c r="H47" i="21"/>
  <c r="F100" i="23"/>
  <c r="F98"/>
  <c r="G100"/>
  <c r="G98"/>
  <c r="H46" i="21"/>
  <c r="F48"/>
  <c r="E100" i="23"/>
  <c r="E97"/>
  <c r="E99"/>
  <c r="E98"/>
  <c r="F47" i="21"/>
  <c r="F46"/>
  <c r="F49"/>
  <c r="D83" i="23"/>
  <c r="O44" i="17"/>
  <c r="E36" i="21" s="1"/>
  <c r="D82" i="23"/>
  <c r="O43" i="17"/>
  <c r="E35" i="21" s="1"/>
  <c r="D84" i="23"/>
  <c r="O45" i="17"/>
  <c r="E37" i="21" s="1"/>
  <c r="N41" i="17"/>
  <c r="O41"/>
  <c r="E33" i="21" s="1"/>
  <c r="N42" i="17"/>
  <c r="N40"/>
  <c r="O40"/>
  <c r="E32" i="21" s="1"/>
  <c r="N39" i="17"/>
  <c r="O39"/>
  <c r="E31" i="21" s="1"/>
  <c r="S21" i="17"/>
  <c r="T21" l="1"/>
  <c r="T22"/>
  <c r="E47" i="21"/>
  <c r="D97" i="23"/>
  <c r="D98"/>
  <c r="D99"/>
  <c r="D100"/>
  <c r="E48" i="21"/>
  <c r="E46"/>
  <c r="E49"/>
  <c r="Q60" i="12" l="1"/>
  <c r="S60" s="1"/>
  <c r="Q58" l="1"/>
  <c r="C88" i="23"/>
  <c r="B88" s="1"/>
  <c r="C84" l="1"/>
  <c r="B84" s="1"/>
  <c r="C85"/>
  <c r="B85" s="1"/>
  <c r="C83"/>
  <c r="B83" s="1"/>
  <c r="D33" i="21"/>
  <c r="S21" i="6"/>
  <c r="T21" s="1"/>
  <c r="C82" i="23"/>
  <c r="B82" s="1"/>
  <c r="D31" i="21"/>
  <c r="D32"/>
  <c r="D34"/>
  <c r="C86" i="23" l="1"/>
  <c r="B86" s="1"/>
  <c r="C87"/>
  <c r="B87" s="1"/>
  <c r="S22" i="6"/>
  <c r="T22" l="1"/>
  <c r="T23"/>
  <c r="D47" i="21"/>
  <c r="D46"/>
  <c r="B97" i="23"/>
  <c r="C98"/>
  <c r="B99"/>
  <c r="C97"/>
  <c r="B98"/>
  <c r="B100"/>
  <c r="C100"/>
  <c r="D49" i="21"/>
  <c r="C99" i="23"/>
  <c r="D48" i="21"/>
  <c r="BQ26" i="13"/>
  <c r="BU106" s="1"/>
  <c r="BP26"/>
  <c r="BT106" s="1"/>
  <c r="BQ39" l="1"/>
  <c r="BU119" s="1"/>
  <c r="BQ66"/>
  <c r="BQ106"/>
  <c r="BP106"/>
  <c r="BR26"/>
  <c r="BQ41"/>
  <c r="BU121" s="1"/>
  <c r="BP39"/>
  <c r="BT119" s="1"/>
  <c r="BN26"/>
  <c r="BO26"/>
  <c r="BS106" s="1"/>
  <c r="BV106" l="1"/>
  <c r="BS66"/>
  <c r="BR106"/>
  <c r="BR66"/>
  <c r="BO106"/>
  <c r="BO66"/>
  <c r="BQ121"/>
  <c r="BP119"/>
  <c r="BQ79"/>
  <c r="BQ119"/>
  <c r="BN66"/>
  <c r="BN106"/>
  <c r="BP66"/>
  <c r="BR39"/>
  <c r="BN39"/>
  <c r="BO39"/>
  <c r="BS119" s="1"/>
  <c r="BP41"/>
  <c r="BT121" s="1"/>
  <c r="BV119" l="1"/>
  <c r="BS79"/>
  <c r="BR119"/>
  <c r="BR79"/>
  <c r="BP79"/>
  <c r="BP121"/>
  <c r="BN79"/>
  <c r="BN119"/>
  <c r="BO119"/>
  <c r="BO79"/>
  <c r="BQ81"/>
  <c r="S58" i="12"/>
  <c r="BW26" i="13"/>
  <c r="BO41"/>
  <c r="BS121" s="1"/>
  <c r="BN41"/>
  <c r="BR41"/>
  <c r="BV121" l="1"/>
  <c r="BS81"/>
  <c r="BW106"/>
  <c r="BW66"/>
  <c r="BR81"/>
  <c r="BR121"/>
  <c r="BN121"/>
  <c r="BN81"/>
  <c r="BO121"/>
  <c r="BO81"/>
  <c r="BP81"/>
  <c r="BW39"/>
  <c r="BW119" l="1"/>
  <c r="BW79"/>
  <c r="BW41"/>
  <c r="BW121" l="1"/>
  <c r="BW81"/>
</calcChain>
</file>

<file path=xl/sharedStrings.xml><?xml version="1.0" encoding="utf-8"?>
<sst xmlns="http://schemas.openxmlformats.org/spreadsheetml/2006/main" count="705" uniqueCount="211">
  <si>
    <t>Primary Industries</t>
  </si>
  <si>
    <t>Agriculture, forestry and fishing</t>
  </si>
  <si>
    <t>Mining and quarrying</t>
  </si>
  <si>
    <t>Secondary Industries</t>
  </si>
  <si>
    <t>Manufacturing</t>
  </si>
  <si>
    <t>Electricity, gas and water</t>
  </si>
  <si>
    <t>Construction</t>
  </si>
  <si>
    <t>Tertiary industries</t>
  </si>
  <si>
    <t>Wholesale &amp; retail trade; hotels &amp; restaurants</t>
  </si>
  <si>
    <t>Transport , storage and communication</t>
  </si>
  <si>
    <t>Finance, real estate and business services</t>
  </si>
  <si>
    <t>Personal services</t>
  </si>
  <si>
    <t>General government services</t>
  </si>
  <si>
    <t>All industries at basic prices</t>
  </si>
  <si>
    <t>Taxes less subsidies on products</t>
  </si>
  <si>
    <t>2000</t>
  </si>
  <si>
    <t>2001</t>
  </si>
  <si>
    <t>2002</t>
  </si>
  <si>
    <t>Average Year on Year Growth Rate</t>
  </si>
  <si>
    <t>Average Yearly Contributions</t>
  </si>
  <si>
    <t>Year-on-Year Growth Rates per Sector</t>
  </si>
  <si>
    <t>2007g4</t>
  </si>
  <si>
    <t>Average</t>
  </si>
  <si>
    <t>National Industry</t>
  </si>
  <si>
    <t>Provincial Industry</t>
  </si>
  <si>
    <t>Structure Relationship</t>
  </si>
  <si>
    <t>National - Provincial Structure</t>
  </si>
  <si>
    <t>PA Change</t>
  </si>
  <si>
    <t xml:space="preserve">Quarterly Change </t>
  </si>
  <si>
    <t>2007g1</t>
  </si>
  <si>
    <t>2007g2</t>
  </si>
  <si>
    <t>2007g3</t>
  </si>
  <si>
    <t>2006g1</t>
  </si>
  <si>
    <t>2006g4</t>
  </si>
  <si>
    <t>2006g2</t>
  </si>
  <si>
    <t>2006g3</t>
  </si>
  <si>
    <t>2005g4</t>
  </si>
  <si>
    <t>2005g1</t>
  </si>
  <si>
    <t>2005g2</t>
  </si>
  <si>
    <t>2005g3</t>
  </si>
  <si>
    <t>2004g1</t>
  </si>
  <si>
    <t>2004g4</t>
  </si>
  <si>
    <t>2004g2</t>
  </si>
  <si>
    <t>2004g3</t>
  </si>
  <si>
    <t>2003g4</t>
  </si>
  <si>
    <t>2003g1</t>
  </si>
  <si>
    <t>2003g2</t>
  </si>
  <si>
    <t>2003g3</t>
  </si>
  <si>
    <t>2002g4</t>
  </si>
  <si>
    <t>2002g1</t>
  </si>
  <si>
    <t>2002g2</t>
  </si>
  <si>
    <t>2002g3</t>
  </si>
  <si>
    <t>2001g4</t>
  </si>
  <si>
    <t>2001g1</t>
  </si>
  <si>
    <t>2001g2</t>
  </si>
  <si>
    <t>2001g3</t>
  </si>
  <si>
    <t xml:space="preserve">Annual Change </t>
  </si>
  <si>
    <t xml:space="preserve"> Yearly Provincial Contribution Rates per Sector</t>
  </si>
  <si>
    <t>KZN Fuel Consumption</t>
  </si>
  <si>
    <t>SA Fuel Consumption</t>
  </si>
  <si>
    <t>SA GDP</t>
  </si>
  <si>
    <t>KZN GDP Ratio</t>
  </si>
  <si>
    <t>KZN Fuel Ratio</t>
  </si>
  <si>
    <t>SA Usage</t>
  </si>
  <si>
    <t>KZN Usage</t>
  </si>
  <si>
    <t>Durban Fuel Usage</t>
  </si>
  <si>
    <t>Durban Quarterly Rate</t>
  </si>
  <si>
    <t>Durban Annual Rate</t>
  </si>
  <si>
    <t>2009q1</t>
  </si>
  <si>
    <t>2009q2</t>
  </si>
  <si>
    <t>2009q3</t>
  </si>
  <si>
    <t>2008q1</t>
  </si>
  <si>
    <t>2008q2</t>
  </si>
  <si>
    <t>2008q3</t>
  </si>
  <si>
    <t>2008q4</t>
  </si>
  <si>
    <t>PMB Quarterly Rate</t>
  </si>
  <si>
    <t>PMB Annual Rate</t>
  </si>
  <si>
    <t>PMB Fuel Usage</t>
  </si>
  <si>
    <t>RBay Quarterly Rate</t>
  </si>
  <si>
    <t>RBay Annual Rate</t>
  </si>
  <si>
    <t>RBay Fuel Usage</t>
  </si>
  <si>
    <t>Port Shepstone Annual Rate</t>
  </si>
  <si>
    <t>PS Fuel Usage</t>
  </si>
  <si>
    <t>Port Shepstone Quarterly Rate</t>
  </si>
  <si>
    <t>Newcastle Quarterly Rate</t>
  </si>
  <si>
    <t>Newcastle Annual Rate</t>
  </si>
  <si>
    <t>SA</t>
  </si>
  <si>
    <t>KZN</t>
  </si>
  <si>
    <t>Durban</t>
  </si>
  <si>
    <t>Pietermaritzburg</t>
  </si>
  <si>
    <t>Richards Bay</t>
  </si>
  <si>
    <t>Port Shepstone</t>
  </si>
  <si>
    <t>Newcastle</t>
  </si>
  <si>
    <t>Comparitive Growth Rates</t>
  </si>
  <si>
    <t>Yearly Provincial Contribution Rates per Sector</t>
  </si>
  <si>
    <t>Model Assumptions</t>
  </si>
  <si>
    <t>Stable relationship between GDP and Fuel Consumption</t>
  </si>
  <si>
    <t>Stable structural relationship between SA and KZN economy</t>
  </si>
  <si>
    <t>Fuel Consumption per R1 GDP are location insensitive</t>
  </si>
  <si>
    <t>SA KZN GDP Ratio</t>
  </si>
  <si>
    <t>SA KZN Fuel Ratio</t>
  </si>
  <si>
    <t>Comparitive Contribution Rates</t>
  </si>
  <si>
    <t>Urban</t>
  </si>
  <si>
    <t>1995</t>
  </si>
  <si>
    <t>1996</t>
  </si>
  <si>
    <t>1997</t>
  </si>
  <si>
    <t>1998</t>
  </si>
  <si>
    <t>1999</t>
  </si>
  <si>
    <t>1996q1</t>
  </si>
  <si>
    <t>1995q1</t>
  </si>
  <si>
    <t>1995q2</t>
  </si>
  <si>
    <t>1995q3</t>
  </si>
  <si>
    <t>1995q4</t>
  </si>
  <si>
    <t>1996q2</t>
  </si>
  <si>
    <t>1996q3</t>
  </si>
  <si>
    <t>1996q4</t>
  </si>
  <si>
    <t>1997q1</t>
  </si>
  <si>
    <t>1997q2</t>
  </si>
  <si>
    <t>1997q3</t>
  </si>
  <si>
    <t>1997q4</t>
  </si>
  <si>
    <t>1998q1</t>
  </si>
  <si>
    <t>1998q2</t>
  </si>
  <si>
    <t>1998q3</t>
  </si>
  <si>
    <t>1998q4</t>
  </si>
  <si>
    <t>1999q1</t>
  </si>
  <si>
    <t>1999q2</t>
  </si>
  <si>
    <t>1999q3</t>
  </si>
  <si>
    <t>1999q4</t>
  </si>
  <si>
    <t>2001q1</t>
  </si>
  <si>
    <t>2001q2</t>
  </si>
  <si>
    <t>2001q3</t>
  </si>
  <si>
    <t>2001q4</t>
  </si>
  <si>
    <t>2002q1</t>
  </si>
  <si>
    <t>2002q2</t>
  </si>
  <si>
    <t>2002q3</t>
  </si>
  <si>
    <t>2002q4</t>
  </si>
  <si>
    <t>2003q1</t>
  </si>
  <si>
    <t>2003q2</t>
  </si>
  <si>
    <t>2003q3</t>
  </si>
  <si>
    <t>2003q4</t>
  </si>
  <si>
    <t>2004q1</t>
  </si>
  <si>
    <t>2004q2</t>
  </si>
  <si>
    <t>2004q3</t>
  </si>
  <si>
    <t>2004q4</t>
  </si>
  <si>
    <t>2005q1</t>
  </si>
  <si>
    <t>2005q2</t>
  </si>
  <si>
    <t>2005q3</t>
  </si>
  <si>
    <t>2005q4</t>
  </si>
  <si>
    <t>2006q1</t>
  </si>
  <si>
    <t>2006q2</t>
  </si>
  <si>
    <t>2006q3</t>
  </si>
  <si>
    <t>2006q4</t>
  </si>
  <si>
    <t>2007q1</t>
  </si>
  <si>
    <t>2007q2</t>
  </si>
  <si>
    <t>2007q3</t>
  </si>
  <si>
    <t>2007q4</t>
  </si>
  <si>
    <t>2000q1</t>
  </si>
  <si>
    <t>2000q2</t>
  </si>
  <si>
    <t>2000q3</t>
  </si>
  <si>
    <t>2000q4</t>
  </si>
  <si>
    <t>\</t>
  </si>
  <si>
    <t>2009q4</t>
  </si>
  <si>
    <t>Yearly Growth Rate %</t>
  </si>
  <si>
    <t>2010q1</t>
  </si>
  <si>
    <t>2010q2</t>
  </si>
  <si>
    <t>2010q3</t>
  </si>
  <si>
    <t>2010q4</t>
  </si>
  <si>
    <t>St Dev</t>
  </si>
  <si>
    <t>Range</t>
  </si>
  <si>
    <t>Median</t>
  </si>
  <si>
    <t>2011q1</t>
  </si>
  <si>
    <t>2011q2</t>
  </si>
  <si>
    <t>Structure</t>
  </si>
  <si>
    <t>2011q3</t>
  </si>
  <si>
    <t>2011q4</t>
  </si>
  <si>
    <t>2012q1</t>
  </si>
  <si>
    <t>2012q2</t>
  </si>
  <si>
    <t>2012q3</t>
  </si>
  <si>
    <t xml:space="preserve"> Rand million </t>
  </si>
  <si>
    <t>Annual Gross Operating Surplus</t>
  </si>
  <si>
    <t>SA – Annual Gross Operating Surplus</t>
  </si>
  <si>
    <t>KZN – Annual Gross Operating Surplus</t>
  </si>
  <si>
    <t>Quarterly Gross Operating Surplus</t>
  </si>
  <si>
    <t xml:space="preserve">Rand million </t>
  </si>
  <si>
    <t>SA - Annual Gross Operating Surplus</t>
  </si>
  <si>
    <t>KZN - Annual Gross Operating Surplus</t>
  </si>
  <si>
    <t xml:space="preserve"> Annualised Quarterly Rates per Sector</t>
  </si>
  <si>
    <t>SA Quarterly GOS</t>
  </si>
  <si>
    <t>KZN Quarterly GOS</t>
  </si>
  <si>
    <t>Durban Quarterly GOS</t>
  </si>
  <si>
    <t>Ethekwini Municipal Area GOS</t>
  </si>
  <si>
    <t>Msunduzi Municipal Area GOS</t>
  </si>
  <si>
    <t>Pietermaritzburg Quarterly GOS</t>
  </si>
  <si>
    <t>Mthlatuze Municipal Area GOS</t>
  </si>
  <si>
    <t>Richards Bay Quarterly GOS</t>
  </si>
  <si>
    <t>Hibiscus Coast Municipal Area GOS</t>
  </si>
  <si>
    <t>Port Shepstone Quarterly GOS</t>
  </si>
  <si>
    <t>Newcastle Municipal Area GOS</t>
  </si>
  <si>
    <t>SA Quarterly GDP GOS</t>
  </si>
  <si>
    <t>KZN Quarterly GDP GOS</t>
  </si>
  <si>
    <t>Newcastle Quarterly GDP GOS</t>
  </si>
  <si>
    <t>Annual GOS and GOS-R</t>
  </si>
  <si>
    <t>Quarterly GOS and GOS-R</t>
  </si>
  <si>
    <t>Annualised Quarterly Rates per Sector</t>
  </si>
  <si>
    <t>Hibiscus Coast Municipal GOS</t>
  </si>
  <si>
    <t>Newcastle Municipal GOS</t>
  </si>
  <si>
    <t>Yearly Provincial Sector as a % of National Sector GOS</t>
  </si>
  <si>
    <t>SA - Gross Operating Surplus</t>
  </si>
  <si>
    <t>2012q4</t>
  </si>
  <si>
    <t>2013q1</t>
  </si>
  <si>
    <t>2013q2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</si>
</sst>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164" formatCode="#,##0_]"/>
    <numFmt numFmtId="165" formatCode="&quot;R&quot;\ #,##0"/>
    <numFmt numFmtId="166" formatCode="&quot;R&quot;\ #,##0.00"/>
  </numFmts>
  <fonts count="29">
    <font>
      <sz val="10"/>
      <name val="Verdana"/>
    </font>
    <font>
      <sz val="10"/>
      <name val="Verdana"/>
      <family val="2"/>
    </font>
    <font>
      <sz val="10"/>
      <name val="Verdana"/>
      <family val="2"/>
    </font>
    <font>
      <b/>
      <sz val="9"/>
      <name val="Verdana"/>
      <family val="2"/>
    </font>
    <font>
      <sz val="10"/>
      <name val="Arial"/>
      <family val="2"/>
    </font>
    <font>
      <sz val="9"/>
      <name val="Verdana"/>
      <family val="2"/>
    </font>
    <font>
      <b/>
      <sz val="10"/>
      <name val="Verdana"/>
      <family val="2"/>
    </font>
    <font>
      <b/>
      <u/>
      <sz val="10"/>
      <name val="Verdana"/>
      <family val="2"/>
    </font>
    <font>
      <sz val="8"/>
      <name val="Verdana"/>
      <family val="2"/>
    </font>
    <font>
      <b/>
      <sz val="18"/>
      <name val="Arial"/>
      <family val="2"/>
    </font>
    <font>
      <b/>
      <sz val="18"/>
      <name val="Verdana"/>
      <family val="2"/>
    </font>
    <font>
      <sz val="9"/>
      <name val="Arial"/>
      <family val="2"/>
    </font>
    <font>
      <b/>
      <u/>
      <sz val="14"/>
      <name val="Verdana"/>
      <family val="2"/>
    </font>
    <font>
      <sz val="20"/>
      <name val="Verdana"/>
      <family val="2"/>
    </font>
    <font>
      <u/>
      <sz val="10"/>
      <name val="Verdana"/>
      <family val="2"/>
    </font>
    <font>
      <sz val="16"/>
      <name val="Verdana"/>
      <family val="2"/>
    </font>
    <font>
      <b/>
      <sz val="16"/>
      <name val="Verdana"/>
      <family val="2"/>
    </font>
    <font>
      <sz val="12"/>
      <name val="Verdana"/>
      <family val="2"/>
    </font>
    <font>
      <b/>
      <sz val="14"/>
      <name val="Verdana"/>
      <family val="2"/>
    </font>
    <font>
      <u/>
      <sz val="10"/>
      <color theme="10"/>
      <name val="Verdana"/>
      <family val="2"/>
    </font>
    <font>
      <sz val="10"/>
      <color theme="0"/>
      <name val="Verdana"/>
      <family val="2"/>
    </font>
    <font>
      <u/>
      <sz val="12"/>
      <color theme="1" tint="0.14999847407452621"/>
      <name val="Verdana"/>
      <family val="2"/>
    </font>
    <font>
      <b/>
      <sz val="12"/>
      <color theme="1" tint="0.14999847407452621"/>
      <name val="Verdana"/>
      <family val="2"/>
    </font>
    <font>
      <sz val="10"/>
      <color theme="1"/>
      <name val="Verdana"/>
      <family val="2"/>
    </font>
    <font>
      <sz val="10"/>
      <name val="Arial"/>
      <family val="2"/>
    </font>
    <font>
      <sz val="10"/>
      <color rgb="FFFF0000"/>
      <name val="Verdana"/>
      <family val="2"/>
    </font>
    <font>
      <sz val="10"/>
      <color theme="1" tint="4.9989318521683403E-2"/>
      <name val="Verdana"/>
      <family val="2"/>
    </font>
    <font>
      <sz val="12"/>
      <color theme="0"/>
      <name val="Verdana"/>
      <family val="2"/>
    </font>
    <font>
      <b/>
      <sz val="9"/>
      <color theme="1"/>
      <name val="Verdana"/>
      <family val="2"/>
    </font>
  </fonts>
  <fills count="2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6" tint="-0.249977111117893"/>
        <bgColor indexed="64"/>
      </patternFill>
    </fill>
  </fills>
  <borders count="38">
    <border>
      <left/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/>
      <bottom style="thin">
        <color auto="1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double">
        <color auto="1"/>
      </left>
      <right/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</borders>
  <cellStyleXfs count="8">
    <xf numFmtId="0" fontId="0" fillId="0" borderId="0"/>
    <xf numFmtId="0" fontId="19" fillId="0" borderId="0" applyNumberFormat="0" applyFill="0" applyBorder="0" applyAlignment="0" applyProtection="0">
      <alignment vertical="top"/>
      <protection locked="0"/>
    </xf>
    <xf numFmtId="0" fontId="4" fillId="0" borderId="0"/>
    <xf numFmtId="9" fontId="1" fillId="0" borderId="0" applyFont="0" applyFill="0" applyBorder="0" applyAlignment="0" applyProtection="0"/>
    <xf numFmtId="0" fontId="24" fillId="0" borderId="0"/>
    <xf numFmtId="43" fontId="4" fillId="0" borderId="0" applyFont="0" applyFill="0" applyBorder="0" applyAlignment="0" applyProtection="0"/>
    <xf numFmtId="0" fontId="1" fillId="0" borderId="0"/>
    <xf numFmtId="0" fontId="4" fillId="0" borderId="0"/>
  </cellStyleXfs>
  <cellXfs count="234">
    <xf numFmtId="0" fontId="0" fillId="0" borderId="0" xfId="0"/>
    <xf numFmtId="0" fontId="7" fillId="0" borderId="0" xfId="0" applyFont="1"/>
    <xf numFmtId="0" fontId="6" fillId="2" borderId="0" xfId="0" applyFont="1" applyFill="1"/>
    <xf numFmtId="0" fontId="2" fillId="2" borderId="0" xfId="0" applyFont="1" applyFill="1"/>
    <xf numFmtId="0" fontId="2" fillId="2" borderId="1" xfId="0" applyFont="1" applyFill="1" applyBorder="1"/>
    <xf numFmtId="0" fontId="6" fillId="2" borderId="0" xfId="0" applyFont="1" applyFill="1" applyAlignment="1">
      <alignment wrapText="1"/>
    </xf>
    <xf numFmtId="0" fontId="2" fillId="2" borderId="0" xfId="0" applyFont="1" applyFill="1" applyAlignment="1">
      <alignment wrapText="1"/>
    </xf>
    <xf numFmtId="0" fontId="0" fillId="0" borderId="0" xfId="0" applyAlignment="1">
      <alignment horizontal="center"/>
    </xf>
    <xf numFmtId="164" fontId="0" fillId="0" borderId="0" xfId="0" applyNumberFormat="1"/>
    <xf numFmtId="4" fontId="0" fillId="0" borderId="0" xfId="0" applyNumberFormat="1"/>
    <xf numFmtId="2" fontId="0" fillId="0" borderId="0" xfId="0" applyNumberFormat="1" applyAlignment="1">
      <alignment horizontal="center"/>
    </xf>
    <xf numFmtId="164" fontId="11" fillId="4" borderId="5" xfId="0" applyNumberFormat="1" applyFont="1" applyFill="1" applyBorder="1" applyAlignment="1">
      <alignment horizontal="center"/>
    </xf>
    <xf numFmtId="164" fontId="11" fillId="4" borderId="0" xfId="0" applyNumberFormat="1" applyFont="1" applyFill="1" applyBorder="1" applyAlignment="1">
      <alignment horizontal="center"/>
    </xf>
    <xf numFmtId="164" fontId="11" fillId="4" borderId="6" xfId="0" applyNumberFormat="1" applyFont="1" applyFill="1" applyBorder="1" applyAlignment="1">
      <alignment horizontal="center"/>
    </xf>
    <xf numFmtId="164" fontId="11" fillId="4" borderId="7" xfId="0" applyNumberFormat="1" applyFont="1" applyFill="1" applyBorder="1" applyAlignment="1">
      <alignment horizontal="center"/>
    </xf>
    <xf numFmtId="164" fontId="3" fillId="4" borderId="8" xfId="2" applyNumberFormat="1" applyFont="1" applyFill="1" applyBorder="1" applyAlignment="1">
      <alignment horizontal="center" vertical="center"/>
    </xf>
    <xf numFmtId="164" fontId="3" fillId="4" borderId="9" xfId="2" applyNumberFormat="1" applyFont="1" applyFill="1" applyBorder="1" applyAlignment="1">
      <alignment horizontal="center"/>
    </xf>
    <xf numFmtId="164" fontId="3" fillId="4" borderId="10" xfId="2" applyNumberFormat="1" applyFont="1" applyFill="1" applyBorder="1" applyAlignment="1">
      <alignment horizontal="center"/>
    </xf>
    <xf numFmtId="164" fontId="3" fillId="4" borderId="11" xfId="2" applyNumberFormat="1" applyFont="1" applyFill="1" applyBorder="1" applyAlignment="1">
      <alignment horizontal="center" vertical="center"/>
    </xf>
    <xf numFmtId="164" fontId="3" fillId="4" borderId="12" xfId="2" applyNumberFormat="1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/>
    </xf>
    <xf numFmtId="164" fontId="3" fillId="4" borderId="13" xfId="2" applyNumberFormat="1" applyFont="1" applyFill="1" applyBorder="1" applyAlignment="1">
      <alignment horizontal="center" vertical="center"/>
    </xf>
    <xf numFmtId="0" fontId="6" fillId="2" borderId="14" xfId="0" applyFont="1" applyFill="1" applyBorder="1"/>
    <xf numFmtId="164" fontId="3" fillId="4" borderId="15" xfId="2" applyNumberFormat="1" applyFont="1" applyFill="1" applyBorder="1" applyAlignment="1">
      <alignment horizontal="center" vertical="center"/>
    </xf>
    <xf numFmtId="164" fontId="3" fillId="4" borderId="14" xfId="2" applyNumberFormat="1" applyFont="1" applyFill="1" applyBorder="1" applyAlignment="1">
      <alignment horizontal="center" vertical="center"/>
    </xf>
    <xf numFmtId="0" fontId="6" fillId="3" borderId="12" xfId="0" applyFont="1" applyFill="1" applyBorder="1"/>
    <xf numFmtId="0" fontId="3" fillId="4" borderId="12" xfId="0" applyFont="1" applyFill="1" applyBorder="1" applyAlignment="1">
      <alignment horizontal="center" vertical="center"/>
    </xf>
    <xf numFmtId="164" fontId="5" fillId="4" borderId="0" xfId="2" applyNumberFormat="1" applyFont="1" applyFill="1" applyBorder="1" applyAlignment="1">
      <alignment horizontal="center"/>
    </xf>
    <xf numFmtId="0" fontId="2" fillId="2" borderId="7" xfId="0" applyFont="1" applyFill="1" applyBorder="1" applyAlignment="1">
      <alignment wrapText="1"/>
    </xf>
    <xf numFmtId="164" fontId="5" fillId="4" borderId="5" xfId="2" applyNumberFormat="1" applyFont="1" applyFill="1" applyBorder="1" applyAlignment="1">
      <alignment horizontal="center"/>
    </xf>
    <xf numFmtId="164" fontId="5" fillId="4" borderId="6" xfId="2" applyNumberFormat="1" applyFont="1" applyFill="1" applyBorder="1" applyAlignment="1">
      <alignment horizontal="center"/>
    </xf>
    <xf numFmtId="164" fontId="3" fillId="4" borderId="5" xfId="2" applyNumberFormat="1" applyFont="1" applyFill="1" applyBorder="1" applyAlignment="1">
      <alignment horizontal="center"/>
    </xf>
    <xf numFmtId="164" fontId="3" fillId="4" borderId="0" xfId="2" applyNumberFormat="1" applyFont="1" applyFill="1" applyBorder="1" applyAlignment="1">
      <alignment horizontal="center"/>
    </xf>
    <xf numFmtId="164" fontId="3" fillId="4" borderId="0" xfId="0" applyNumberFormat="1" applyFont="1" applyFill="1" applyBorder="1" applyAlignment="1">
      <alignment horizontal="center"/>
    </xf>
    <xf numFmtId="164" fontId="11" fillId="4" borderId="5" xfId="3" applyNumberFormat="1" applyFont="1" applyFill="1" applyBorder="1" applyAlignment="1">
      <alignment horizontal="center"/>
    </xf>
    <xf numFmtId="164" fontId="11" fillId="4" borderId="0" xfId="3" applyNumberFormat="1" applyFont="1" applyFill="1" applyBorder="1" applyAlignment="1">
      <alignment horizontal="center"/>
    </xf>
    <xf numFmtId="164" fontId="11" fillId="4" borderId="6" xfId="3" applyNumberFormat="1" applyFont="1" applyFill="1" applyBorder="1" applyAlignment="1">
      <alignment horizontal="center"/>
    </xf>
    <xf numFmtId="164" fontId="11" fillId="4" borderId="7" xfId="3" applyNumberFormat="1" applyFont="1" applyFill="1" applyBorder="1" applyAlignment="1">
      <alignment horizontal="center"/>
    </xf>
    <xf numFmtId="164" fontId="3" fillId="4" borderId="5" xfId="2" applyNumberFormat="1" applyFont="1" applyFill="1" applyBorder="1" applyAlignment="1">
      <alignment horizontal="center" vertical="center"/>
    </xf>
    <xf numFmtId="164" fontId="3" fillId="4" borderId="0" xfId="2" applyNumberFormat="1" applyFont="1" applyFill="1" applyBorder="1" applyAlignment="1">
      <alignment horizontal="center" vertical="center"/>
    </xf>
    <xf numFmtId="164" fontId="3" fillId="4" borderId="14" xfId="0" applyNumberFormat="1" applyFont="1" applyFill="1" applyBorder="1" applyAlignment="1">
      <alignment horizontal="center"/>
    </xf>
    <xf numFmtId="0" fontId="6" fillId="3" borderId="17" xfId="0" applyFont="1" applyFill="1" applyBorder="1"/>
    <xf numFmtId="0" fontId="6" fillId="2" borderId="18" xfId="0" applyFont="1" applyFill="1" applyBorder="1"/>
    <xf numFmtId="0" fontId="2" fillId="2" borderId="18" xfId="0" applyFont="1" applyFill="1" applyBorder="1"/>
    <xf numFmtId="0" fontId="2" fillId="2" borderId="19" xfId="0" applyFont="1" applyFill="1" applyBorder="1"/>
    <xf numFmtId="2" fontId="0" fillId="5" borderId="5" xfId="0" applyNumberFormat="1" applyFill="1" applyBorder="1" applyAlignment="1">
      <alignment horizontal="center"/>
    </xf>
    <xf numFmtId="2" fontId="0" fillId="5" borderId="0" xfId="0" applyNumberFormat="1" applyFill="1" applyBorder="1" applyAlignment="1">
      <alignment horizontal="center"/>
    </xf>
    <xf numFmtId="2" fontId="0" fillId="5" borderId="6" xfId="0" applyNumberFormat="1" applyFill="1" applyBorder="1" applyAlignment="1">
      <alignment horizontal="center"/>
    </xf>
    <xf numFmtId="2" fontId="0" fillId="5" borderId="7" xfId="0" applyNumberFormat="1" applyFill="1" applyBorder="1" applyAlignment="1">
      <alignment horizontal="center"/>
    </xf>
    <xf numFmtId="2" fontId="6" fillId="5" borderId="9" xfId="0" applyNumberFormat="1" applyFont="1" applyFill="1" applyBorder="1" applyAlignment="1">
      <alignment horizontal="center"/>
    </xf>
    <xf numFmtId="2" fontId="6" fillId="5" borderId="10" xfId="0" applyNumberFormat="1" applyFont="1" applyFill="1" applyBorder="1" applyAlignment="1">
      <alignment horizontal="center"/>
    </xf>
    <xf numFmtId="2" fontId="6" fillId="5" borderId="8" xfId="0" applyNumberFormat="1" applyFont="1" applyFill="1" applyBorder="1" applyAlignment="1">
      <alignment horizontal="center"/>
    </xf>
    <xf numFmtId="0" fontId="6" fillId="3" borderId="12" xfId="0" applyFont="1" applyFill="1" applyBorder="1" applyAlignment="1">
      <alignment vertical="center"/>
    </xf>
    <xf numFmtId="0" fontId="6" fillId="2" borderId="0" xfId="0" applyFont="1" applyFill="1" applyAlignment="1">
      <alignment vertical="center" wrapText="1"/>
    </xf>
    <xf numFmtId="0" fontId="2" fillId="2" borderId="0" xfId="0" applyFont="1" applyFill="1" applyAlignment="1">
      <alignment vertical="center" wrapText="1"/>
    </xf>
    <xf numFmtId="3" fontId="0" fillId="4" borderId="5" xfId="0" applyNumberFormat="1" applyFill="1" applyBorder="1" applyAlignment="1">
      <alignment horizontal="center" vertical="center"/>
    </xf>
    <xf numFmtId="3" fontId="0" fillId="4" borderId="0" xfId="0" applyNumberFormat="1" applyFill="1" applyBorder="1" applyAlignment="1">
      <alignment horizontal="center" vertical="center"/>
    </xf>
    <xf numFmtId="0" fontId="2" fillId="2" borderId="7" xfId="0" applyFont="1" applyFill="1" applyBorder="1" applyAlignment="1">
      <alignment vertical="center" wrapText="1"/>
    </xf>
    <xf numFmtId="3" fontId="0" fillId="4" borderId="6" xfId="0" applyNumberFormat="1" applyFill="1" applyBorder="1" applyAlignment="1">
      <alignment horizontal="center" vertical="center"/>
    </xf>
    <xf numFmtId="3" fontId="0" fillId="4" borderId="7" xfId="0" applyNumberFormat="1" applyFill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4" fontId="3" fillId="4" borderId="8" xfId="2" applyNumberFormat="1" applyFont="1" applyFill="1" applyBorder="1" applyAlignment="1">
      <alignment horizontal="center" vertical="center"/>
    </xf>
    <xf numFmtId="4" fontId="3" fillId="4" borderId="0" xfId="2" applyNumberFormat="1" applyFont="1" applyFill="1" applyBorder="1" applyAlignment="1">
      <alignment horizontal="center" vertical="center"/>
    </xf>
    <xf numFmtId="4" fontId="5" fillId="4" borderId="0" xfId="2" applyNumberFormat="1" applyFont="1" applyFill="1" applyBorder="1" applyAlignment="1">
      <alignment horizontal="center" vertical="center"/>
    </xf>
    <xf numFmtId="4" fontId="5" fillId="4" borderId="7" xfId="2" applyNumberFormat="1" applyFont="1" applyFill="1" applyBorder="1" applyAlignment="1">
      <alignment horizontal="center" vertical="center"/>
    </xf>
    <xf numFmtId="4" fontId="3" fillId="4" borderId="14" xfId="2" applyNumberFormat="1" applyFont="1" applyFill="1" applyBorder="1" applyAlignment="1">
      <alignment horizontal="center" vertical="center"/>
    </xf>
    <xf numFmtId="4" fontId="3" fillId="4" borderId="10" xfId="2" applyNumberFormat="1" applyFont="1" applyFill="1" applyBorder="1" applyAlignment="1">
      <alignment horizontal="center" vertical="center"/>
    </xf>
    <xf numFmtId="0" fontId="6" fillId="2" borderId="16" xfId="0" applyFont="1" applyFill="1" applyBorder="1"/>
    <xf numFmtId="0" fontId="2" fillId="2" borderId="7" xfId="0" applyFont="1" applyFill="1" applyBorder="1"/>
    <xf numFmtId="0" fontId="2" fillId="2" borderId="5" xfId="0" applyFont="1" applyFill="1" applyBorder="1" applyAlignment="1">
      <alignment vertical="center"/>
    </xf>
    <xf numFmtId="0" fontId="6" fillId="2" borderId="14" xfId="0" applyFont="1" applyFill="1" applyBorder="1" applyAlignment="1">
      <alignment vertical="center"/>
    </xf>
    <xf numFmtId="0" fontId="6" fillId="2" borderId="16" xfId="0" applyFont="1" applyFill="1" applyBorder="1" applyAlignment="1">
      <alignment vertical="center"/>
    </xf>
    <xf numFmtId="0" fontId="0" fillId="5" borderId="2" xfId="0" applyFill="1" applyBorder="1"/>
    <xf numFmtId="2" fontId="6" fillId="6" borderId="20" xfId="0" applyNumberFormat="1" applyFont="1" applyFill="1" applyBorder="1" applyAlignment="1">
      <alignment horizontal="center"/>
    </xf>
    <xf numFmtId="2" fontId="6" fillId="6" borderId="0" xfId="0" applyNumberFormat="1" applyFont="1" applyFill="1" applyBorder="1" applyAlignment="1">
      <alignment horizontal="center"/>
    </xf>
    <xf numFmtId="2" fontId="6" fillId="6" borderId="21" xfId="0" applyNumberFormat="1" applyFont="1" applyFill="1" applyBorder="1" applyAlignment="1">
      <alignment horizontal="center"/>
    </xf>
    <xf numFmtId="0" fontId="6" fillId="6" borderId="0" xfId="0" applyFont="1" applyFill="1" applyBorder="1" applyAlignment="1">
      <alignment horizontal="center" wrapText="1"/>
    </xf>
    <xf numFmtId="0" fontId="0" fillId="7" borderId="2" xfId="0" applyFill="1" applyBorder="1"/>
    <xf numFmtId="2" fontId="6" fillId="8" borderId="22" xfId="0" applyNumberFormat="1" applyFont="1" applyFill="1" applyBorder="1" applyAlignment="1">
      <alignment horizontal="center"/>
    </xf>
    <xf numFmtId="2" fontId="6" fillId="8" borderId="23" xfId="0" applyNumberFormat="1" applyFont="1" applyFill="1" applyBorder="1" applyAlignment="1">
      <alignment horizontal="center"/>
    </xf>
    <xf numFmtId="0" fontId="6" fillId="8" borderId="20" xfId="0" applyFont="1" applyFill="1" applyBorder="1" applyAlignment="1">
      <alignment horizontal="center" wrapText="1"/>
    </xf>
    <xf numFmtId="2" fontId="6" fillId="8" borderId="20" xfId="0" applyNumberFormat="1" applyFont="1" applyFill="1" applyBorder="1" applyAlignment="1">
      <alignment horizontal="center"/>
    </xf>
    <xf numFmtId="2" fontId="6" fillId="8" borderId="0" xfId="0" applyNumberFormat="1" applyFont="1" applyFill="1" applyBorder="1" applyAlignment="1">
      <alignment horizontal="center"/>
    </xf>
    <xf numFmtId="0" fontId="0" fillId="0" borderId="0" xfId="0" applyFill="1" applyBorder="1"/>
    <xf numFmtId="0" fontId="2" fillId="0" borderId="0" xfId="0" applyFont="1" applyFill="1" applyBorder="1" applyAlignment="1">
      <alignment wrapText="1"/>
    </xf>
    <xf numFmtId="0" fontId="0" fillId="0" borderId="20" xfId="0" applyFill="1" applyBorder="1"/>
    <xf numFmtId="0" fontId="6" fillId="0" borderId="20" xfId="0" applyFont="1" applyFill="1" applyBorder="1" applyAlignment="1">
      <alignment wrapText="1"/>
    </xf>
    <xf numFmtId="2" fontId="2" fillId="6" borderId="0" xfId="0" applyNumberFormat="1" applyFont="1" applyFill="1" applyBorder="1" applyAlignment="1">
      <alignment horizontal="center"/>
    </xf>
    <xf numFmtId="0" fontId="6" fillId="6" borderId="0" xfId="0" applyFont="1" applyFill="1" applyBorder="1" applyAlignment="1">
      <alignment horizontal="center" vertical="center" wrapText="1"/>
    </xf>
    <xf numFmtId="2" fontId="6" fillId="6" borderId="24" xfId="0" applyNumberFormat="1" applyFont="1" applyFill="1" applyBorder="1" applyAlignment="1">
      <alignment horizontal="center" vertical="center"/>
    </xf>
    <xf numFmtId="2" fontId="6" fillId="6" borderId="14" xfId="0" applyNumberFormat="1" applyFont="1" applyFill="1" applyBorder="1" applyAlignment="1">
      <alignment horizontal="center" vertical="center"/>
    </xf>
    <xf numFmtId="2" fontId="6" fillId="6" borderId="25" xfId="0" applyNumberFormat="1" applyFont="1" applyFill="1" applyBorder="1" applyAlignment="1">
      <alignment horizontal="center" vertical="center"/>
    </xf>
    <xf numFmtId="0" fontId="6" fillId="8" borderId="24" xfId="0" applyFont="1" applyFill="1" applyBorder="1" applyAlignment="1">
      <alignment horizontal="center" vertical="center" wrapText="1"/>
    </xf>
    <xf numFmtId="2" fontId="6" fillId="8" borderId="24" xfId="0" applyNumberFormat="1" applyFont="1" applyFill="1" applyBorder="1" applyAlignment="1">
      <alignment horizontal="center" vertical="center"/>
    </xf>
    <xf numFmtId="2" fontId="6" fillId="8" borderId="14" xfId="0" applyNumberFormat="1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0" fillId="9" borderId="2" xfId="0" applyFill="1" applyBorder="1" applyAlignment="1">
      <alignment vertical="center"/>
    </xf>
    <xf numFmtId="0" fontId="6" fillId="9" borderId="3" xfId="0" applyFont="1" applyFill="1" applyBorder="1" applyAlignment="1">
      <alignment vertical="center" wrapText="1"/>
    </xf>
    <xf numFmtId="0" fontId="2" fillId="9" borderId="3" xfId="0" applyFont="1" applyFill="1" applyBorder="1" applyAlignment="1">
      <alignment vertical="center" wrapText="1"/>
    </xf>
    <xf numFmtId="0" fontId="0" fillId="9" borderId="3" xfId="0" applyFill="1" applyBorder="1" applyAlignment="1">
      <alignment vertical="center"/>
    </xf>
    <xf numFmtId="0" fontId="6" fillId="10" borderId="0" xfId="0" applyFont="1" applyFill="1" applyBorder="1" applyAlignment="1">
      <alignment horizontal="center" vertical="center" wrapText="1"/>
    </xf>
    <xf numFmtId="2" fontId="6" fillId="10" borderId="20" xfId="0" applyNumberFormat="1" applyFont="1" applyFill="1" applyBorder="1" applyAlignment="1">
      <alignment horizontal="center" vertical="center"/>
    </xf>
    <xf numFmtId="2" fontId="6" fillId="10" borderId="0" xfId="0" applyNumberFormat="1" applyFont="1" applyFill="1" applyBorder="1" applyAlignment="1">
      <alignment horizontal="center" vertical="center"/>
    </xf>
    <xf numFmtId="2" fontId="6" fillId="10" borderId="24" xfId="0" applyNumberFormat="1" applyFont="1" applyFill="1" applyBorder="1" applyAlignment="1">
      <alignment horizontal="center" vertical="center"/>
    </xf>
    <xf numFmtId="2" fontId="6" fillId="10" borderId="14" xfId="0" applyNumberFormat="1" applyFont="1" applyFill="1" applyBorder="1" applyAlignment="1">
      <alignment horizontal="center" vertical="center"/>
    </xf>
    <xf numFmtId="2" fontId="2" fillId="10" borderId="0" xfId="0" applyNumberFormat="1" applyFont="1" applyFill="1" applyBorder="1" applyAlignment="1">
      <alignment horizontal="center" vertical="center"/>
    </xf>
    <xf numFmtId="2" fontId="2" fillId="8" borderId="23" xfId="0" applyNumberFormat="1" applyFont="1" applyFill="1" applyBorder="1" applyAlignment="1">
      <alignment horizontal="center"/>
    </xf>
    <xf numFmtId="2" fontId="2" fillId="8" borderId="0" xfId="0" applyNumberFormat="1" applyFont="1" applyFill="1" applyBorder="1" applyAlignment="1">
      <alignment horizontal="center"/>
    </xf>
    <xf numFmtId="2" fontId="2" fillId="8" borderId="21" xfId="0" applyNumberFormat="1" applyFont="1" applyFill="1" applyBorder="1" applyAlignment="1">
      <alignment horizontal="center"/>
    </xf>
    <xf numFmtId="2" fontId="2" fillId="10" borderId="21" xfId="0" applyNumberFormat="1" applyFont="1" applyFill="1" applyBorder="1" applyAlignment="1">
      <alignment horizontal="center" vertical="center"/>
    </xf>
    <xf numFmtId="0" fontId="0" fillId="11" borderId="0" xfId="0" applyFill="1" applyBorder="1"/>
    <xf numFmtId="0" fontId="6" fillId="11" borderId="0" xfId="0" applyFont="1" applyFill="1" applyBorder="1" applyAlignment="1">
      <alignment vertical="center" wrapText="1"/>
    </xf>
    <xf numFmtId="0" fontId="2" fillId="11" borderId="0" xfId="0" applyFont="1" applyFill="1" applyBorder="1" applyAlignment="1">
      <alignment vertical="center" wrapText="1"/>
    </xf>
    <xf numFmtId="0" fontId="0" fillId="11" borderId="0" xfId="0" applyFill="1" applyBorder="1" applyAlignment="1">
      <alignment vertical="center"/>
    </xf>
    <xf numFmtId="0" fontId="2" fillId="9" borderId="4" xfId="0" applyFont="1" applyFill="1" applyBorder="1" applyAlignment="1">
      <alignment vertical="center" wrapText="1"/>
    </xf>
    <xf numFmtId="0" fontId="2" fillId="0" borderId="0" xfId="0" applyFont="1" applyAlignment="1">
      <alignment horizontal="center"/>
    </xf>
    <xf numFmtId="165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0" fontId="2" fillId="0" borderId="0" xfId="0" applyFont="1"/>
    <xf numFmtId="3" fontId="0" fillId="0" borderId="0" xfId="0" applyNumberFormat="1"/>
    <xf numFmtId="0" fontId="2" fillId="0" borderId="0" xfId="0" applyFont="1" applyAlignment="1">
      <alignment horizontal="left"/>
    </xf>
    <xf numFmtId="2" fontId="6" fillId="6" borderId="3" xfId="0" applyNumberFormat="1" applyFont="1" applyFill="1" applyBorder="1" applyAlignment="1">
      <alignment horizontal="center" vertical="center" wrapText="1"/>
    </xf>
    <xf numFmtId="2" fontId="6" fillId="6" borderId="4" xfId="0" applyNumberFormat="1" applyFont="1" applyFill="1" applyBorder="1" applyAlignment="1">
      <alignment horizontal="center" vertical="center" wrapText="1"/>
    </xf>
    <xf numFmtId="2" fontId="6" fillId="6" borderId="2" xfId="0" applyNumberFormat="1" applyFont="1" applyFill="1" applyBorder="1" applyAlignment="1">
      <alignment horizontal="center" vertical="center" wrapText="1"/>
    </xf>
    <xf numFmtId="2" fontId="20" fillId="0" borderId="0" xfId="0" applyNumberFormat="1" applyFont="1" applyAlignment="1">
      <alignment horizontal="center"/>
    </xf>
    <xf numFmtId="0" fontId="22" fillId="14" borderId="27" xfId="0" applyFont="1" applyFill="1" applyBorder="1"/>
    <xf numFmtId="0" fontId="21" fillId="14" borderId="27" xfId="1" applyFont="1" applyFill="1" applyBorder="1" applyAlignment="1" applyProtection="1"/>
    <xf numFmtId="166" fontId="0" fillId="0" borderId="0" xfId="0" applyNumberFormat="1"/>
    <xf numFmtId="164" fontId="3" fillId="4" borderId="15" xfId="0" applyNumberFormat="1" applyFont="1" applyFill="1" applyBorder="1" applyAlignment="1">
      <alignment horizontal="center"/>
    </xf>
    <xf numFmtId="164" fontId="3" fillId="4" borderId="5" xfId="0" applyNumberFormat="1" applyFont="1" applyFill="1" applyBorder="1" applyAlignment="1">
      <alignment horizontal="center"/>
    </xf>
    <xf numFmtId="0" fontId="3" fillId="15" borderId="28" xfId="0" applyFont="1" applyFill="1" applyBorder="1" applyAlignment="1">
      <alignment horizontal="center"/>
    </xf>
    <xf numFmtId="0" fontId="3" fillId="15" borderId="29" xfId="0" applyFont="1" applyFill="1" applyBorder="1" applyAlignment="1">
      <alignment horizontal="center"/>
    </xf>
    <xf numFmtId="2" fontId="6" fillId="5" borderId="0" xfId="0" applyNumberFormat="1" applyFont="1" applyFill="1" applyBorder="1" applyAlignment="1">
      <alignment horizontal="center"/>
    </xf>
    <xf numFmtId="4" fontId="3" fillId="4" borderId="13" xfId="2" applyNumberFormat="1" applyFont="1" applyFill="1" applyBorder="1" applyAlignment="1">
      <alignment horizontal="center" vertical="center"/>
    </xf>
    <xf numFmtId="4" fontId="5" fillId="4" borderId="5" xfId="2" applyNumberFormat="1" applyFont="1" applyFill="1" applyBorder="1" applyAlignment="1">
      <alignment horizontal="center" vertical="center"/>
    </xf>
    <xf numFmtId="4" fontId="5" fillId="4" borderId="6" xfId="2" applyNumberFormat="1" applyFont="1" applyFill="1" applyBorder="1" applyAlignment="1">
      <alignment horizontal="center" vertical="center"/>
    </xf>
    <xf numFmtId="4" fontId="3" fillId="4" borderId="9" xfId="2" applyNumberFormat="1" applyFont="1" applyFill="1" applyBorder="1" applyAlignment="1">
      <alignment horizontal="center" vertical="center"/>
    </xf>
    <xf numFmtId="4" fontId="3" fillId="4" borderId="15" xfId="2" applyNumberFormat="1" applyFont="1" applyFill="1" applyBorder="1" applyAlignment="1">
      <alignment horizontal="center" vertical="center"/>
    </xf>
    <xf numFmtId="4" fontId="3" fillId="4" borderId="5" xfId="2" applyNumberFormat="1" applyFont="1" applyFill="1" applyBorder="1" applyAlignment="1">
      <alignment horizontal="center" vertical="center"/>
    </xf>
    <xf numFmtId="2" fontId="1" fillId="6" borderId="14" xfId="0" applyNumberFormat="1" applyFont="1" applyFill="1" applyBorder="1" applyAlignment="1">
      <alignment horizontal="center" vertical="center"/>
    </xf>
    <xf numFmtId="2" fontId="1" fillId="8" borderId="14" xfId="0" applyNumberFormat="1" applyFont="1" applyFill="1" applyBorder="1" applyAlignment="1">
      <alignment horizontal="center" vertical="center"/>
    </xf>
    <xf numFmtId="2" fontId="1" fillId="8" borderId="25" xfId="0" applyNumberFormat="1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 wrapText="1"/>
    </xf>
    <xf numFmtId="0" fontId="6" fillId="7" borderId="3" xfId="0" applyFont="1" applyFill="1" applyBorder="1" applyAlignment="1">
      <alignment horizontal="center" vertical="center" wrapText="1"/>
    </xf>
    <xf numFmtId="3" fontId="0" fillId="0" borderId="0" xfId="0" applyNumberFormat="1" applyFill="1" applyBorder="1" applyAlignment="1">
      <alignment horizontal="center" vertical="center"/>
    </xf>
    <xf numFmtId="0" fontId="0" fillId="0" borderId="0" xfId="0" applyFill="1"/>
    <xf numFmtId="2" fontId="0" fillId="0" borderId="0" xfId="0" applyNumberFormat="1"/>
    <xf numFmtId="0" fontId="0" fillId="0" borderId="0" xfId="0" applyFill="1" applyBorder="1" applyAlignment="1">
      <alignment horizontal="center"/>
    </xf>
    <xf numFmtId="0" fontId="6" fillId="0" borderId="0" xfId="0" applyFont="1" applyFill="1" applyBorder="1" applyAlignment="1">
      <alignment horizontal="center" wrapText="1"/>
    </xf>
    <xf numFmtId="2" fontId="0" fillId="0" borderId="0" xfId="0" applyNumberFormat="1" applyFill="1" applyBorder="1" applyAlignment="1">
      <alignment horizontal="center"/>
    </xf>
    <xf numFmtId="2" fontId="0" fillId="11" borderId="0" xfId="0" applyNumberFormat="1" applyFill="1" applyBorder="1"/>
    <xf numFmtId="2" fontId="6" fillId="10" borderId="25" xfId="0" applyNumberFormat="1" applyFont="1" applyFill="1" applyBorder="1" applyAlignment="1">
      <alignment horizontal="center" vertical="center"/>
    </xf>
    <xf numFmtId="165" fontId="0" fillId="0" borderId="0" xfId="0" applyNumberFormat="1"/>
    <xf numFmtId="0" fontId="1" fillId="2" borderId="0" xfId="0" applyFont="1" applyFill="1"/>
    <xf numFmtId="3" fontId="0" fillId="0" borderId="0" xfId="0" applyNumberFormat="1" applyAlignment="1">
      <alignment horizontal="center" vertical="center"/>
    </xf>
    <xf numFmtId="0" fontId="1" fillId="0" borderId="0" xfId="0" applyFont="1"/>
    <xf numFmtId="165" fontId="1" fillId="0" borderId="0" xfId="0" applyNumberFormat="1" applyFont="1" applyAlignment="1">
      <alignment horizontal="center"/>
    </xf>
    <xf numFmtId="0" fontId="20" fillId="0" borderId="0" xfId="0" applyFont="1" applyFill="1"/>
    <xf numFmtId="0" fontId="20" fillId="0" borderId="0" xfId="0" applyFont="1"/>
    <xf numFmtId="0" fontId="23" fillId="0" borderId="0" xfId="0" applyFont="1"/>
    <xf numFmtId="164" fontId="11" fillId="4" borderId="30" xfId="0" applyNumberFormat="1" applyFont="1" applyFill="1" applyBorder="1" applyAlignment="1">
      <alignment horizontal="center"/>
    </xf>
    <xf numFmtId="164" fontId="5" fillId="4" borderId="30" xfId="2" applyNumberFormat="1" applyFont="1" applyFill="1" applyBorder="1" applyAlignment="1">
      <alignment horizontal="center"/>
    </xf>
    <xf numFmtId="0" fontId="13" fillId="0" borderId="0" xfId="0" applyFont="1" applyFill="1" applyBorder="1" applyAlignment="1">
      <alignment vertical="center"/>
    </xf>
    <xf numFmtId="0" fontId="13" fillId="0" borderId="2" xfId="0" applyFont="1" applyFill="1" applyBorder="1" applyAlignment="1">
      <alignment vertical="center"/>
    </xf>
    <xf numFmtId="164" fontId="3" fillId="4" borderId="10" xfId="2" applyNumberFormat="1" applyFont="1" applyFill="1" applyBorder="1" applyAlignment="1">
      <alignment horizontal="center" vertical="center"/>
    </xf>
    <xf numFmtId="2" fontId="1" fillId="6" borderId="0" xfId="0" applyNumberFormat="1" applyFont="1" applyFill="1" applyBorder="1" applyAlignment="1">
      <alignment horizontal="center"/>
    </xf>
    <xf numFmtId="4" fontId="5" fillId="4" borderId="30" xfId="2" applyNumberFormat="1" applyFont="1" applyFill="1" applyBorder="1" applyAlignment="1">
      <alignment horizontal="center" vertical="center"/>
    </xf>
    <xf numFmtId="0" fontId="26" fillId="0" borderId="0" xfId="0" applyFont="1"/>
    <xf numFmtId="0" fontId="27" fillId="20" borderId="2" xfId="0" applyFont="1" applyFill="1" applyBorder="1" applyAlignment="1">
      <alignment horizontal="center" vertical="center"/>
    </xf>
    <xf numFmtId="0" fontId="27" fillId="20" borderId="3" xfId="0" applyFont="1" applyFill="1" applyBorder="1" applyAlignment="1">
      <alignment horizontal="center" vertical="center"/>
    </xf>
    <xf numFmtId="0" fontId="27" fillId="20" borderId="4" xfId="0" applyFont="1" applyFill="1" applyBorder="1" applyAlignment="1">
      <alignment horizontal="center" vertical="center"/>
    </xf>
    <xf numFmtId="0" fontId="1" fillId="21" borderId="0" xfId="0" applyFont="1" applyFill="1"/>
    <xf numFmtId="2" fontId="0" fillId="21" borderId="0" xfId="0" applyNumberFormat="1" applyFill="1" applyAlignment="1">
      <alignment horizontal="center"/>
    </xf>
    <xf numFmtId="0" fontId="25" fillId="0" borderId="0" xfId="0" applyFont="1"/>
    <xf numFmtId="0" fontId="21" fillId="14" borderId="31" xfId="1" applyFont="1" applyFill="1" applyBorder="1" applyAlignment="1" applyProtection="1"/>
    <xf numFmtId="0" fontId="0" fillId="13" borderId="23" xfId="0" applyFill="1" applyBorder="1"/>
    <xf numFmtId="0" fontId="20" fillId="11" borderId="26" xfId="0" applyFont="1" applyFill="1" applyBorder="1"/>
    <xf numFmtId="0" fontId="0" fillId="13" borderId="0" xfId="0" applyFill="1" applyBorder="1"/>
    <xf numFmtId="0" fontId="20" fillId="11" borderId="21" xfId="0" applyFont="1" applyFill="1" applyBorder="1"/>
    <xf numFmtId="0" fontId="0" fillId="13" borderId="14" xfId="0" applyFill="1" applyBorder="1"/>
    <xf numFmtId="0" fontId="20" fillId="11" borderId="25" xfId="0" applyFont="1" applyFill="1" applyBorder="1"/>
    <xf numFmtId="164" fontId="3" fillId="4" borderId="32" xfId="2" applyNumberFormat="1" applyFont="1" applyFill="1" applyBorder="1" applyAlignment="1">
      <alignment horizontal="center" vertical="center"/>
    </xf>
    <xf numFmtId="3" fontId="0" fillId="4" borderId="30" xfId="0" applyNumberFormat="1" applyFill="1" applyBorder="1" applyAlignment="1">
      <alignment horizontal="center" vertical="center"/>
    </xf>
    <xf numFmtId="164" fontId="28" fillId="4" borderId="8" xfId="2" applyNumberFormat="1" applyFont="1" applyFill="1" applyBorder="1" applyAlignment="1">
      <alignment horizontal="center" vertical="center"/>
    </xf>
    <xf numFmtId="2" fontId="6" fillId="5" borderId="32" xfId="0" applyNumberFormat="1" applyFont="1" applyFill="1" applyBorder="1" applyAlignment="1">
      <alignment horizontal="center"/>
    </xf>
    <xf numFmtId="2" fontId="6" fillId="5" borderId="33" xfId="0" applyNumberFormat="1" applyFont="1" applyFill="1" applyBorder="1" applyAlignment="1">
      <alignment horizontal="center"/>
    </xf>
    <xf numFmtId="2" fontId="6" fillId="5" borderId="34" xfId="0" applyNumberFormat="1" applyFont="1" applyFill="1" applyBorder="1" applyAlignment="1">
      <alignment horizontal="center"/>
    </xf>
    <xf numFmtId="0" fontId="14" fillId="13" borderId="30" xfId="0" applyFont="1" applyFill="1" applyBorder="1"/>
    <xf numFmtId="0" fontId="14" fillId="13" borderId="0" xfId="0" applyFont="1" applyFill="1" applyBorder="1"/>
    <xf numFmtId="0" fontId="22" fillId="14" borderId="35" xfId="0" applyFont="1" applyFill="1" applyBorder="1"/>
    <xf numFmtId="2" fontId="0" fillId="5" borderId="30" xfId="0" applyNumberFormat="1" applyFill="1" applyBorder="1" applyAlignment="1">
      <alignment horizontal="center"/>
    </xf>
    <xf numFmtId="0" fontId="25" fillId="0" borderId="0" xfId="0" applyFont="1" applyFill="1"/>
    <xf numFmtId="164" fontId="3" fillId="4" borderId="34" xfId="2" applyNumberFormat="1" applyFont="1" applyFill="1" applyBorder="1" applyAlignment="1">
      <alignment horizontal="center" vertical="center"/>
    </xf>
    <xf numFmtId="2" fontId="20" fillId="0" borderId="0" xfId="0" applyNumberFormat="1" applyFont="1" applyFill="1"/>
    <xf numFmtId="0" fontId="18" fillId="16" borderId="22" xfId="0" applyFont="1" applyFill="1" applyBorder="1" applyAlignment="1">
      <alignment horizontal="center" vertical="center" textRotation="90"/>
    </xf>
    <xf numFmtId="0" fontId="18" fillId="16" borderId="20" xfId="0" applyFont="1" applyFill="1" applyBorder="1" applyAlignment="1">
      <alignment horizontal="center" vertical="center" textRotation="90"/>
    </xf>
    <xf numFmtId="0" fontId="18" fillId="16" borderId="24" xfId="0" applyFont="1" applyFill="1" applyBorder="1" applyAlignment="1">
      <alignment horizontal="center" vertical="center" textRotation="90"/>
    </xf>
    <xf numFmtId="0" fontId="20" fillId="11" borderId="36" xfId="0" applyFont="1" applyFill="1" applyBorder="1" applyAlignment="1">
      <alignment horizontal="center"/>
    </xf>
    <xf numFmtId="0" fontId="20" fillId="11" borderId="37" xfId="0" applyFont="1" applyFill="1" applyBorder="1" applyAlignment="1">
      <alignment horizontal="center"/>
    </xf>
    <xf numFmtId="0" fontId="20" fillId="11" borderId="35" xfId="0" applyFont="1" applyFill="1" applyBorder="1" applyAlignment="1">
      <alignment horizontal="center"/>
    </xf>
    <xf numFmtId="0" fontId="13" fillId="14" borderId="2" xfId="0" applyFont="1" applyFill="1" applyBorder="1" applyAlignment="1">
      <alignment horizontal="left" vertical="center"/>
    </xf>
    <xf numFmtId="0" fontId="13" fillId="14" borderId="3" xfId="0" applyFont="1" applyFill="1" applyBorder="1" applyAlignment="1">
      <alignment horizontal="left" vertical="center"/>
    </xf>
    <xf numFmtId="0" fontId="13" fillId="14" borderId="4" xfId="0" applyFont="1" applyFill="1" applyBorder="1" applyAlignment="1">
      <alignment horizontal="left" vertical="center"/>
    </xf>
    <xf numFmtId="2" fontId="12" fillId="0" borderId="0" xfId="0" applyNumberFormat="1" applyFont="1" applyAlignment="1">
      <alignment horizontal="left"/>
    </xf>
    <xf numFmtId="2" fontId="0" fillId="0" borderId="0" xfId="0" applyNumberFormat="1" applyAlignment="1">
      <alignment horizontal="left"/>
    </xf>
    <xf numFmtId="2" fontId="0" fillId="0" borderId="0" xfId="0" applyNumberFormat="1" applyAlignment="1"/>
    <xf numFmtId="0" fontId="13" fillId="12" borderId="2" xfId="0" applyFont="1" applyFill="1" applyBorder="1" applyAlignment="1">
      <alignment horizontal="left" vertical="center"/>
    </xf>
    <xf numFmtId="0" fontId="0" fillId="0" borderId="3" xfId="0" applyBorder="1"/>
    <xf numFmtId="0" fontId="0" fillId="0" borderId="4" xfId="0" applyBorder="1"/>
    <xf numFmtId="0" fontId="12" fillId="0" borderId="0" xfId="0" applyFont="1" applyAlignment="1">
      <alignment horizontal="left"/>
    </xf>
    <xf numFmtId="0" fontId="0" fillId="0" borderId="0" xfId="0" applyAlignment="1">
      <alignment horizontal="left"/>
    </xf>
    <xf numFmtId="0" fontId="9" fillId="6" borderId="2" xfId="0" applyFont="1" applyFill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/>
    </xf>
    <xf numFmtId="0" fontId="0" fillId="6" borderId="3" xfId="0" applyFill="1" applyBorder="1" applyAlignment="1">
      <alignment vertical="center"/>
    </xf>
    <xf numFmtId="0" fontId="0" fillId="6" borderId="4" xfId="0" applyFill="1" applyBorder="1" applyAlignment="1">
      <alignment vertical="center"/>
    </xf>
    <xf numFmtId="0" fontId="0" fillId="0" borderId="3" xfId="0" applyBorder="1" applyAlignment="1">
      <alignment vertical="center"/>
    </xf>
    <xf numFmtId="0" fontId="9" fillId="5" borderId="22" xfId="0" applyFont="1" applyFill="1" applyBorder="1" applyAlignment="1">
      <alignment horizontal="center" vertical="center"/>
    </xf>
    <xf numFmtId="0" fontId="10" fillId="5" borderId="23" xfId="0" applyFont="1" applyFill="1" applyBorder="1" applyAlignment="1">
      <alignment horizontal="center" vertical="center"/>
    </xf>
    <xf numFmtId="0" fontId="0" fillId="0" borderId="23" xfId="0" applyBorder="1" applyAlignment="1">
      <alignment vertical="center"/>
    </xf>
    <xf numFmtId="0" fontId="0" fillId="0" borderId="26" xfId="0" applyBorder="1" applyAlignment="1">
      <alignment vertical="center"/>
    </xf>
    <xf numFmtId="0" fontId="15" fillId="17" borderId="2" xfId="0" applyFont="1" applyFill="1" applyBorder="1" applyAlignment="1">
      <alignment horizontal="center" vertical="center"/>
    </xf>
    <xf numFmtId="0" fontId="15" fillId="17" borderId="3" xfId="0" applyFont="1" applyFill="1" applyBorder="1" applyAlignment="1">
      <alignment vertical="center"/>
    </xf>
    <xf numFmtId="0" fontId="15" fillId="17" borderId="4" xfId="0" applyFont="1" applyFill="1" applyBorder="1" applyAlignment="1">
      <alignment vertical="center"/>
    </xf>
    <xf numFmtId="0" fontId="17" fillId="18" borderId="2" xfId="0" applyFont="1" applyFill="1" applyBorder="1" applyAlignment="1">
      <alignment horizontal="center"/>
    </xf>
    <xf numFmtId="0" fontId="17" fillId="18" borderId="3" xfId="0" applyFont="1" applyFill="1" applyBorder="1" applyAlignment="1">
      <alignment horizontal="center"/>
    </xf>
    <xf numFmtId="0" fontId="17" fillId="18" borderId="4" xfId="0" applyFont="1" applyFill="1" applyBorder="1" applyAlignment="1">
      <alignment horizontal="center"/>
    </xf>
    <xf numFmtId="0" fontId="16" fillId="19" borderId="2" xfId="0" applyFont="1" applyFill="1" applyBorder="1" applyAlignment="1">
      <alignment horizontal="center" vertical="center"/>
    </xf>
    <xf numFmtId="0" fontId="16" fillId="19" borderId="3" xfId="0" applyFont="1" applyFill="1" applyBorder="1" applyAlignment="1">
      <alignment horizontal="center" vertical="center"/>
    </xf>
    <xf numFmtId="0" fontId="16" fillId="19" borderId="4" xfId="0" applyFont="1" applyFill="1" applyBorder="1" applyAlignment="1">
      <alignment horizontal="center" vertical="center"/>
    </xf>
    <xf numFmtId="2" fontId="16" fillId="19" borderId="2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8">
    <cellStyle name="Comma 2" xfId="5"/>
    <cellStyle name="Hyperlink" xfId="1" builtinId="8"/>
    <cellStyle name="Normal" xfId="0" builtinId="0"/>
    <cellStyle name="Normal 2" xfId="4"/>
    <cellStyle name="Normal 3" xfId="6"/>
    <cellStyle name="Normal 4" xfId="7"/>
    <cellStyle name="Normal_Sheet1" xfId="2"/>
    <cellStyle name="Percent" xfId="3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4.8872757829090133E-2"/>
          <c:y val="1.9647357358338658E-2"/>
          <c:w val="0.94639564461386316"/>
          <c:h val="0.88773613879177959"/>
        </c:manualLayout>
      </c:layout>
      <c:lineChart>
        <c:grouping val="standard"/>
        <c:ser>
          <c:idx val="0"/>
          <c:order val="0"/>
          <c:tx>
            <c:strRef>
              <c:f>Annual!$A$80</c:f>
              <c:strCache>
                <c:ptCount val="1"/>
                <c:pt idx="0">
                  <c:v>SA - Annual Gross Operating Surplus</c:v>
                </c:pt>
              </c:strCache>
            </c:strRef>
          </c:tx>
          <c:cat>
            <c:strRef>
              <c:f>Annual!$C$84:$S$84</c:f>
              <c:strCach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strCache>
            </c:strRef>
          </c:cat>
          <c:val>
            <c:numRef>
              <c:f>Annual!$C$80:$S$80</c:f>
              <c:numCache>
                <c:formatCode>#,##0.00</c:formatCode>
                <c:ptCount val="17"/>
                <c:pt idx="0">
                  <c:v>14.036794755090984</c:v>
                </c:pt>
                <c:pt idx="1">
                  <c:v>11.554750149011182</c:v>
                </c:pt>
                <c:pt idx="2">
                  <c:v>5.3090163295955755</c:v>
                </c:pt>
                <c:pt idx="3">
                  <c:v>10.625638546790265</c:v>
                </c:pt>
                <c:pt idx="4">
                  <c:v>18.375953598776764</c:v>
                </c:pt>
                <c:pt idx="5">
                  <c:v>14.473587180450256</c:v>
                </c:pt>
                <c:pt idx="6">
                  <c:v>18.448359250129535</c:v>
                </c:pt>
                <c:pt idx="7">
                  <c:v>7.3264410610426687</c:v>
                </c:pt>
                <c:pt idx="8">
                  <c:v>9.9771105963637385</c:v>
                </c:pt>
                <c:pt idx="9">
                  <c:v>10.795110393640863</c:v>
                </c:pt>
                <c:pt idx="10">
                  <c:v>13.206659041594737</c:v>
                </c:pt>
                <c:pt idx="11">
                  <c:v>14.460750150264353</c:v>
                </c:pt>
                <c:pt idx="12">
                  <c:v>13.870693662198319</c:v>
                </c:pt>
                <c:pt idx="13">
                  <c:v>5.8698043554004542</c:v>
                </c:pt>
                <c:pt idx="14">
                  <c:v>9.0297517738240813</c:v>
                </c:pt>
                <c:pt idx="15">
                  <c:v>7.9748588051649989</c:v>
                </c:pt>
                <c:pt idx="16">
                  <c:v>7.4817618021617553</c:v>
                </c:pt>
              </c:numCache>
            </c:numRef>
          </c:val>
        </c:ser>
        <c:ser>
          <c:idx val="1"/>
          <c:order val="1"/>
          <c:tx>
            <c:strRef>
              <c:f>Annual!$A$100</c:f>
              <c:strCache>
                <c:ptCount val="1"/>
                <c:pt idx="0">
                  <c:v>KZN - Annual Gross Operating Surplus</c:v>
                </c:pt>
              </c:strCache>
            </c:strRef>
          </c:tx>
          <c:cat>
            <c:strRef>
              <c:f>Annual!$C$84:$S$84</c:f>
              <c:strCach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strCache>
            </c:strRef>
          </c:cat>
          <c:val>
            <c:numRef>
              <c:f>Annual!$C$100:$S$100</c:f>
              <c:numCache>
                <c:formatCode>#,##0.00</c:formatCode>
                <c:ptCount val="17"/>
                <c:pt idx="0">
                  <c:v>14.256427660440457</c:v>
                </c:pt>
                <c:pt idx="1">
                  <c:v>11.176681584197958</c:v>
                </c:pt>
                <c:pt idx="2">
                  <c:v>4.1958019717519566</c:v>
                </c:pt>
                <c:pt idx="3">
                  <c:v>7.7901770836186381</c:v>
                </c:pt>
                <c:pt idx="4">
                  <c:v>16.96828819447682</c:v>
                </c:pt>
                <c:pt idx="5">
                  <c:v>14.965272777414981</c:v>
                </c:pt>
                <c:pt idx="6">
                  <c:v>17.033115255172511</c:v>
                </c:pt>
                <c:pt idx="7">
                  <c:v>9.0708137092987187</c:v>
                </c:pt>
                <c:pt idx="8">
                  <c:v>9.8667053013570705</c:v>
                </c:pt>
                <c:pt idx="9">
                  <c:v>9.6277191035115752</c:v>
                </c:pt>
                <c:pt idx="10">
                  <c:v>11.458900877329027</c:v>
                </c:pt>
                <c:pt idx="11">
                  <c:v>13.61506580879383</c:v>
                </c:pt>
                <c:pt idx="12">
                  <c:v>12.73310390588647</c:v>
                </c:pt>
                <c:pt idx="13">
                  <c:v>6.1740805785032435</c:v>
                </c:pt>
                <c:pt idx="14">
                  <c:v>8.5903286129411374</c:v>
                </c:pt>
                <c:pt idx="15">
                  <c:v>6.2314718580147836</c:v>
                </c:pt>
                <c:pt idx="16">
                  <c:v>8.6034976215559222</c:v>
                </c:pt>
              </c:numCache>
            </c:numRef>
          </c:val>
        </c:ser>
        <c:marker val="1"/>
        <c:axId val="63591168"/>
        <c:axId val="63592704"/>
      </c:lineChart>
      <c:catAx>
        <c:axId val="6359116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3592704"/>
        <c:crosses val="autoZero"/>
        <c:auto val="1"/>
        <c:lblAlgn val="ctr"/>
        <c:lblOffset val="100"/>
      </c:catAx>
      <c:valAx>
        <c:axId val="63592704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35911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36859976326489097"/>
          <c:y val="3.5040350246675601E-2"/>
          <c:w val="0.43579311409603166"/>
          <c:h val="0.15769595190642838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chemeClr val="accent3">
        <a:lumMod val="40000"/>
        <a:lumOff val="60000"/>
      </a:schemeClr>
    </a:solidFill>
  </c:spPr>
  <c:printSettings>
    <c:headerFooter/>
    <c:pageMargins b="0.75000000000000644" l="0.70000000000000062" r="0.70000000000000062" t="0.75000000000000644" header="0.30000000000000032" footer="0.30000000000000032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1275"/>
          <c:h val="0.94875442583099945"/>
        </c:manualLayout>
      </c:layout>
      <c:lineChart>
        <c:grouping val="standard"/>
        <c:ser>
          <c:idx val="0"/>
          <c:order val="0"/>
          <c:tx>
            <c:strRef>
              <c:f>Quarterly!$A$61</c:f>
              <c:strCache>
                <c:ptCount val="1"/>
                <c:pt idx="0">
                  <c:v>SA - Gross Operating Surplus</c:v>
                </c:pt>
              </c:strCache>
            </c:strRef>
          </c:tx>
          <c:marker>
            <c:symbol val="none"/>
          </c:marker>
          <c:cat>
            <c:strRef>
              <c:f>Quarterly!$C$65:$BW$65</c:f>
              <c:strCache>
                <c:ptCount val="73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  <c:pt idx="65">
                  <c:v>2011q3</c:v>
                </c:pt>
                <c:pt idx="66">
                  <c:v>2011q4</c:v>
                </c:pt>
                <c:pt idx="67">
                  <c:v>2012q1</c:v>
                </c:pt>
                <c:pt idx="68">
                  <c:v>2012q2</c:v>
                </c:pt>
                <c:pt idx="69">
                  <c:v>2012q3</c:v>
                </c:pt>
                <c:pt idx="70">
                  <c:v>2012q4</c:v>
                </c:pt>
                <c:pt idx="71">
                  <c:v>2013q1</c:v>
                </c:pt>
                <c:pt idx="72">
                  <c:v>2013q2</c:v>
                </c:pt>
              </c:strCache>
            </c:strRef>
          </c:cat>
          <c:val>
            <c:numRef>
              <c:f>Quarterly!$C$61:$BW$61</c:f>
              <c:numCache>
                <c:formatCode>#,##0.00</c:formatCode>
                <c:ptCount val="73"/>
                <c:pt idx="0">
                  <c:v>7.6425618745602746</c:v>
                </c:pt>
                <c:pt idx="1">
                  <c:v>7.0861662336103954</c:v>
                </c:pt>
                <c:pt idx="2">
                  <c:v>-4.3180833982574702</c:v>
                </c:pt>
                <c:pt idx="3">
                  <c:v>3.3791602877244711</c:v>
                </c:pt>
                <c:pt idx="4">
                  <c:v>11.53700461200925</c:v>
                </c:pt>
                <c:pt idx="5">
                  <c:v>1.1741618880529718</c:v>
                </c:pt>
                <c:pt idx="6">
                  <c:v>-3.5091891703638347</c:v>
                </c:pt>
                <c:pt idx="7">
                  <c:v>2.9098744168180204</c:v>
                </c:pt>
                <c:pt idx="8">
                  <c:v>12.174543048877165</c:v>
                </c:pt>
                <c:pt idx="9">
                  <c:v>0.51918313771326008</c:v>
                </c:pt>
                <c:pt idx="10">
                  <c:v>-5.6340329539943372</c:v>
                </c:pt>
                <c:pt idx="11">
                  <c:v>0.62521814540153664</c:v>
                </c:pt>
                <c:pt idx="12">
                  <c:v>11.381179994828491</c:v>
                </c:pt>
                <c:pt idx="13">
                  <c:v>-0.92028149778095247</c:v>
                </c:pt>
                <c:pt idx="14">
                  <c:v>-7.1131341192578494</c:v>
                </c:pt>
                <c:pt idx="15">
                  <c:v>4.6175126446456671</c:v>
                </c:pt>
                <c:pt idx="16">
                  <c:v>9.9170982340652127</c:v>
                </c:pt>
                <c:pt idx="17">
                  <c:v>5.0373514072689831</c:v>
                </c:pt>
                <c:pt idx="18">
                  <c:v>-2.7597147628708529</c:v>
                </c:pt>
                <c:pt idx="19">
                  <c:v>3.7997408436641935</c:v>
                </c:pt>
                <c:pt idx="20">
                  <c:v>10.180948322732636</c:v>
                </c:pt>
                <c:pt idx="21">
                  <c:v>8.198316558272003</c:v>
                </c:pt>
                <c:pt idx="22">
                  <c:v>-3.3983784747662242</c:v>
                </c:pt>
                <c:pt idx="23">
                  <c:v>3.3366399478949793</c:v>
                </c:pt>
                <c:pt idx="24">
                  <c:v>8.9507119870703722</c:v>
                </c:pt>
                <c:pt idx="25">
                  <c:v>0.82489589490295534</c:v>
                </c:pt>
                <c:pt idx="26">
                  <c:v>-0.92882353922889227</c:v>
                </c:pt>
                <c:pt idx="27">
                  <c:v>4.6665699916139562</c:v>
                </c:pt>
                <c:pt idx="28">
                  <c:v>13.115421246871581</c:v>
                </c:pt>
                <c:pt idx="29">
                  <c:v>3.1039184825228938</c:v>
                </c:pt>
                <c:pt idx="30">
                  <c:v>-1.4506412985848083</c:v>
                </c:pt>
                <c:pt idx="31">
                  <c:v>-0.42758437780846448</c:v>
                </c:pt>
                <c:pt idx="32">
                  <c:v>6.7499629597755666</c:v>
                </c:pt>
                <c:pt idx="33">
                  <c:v>0.79559878063332912</c:v>
                </c:pt>
                <c:pt idx="34">
                  <c:v>-4.5774378816600034</c:v>
                </c:pt>
                <c:pt idx="35">
                  <c:v>5.5900113207156075</c:v>
                </c:pt>
                <c:pt idx="36">
                  <c:v>5.0946525245903018</c:v>
                </c:pt>
                <c:pt idx="37">
                  <c:v>6.6572516809154738</c:v>
                </c:pt>
                <c:pt idx="38">
                  <c:v>-5.5658804443984833</c:v>
                </c:pt>
                <c:pt idx="39">
                  <c:v>4.16629549136485</c:v>
                </c:pt>
                <c:pt idx="40">
                  <c:v>6.4713928608836859</c:v>
                </c:pt>
                <c:pt idx="41">
                  <c:v>5.0334103241134676</c:v>
                </c:pt>
                <c:pt idx="42">
                  <c:v>-4.5161494914514453</c:v>
                </c:pt>
                <c:pt idx="43">
                  <c:v>2.7353533973619215</c:v>
                </c:pt>
                <c:pt idx="44">
                  <c:v>6.7326147940351397</c:v>
                </c:pt>
                <c:pt idx="45">
                  <c:v>11.72235918929856</c:v>
                </c:pt>
                <c:pt idx="46">
                  <c:v>-5.4967056471611526</c:v>
                </c:pt>
                <c:pt idx="47">
                  <c:v>6.5434923530130655</c:v>
                </c:pt>
                <c:pt idx="48">
                  <c:v>3.5931582453988491</c:v>
                </c:pt>
                <c:pt idx="49">
                  <c:v>5.2634510131263408</c:v>
                </c:pt>
                <c:pt idx="50">
                  <c:v>-3.1991760728937697</c:v>
                </c:pt>
                <c:pt idx="51">
                  <c:v>5.6969155963001441</c:v>
                </c:pt>
                <c:pt idx="52">
                  <c:v>9.1653052450922097</c:v>
                </c:pt>
                <c:pt idx="53">
                  <c:v>3.2680620319070672</c:v>
                </c:pt>
                <c:pt idx="54">
                  <c:v>-6.9313837239339815</c:v>
                </c:pt>
                <c:pt idx="55">
                  <c:v>4.3357601888985897</c:v>
                </c:pt>
                <c:pt idx="56">
                  <c:v>6.1648652809876907</c:v>
                </c:pt>
                <c:pt idx="57">
                  <c:v>-0.11643079956722348</c:v>
                </c:pt>
                <c:pt idx="58">
                  <c:v>-5.1485305826220467</c:v>
                </c:pt>
                <c:pt idx="59">
                  <c:v>5.0545784402730209</c:v>
                </c:pt>
                <c:pt idx="60">
                  <c:v>10.91551153363824</c:v>
                </c:pt>
                <c:pt idx="61">
                  <c:v>-1.8183532589202567</c:v>
                </c:pt>
                <c:pt idx="62">
                  <c:v>-2.5556900330378465</c:v>
                </c:pt>
                <c:pt idx="63">
                  <c:v>1.8811871217232803</c:v>
                </c:pt>
                <c:pt idx="64">
                  <c:v>8.6457705246440693</c:v>
                </c:pt>
                <c:pt idx="65">
                  <c:v>1.7531335199444376</c:v>
                </c:pt>
                <c:pt idx="66">
                  <c:v>-3.9407007234701217</c:v>
                </c:pt>
                <c:pt idx="67">
                  <c:v>2.6146797629996046</c:v>
                </c:pt>
                <c:pt idx="68">
                  <c:v>9.0963241585960635</c:v>
                </c:pt>
                <c:pt idx="69">
                  <c:v>-1.3486285063371128</c:v>
                </c:pt>
                <c:pt idx="70">
                  <c:v>-4.4304597620418882</c:v>
                </c:pt>
                <c:pt idx="71">
                  <c:v>3.2633673844344915</c:v>
                </c:pt>
                <c:pt idx="72">
                  <c:v>7.4907432316146076</c:v>
                </c:pt>
              </c:numCache>
            </c:numRef>
          </c:val>
        </c:ser>
        <c:ser>
          <c:idx val="1"/>
          <c:order val="1"/>
          <c:tx>
            <c:strRef>
              <c:f>Quarterly!$A$81</c:f>
              <c:strCache>
                <c:ptCount val="1"/>
                <c:pt idx="0">
                  <c:v>KZN - Annual Gross Operating Surplus</c:v>
                </c:pt>
              </c:strCache>
            </c:strRef>
          </c:tx>
          <c:marker>
            <c:symbol val="none"/>
          </c:marker>
          <c:cat>
            <c:strRef>
              <c:f>Quarterly!$C$65:$BW$65</c:f>
              <c:strCache>
                <c:ptCount val="73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  <c:pt idx="65">
                  <c:v>2011q3</c:v>
                </c:pt>
                <c:pt idx="66">
                  <c:v>2011q4</c:v>
                </c:pt>
                <c:pt idx="67">
                  <c:v>2012q1</c:v>
                </c:pt>
                <c:pt idx="68">
                  <c:v>2012q2</c:v>
                </c:pt>
                <c:pt idx="69">
                  <c:v>2012q3</c:v>
                </c:pt>
                <c:pt idx="70">
                  <c:v>2012q4</c:v>
                </c:pt>
                <c:pt idx="71">
                  <c:v>2013q1</c:v>
                </c:pt>
                <c:pt idx="72">
                  <c:v>2013q2</c:v>
                </c:pt>
              </c:strCache>
            </c:strRef>
          </c:cat>
          <c:val>
            <c:numRef>
              <c:f>Quarterly!$C$81:$BW$81</c:f>
              <c:numCache>
                <c:formatCode>#,##0.00</c:formatCode>
                <c:ptCount val="73"/>
                <c:pt idx="0">
                  <c:v>9.4007185983365069</c:v>
                </c:pt>
                <c:pt idx="1">
                  <c:v>7.6261944595691276</c:v>
                </c:pt>
                <c:pt idx="2">
                  <c:v>-4.8883560691416594</c:v>
                </c:pt>
                <c:pt idx="3">
                  <c:v>1.8526323685678483</c:v>
                </c:pt>
                <c:pt idx="4">
                  <c:v>15.615735317055307</c:v>
                </c:pt>
                <c:pt idx="5">
                  <c:v>-0.94099252938176248</c:v>
                </c:pt>
                <c:pt idx="6">
                  <c:v>-4.1852899504621552</c:v>
                </c:pt>
                <c:pt idx="7">
                  <c:v>2.2329049468076159</c:v>
                </c:pt>
                <c:pt idx="8">
                  <c:v>15.94790832131919</c:v>
                </c:pt>
                <c:pt idx="9">
                  <c:v>-1.8478443165743867</c:v>
                </c:pt>
                <c:pt idx="10">
                  <c:v>-6.7073037117979757</c:v>
                </c:pt>
                <c:pt idx="11">
                  <c:v>1.2224494109058441</c:v>
                </c:pt>
                <c:pt idx="12">
                  <c:v>13.613206603502181</c:v>
                </c:pt>
                <c:pt idx="13">
                  <c:v>-3.4373017071184773</c:v>
                </c:pt>
                <c:pt idx="14">
                  <c:v>-9.4658146098849141</c:v>
                </c:pt>
                <c:pt idx="15">
                  <c:v>3.8984678801785999</c:v>
                </c:pt>
                <c:pt idx="16">
                  <c:v>13.560430724257271</c:v>
                </c:pt>
                <c:pt idx="17">
                  <c:v>3.1090571321395126</c:v>
                </c:pt>
                <c:pt idx="18">
                  <c:v>-5.3629680206974397</c:v>
                </c:pt>
                <c:pt idx="19">
                  <c:v>3.6394438043785939</c:v>
                </c:pt>
                <c:pt idx="20">
                  <c:v>12.024990418931498</c:v>
                </c:pt>
                <c:pt idx="21">
                  <c:v>9.4636730101321973</c:v>
                </c:pt>
                <c:pt idx="22">
                  <c:v>-6.2394623545574737</c:v>
                </c:pt>
                <c:pt idx="23">
                  <c:v>3.7725714779296067</c:v>
                </c:pt>
                <c:pt idx="24">
                  <c:v>11.856859818456991</c:v>
                </c:pt>
                <c:pt idx="25">
                  <c:v>-2.917164122662734E-2</c:v>
                </c:pt>
                <c:pt idx="26">
                  <c:v>-2.0231168571036577</c:v>
                </c:pt>
                <c:pt idx="27">
                  <c:v>2.3672394228395142</c:v>
                </c:pt>
                <c:pt idx="28">
                  <c:v>17.376010941277826</c:v>
                </c:pt>
                <c:pt idx="29">
                  <c:v>1.2222961100826062</c:v>
                </c:pt>
                <c:pt idx="30">
                  <c:v>-2.4507211033962126</c:v>
                </c:pt>
                <c:pt idx="31">
                  <c:v>0.3226987637308254</c:v>
                </c:pt>
                <c:pt idx="32">
                  <c:v>10.835986473474762</c:v>
                </c:pt>
                <c:pt idx="33">
                  <c:v>-1.029780374629339</c:v>
                </c:pt>
                <c:pt idx="34">
                  <c:v>-5.6005714921836303</c:v>
                </c:pt>
                <c:pt idx="35">
                  <c:v>5.1715980024721118</c:v>
                </c:pt>
                <c:pt idx="36">
                  <c:v>7.8301613047264977</c:v>
                </c:pt>
                <c:pt idx="37">
                  <c:v>5.9789188661717398</c:v>
                </c:pt>
                <c:pt idx="38">
                  <c:v>-7.4934204129599138</c:v>
                </c:pt>
                <c:pt idx="39">
                  <c:v>4.7696463844634707</c:v>
                </c:pt>
                <c:pt idx="40">
                  <c:v>5.7950880657303934</c:v>
                </c:pt>
                <c:pt idx="41">
                  <c:v>5.8435730149767133</c:v>
                </c:pt>
                <c:pt idx="42">
                  <c:v>-5.6146575635993354</c:v>
                </c:pt>
                <c:pt idx="43">
                  <c:v>2.6172515286360172</c:v>
                </c:pt>
                <c:pt idx="44">
                  <c:v>6.7611084662129839</c:v>
                </c:pt>
                <c:pt idx="45">
                  <c:v>10.694141886486033</c:v>
                </c:pt>
                <c:pt idx="46">
                  <c:v>-6.7117044580315612</c:v>
                </c:pt>
                <c:pt idx="47">
                  <c:v>7.1053308028289681</c:v>
                </c:pt>
                <c:pt idx="48">
                  <c:v>5.1240935412752622</c:v>
                </c:pt>
                <c:pt idx="49">
                  <c:v>4.1802360940577081</c:v>
                </c:pt>
                <c:pt idx="50">
                  <c:v>-4.9584805257729174</c:v>
                </c:pt>
                <c:pt idx="51">
                  <c:v>6.5286768415774619</c:v>
                </c:pt>
                <c:pt idx="52">
                  <c:v>10.322837668910941</c:v>
                </c:pt>
                <c:pt idx="53">
                  <c:v>1.989624635821726</c:v>
                </c:pt>
                <c:pt idx="54">
                  <c:v>-8.57083911403919</c:v>
                </c:pt>
                <c:pt idx="55">
                  <c:v>7.0127832706281801</c:v>
                </c:pt>
                <c:pt idx="56">
                  <c:v>7.5387182271701336</c:v>
                </c:pt>
                <c:pt idx="57">
                  <c:v>-2.5106598310035979</c:v>
                </c:pt>
                <c:pt idx="58">
                  <c:v>-6.33432914889364</c:v>
                </c:pt>
                <c:pt idx="59">
                  <c:v>8.370054169217509</c:v>
                </c:pt>
                <c:pt idx="60">
                  <c:v>11.866805793743694</c:v>
                </c:pt>
                <c:pt idx="61">
                  <c:v>-5.3752557868002189</c:v>
                </c:pt>
                <c:pt idx="62">
                  <c:v>-4.3610360088915039</c:v>
                </c:pt>
                <c:pt idx="63">
                  <c:v>3.5920057226085129</c:v>
                </c:pt>
                <c:pt idx="64">
                  <c:v>10.841281327084857</c:v>
                </c:pt>
                <c:pt idx="65">
                  <c:v>-0.70879463427016465</c:v>
                </c:pt>
                <c:pt idx="66">
                  <c:v>-5.9638312730518104</c:v>
                </c:pt>
                <c:pt idx="67">
                  <c:v>5.6424339902427745</c:v>
                </c:pt>
                <c:pt idx="68">
                  <c:v>12.778810797616208</c:v>
                </c:pt>
                <c:pt idx="69">
                  <c:v>-4.7915293323014234</c:v>
                </c:pt>
                <c:pt idx="70">
                  <c:v>-5.5661349877701412</c:v>
                </c:pt>
                <c:pt idx="71">
                  <c:v>4.9621119977355699</c:v>
                </c:pt>
                <c:pt idx="72">
                  <c:v>12.118449016653988</c:v>
                </c:pt>
              </c:numCache>
            </c:numRef>
          </c:val>
        </c:ser>
        <c:marker val="1"/>
        <c:axId val="63802368"/>
        <c:axId val="64611072"/>
      </c:lineChart>
      <c:catAx>
        <c:axId val="6380236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4611072"/>
        <c:crosses val="autoZero"/>
        <c:auto val="1"/>
        <c:lblAlgn val="ctr"/>
        <c:lblOffset val="100"/>
      </c:catAx>
      <c:valAx>
        <c:axId val="64611072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38023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91912383363"/>
          <c:y val="2.4074583613851244E-2"/>
          <c:w val="0.29273978468622303"/>
          <c:h val="0.12231790728761142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rgbClr val="9BBB59">
        <a:lumMod val="40000"/>
        <a:lumOff val="60000"/>
      </a:srgbClr>
    </a:solidFill>
  </c:spPr>
  <c:printSettings>
    <c:headerFooter/>
    <c:pageMargins b="0.75000000000000666" l="0.70000000000000062" r="0.70000000000000062" t="0.75000000000000666" header="0.30000000000000032" footer="0.30000000000000032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1309"/>
          <c:h val="0.94875442583099945"/>
        </c:manualLayout>
      </c:layout>
      <c:lineChart>
        <c:grouping val="standard"/>
        <c:ser>
          <c:idx val="0"/>
          <c:order val="0"/>
          <c:tx>
            <c:strRef>
              <c:f>Quarterly!$A$61</c:f>
              <c:strCache>
                <c:ptCount val="1"/>
                <c:pt idx="0">
                  <c:v>SA - Gross Operating Surplus</c:v>
                </c:pt>
              </c:strCache>
            </c:strRef>
          </c:tx>
          <c:marker>
            <c:symbol val="none"/>
          </c:marker>
          <c:cat>
            <c:strRef>
              <c:f>Quarterly!$F$85:$BW$85</c:f>
              <c:strCache>
                <c:ptCount val="70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</c:strCache>
            </c:strRef>
          </c:cat>
          <c:val>
            <c:numRef>
              <c:f>Quarterly!$F$101:$BW$101</c:f>
              <c:numCache>
                <c:formatCode>#,##0.00</c:formatCode>
                <c:ptCount val="70"/>
                <c:pt idx="0">
                  <c:v>14.019796728082282</c:v>
                </c:pt>
                <c:pt idx="1">
                  <c:v>18.144963962679952</c:v>
                </c:pt>
                <c:pt idx="2">
                  <c:v>11.622426412597559</c:v>
                </c:pt>
                <c:pt idx="3">
                  <c:v>12.566081594636294</c:v>
                </c:pt>
                <c:pt idx="4">
                  <c:v>12.055092034567886</c:v>
                </c:pt>
                <c:pt idx="5">
                  <c:v>12.69559182624973</c:v>
                </c:pt>
                <c:pt idx="6">
                  <c:v>11.96602593189793</c:v>
                </c:pt>
                <c:pt idx="7">
                  <c:v>9.5003992868979363</c:v>
                </c:pt>
                <c:pt idx="8">
                  <c:v>7.0694297091861937</c:v>
                </c:pt>
                <c:pt idx="9">
                  <c:v>6.3121729605465564</c:v>
                </c:pt>
                <c:pt idx="10">
                  <c:v>4.7897509857321259</c:v>
                </c:pt>
                <c:pt idx="11">
                  <c:v>3.147266437090706</c:v>
                </c:pt>
                <c:pt idx="12">
                  <c:v>7.2396229258372049</c:v>
                </c:pt>
                <c:pt idx="13">
                  <c:v>5.8299810459061456</c:v>
                </c:pt>
                <c:pt idx="14">
                  <c:v>12.193505155088799</c:v>
                </c:pt>
                <c:pt idx="15">
                  <c:v>17.451787608392362</c:v>
                </c:pt>
                <c:pt idx="16">
                  <c:v>16.533693137849394</c:v>
                </c:pt>
                <c:pt idx="17">
                  <c:v>16.81342600708588</c:v>
                </c:pt>
                <c:pt idx="18">
                  <c:v>20.328777106772073</c:v>
                </c:pt>
                <c:pt idx="19">
                  <c:v>19.538470668988214</c:v>
                </c:pt>
                <c:pt idx="20">
                  <c:v>19.005151679983541</c:v>
                </c:pt>
                <c:pt idx="21">
                  <c:v>17.676387824195334</c:v>
                </c:pt>
                <c:pt idx="22">
                  <c:v>9.6570624116206449</c:v>
                </c:pt>
                <c:pt idx="23">
                  <c:v>12.460370838740628</c:v>
                </c:pt>
                <c:pt idx="24">
                  <c:v>13.907722194287247</c:v>
                </c:pt>
                <c:pt idx="25">
                  <c:v>18.261916276485717</c:v>
                </c:pt>
                <c:pt idx="26">
                  <c:v>20.935081232988829</c:v>
                </c:pt>
                <c:pt idx="27">
                  <c:v>20.298104108350444</c:v>
                </c:pt>
                <c:pt idx="28">
                  <c:v>14.44315813347149</c:v>
                </c:pt>
                <c:pt idx="29">
                  <c:v>8.0029827682376951</c:v>
                </c:pt>
                <c:pt idx="30">
                  <c:v>5.5849814288509485</c:v>
                </c:pt>
                <c:pt idx="31">
                  <c:v>2.2349569994068612</c:v>
                </c:pt>
                <c:pt idx="32">
                  <c:v>8.4134616950518417</c:v>
                </c:pt>
                <c:pt idx="33">
                  <c:v>6.7323563392963681</c:v>
                </c:pt>
                <c:pt idx="34">
                  <c:v>12.939254593373617</c:v>
                </c:pt>
                <c:pt idx="35">
                  <c:v>11.769363911696017</c:v>
                </c:pt>
                <c:pt idx="36">
                  <c:v>10.262329196506743</c:v>
                </c:pt>
                <c:pt idx="37">
                  <c:v>11.706766116291709</c:v>
                </c:pt>
                <c:pt idx="38">
                  <c:v>10.006046626566652</c:v>
                </c:pt>
                <c:pt idx="39">
                  <c:v>11.22887533189758</c:v>
                </c:pt>
                <c:pt idx="40">
                  <c:v>9.700913921441062</c:v>
                </c:pt>
                <c:pt idx="41">
                  <c:v>9.970059313767079</c:v>
                </c:pt>
                <c:pt idx="42">
                  <c:v>16.973393787829043</c:v>
                </c:pt>
                <c:pt idx="43">
                  <c:v>15.772154198914029</c:v>
                </c:pt>
                <c:pt idx="44">
                  <c:v>20.063534291600376</c:v>
                </c:pt>
                <c:pt idx="45">
                  <c:v>16.531959152065355</c:v>
                </c:pt>
                <c:pt idx="46">
                  <c:v>9.7949977307857949</c:v>
                </c:pt>
                <c:pt idx="47">
                  <c:v>12.464293612168188</c:v>
                </c:pt>
                <c:pt idx="48">
                  <c:v>11.570671159688981</c:v>
                </c:pt>
                <c:pt idx="49">
                  <c:v>17.571918646357325</c:v>
                </c:pt>
                <c:pt idx="50">
                  <c:v>15.343208598284747</c:v>
                </c:pt>
                <c:pt idx="51">
                  <c:v>10.896089367665255</c:v>
                </c:pt>
                <c:pt idx="52">
                  <c:v>9.4679794663412515</c:v>
                </c:pt>
                <c:pt idx="53">
                  <c:v>6.4592204137909945</c:v>
                </c:pt>
                <c:pt idx="54">
                  <c:v>2.9701410097106624</c:v>
                </c:pt>
                <c:pt idx="55">
                  <c:v>4.9426710279495394</c:v>
                </c:pt>
                <c:pt idx="56">
                  <c:v>5.6656705742824487</c:v>
                </c:pt>
                <c:pt idx="57">
                  <c:v>10.393978952190015</c:v>
                </c:pt>
                <c:pt idx="58">
                  <c:v>8.5129689556503223</c:v>
                </c:pt>
                <c:pt idx="59">
                  <c:v>11.479257488576664</c:v>
                </c:pt>
                <c:pt idx="60">
                  <c:v>8.1117954210976269</c:v>
                </c:pt>
                <c:pt idx="61">
                  <c:v>5.8994287986993408</c:v>
                </c:pt>
                <c:pt idx="62">
                  <c:v>9.7516600700009786</c:v>
                </c:pt>
                <c:pt idx="63">
                  <c:v>8.1917206282708506</c:v>
                </c:pt>
                <c:pt idx="64">
                  <c:v>8.9706458957301631</c:v>
                </c:pt>
                <c:pt idx="65">
                  <c:v>9.4225467867204866</c:v>
                </c:pt>
                <c:pt idx="66">
                  <c:v>6.0869964336147495</c:v>
                </c:pt>
                <c:pt idx="67">
                  <c:v>5.5461111078877456</c:v>
                </c:pt>
                <c:pt idx="68">
                  <c:v>6.2133300274849148</c:v>
                </c:pt>
                <c:pt idx="69">
                  <c:v>4.6501783979634039</c:v>
                </c:pt>
              </c:numCache>
            </c:numRef>
          </c:val>
        </c:ser>
        <c:ser>
          <c:idx val="1"/>
          <c:order val="1"/>
          <c:tx>
            <c:strRef>
              <c:f>Quarterly!$A$81</c:f>
              <c:strCache>
                <c:ptCount val="1"/>
                <c:pt idx="0">
                  <c:v>KZN - Annual Gross Operating Surplus</c:v>
                </c:pt>
              </c:strCache>
            </c:strRef>
          </c:tx>
          <c:marker>
            <c:symbol val="none"/>
          </c:marker>
          <c:cat>
            <c:strRef>
              <c:f>Quarterly!$F$85:$BW$85</c:f>
              <c:strCache>
                <c:ptCount val="70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</c:strCache>
            </c:strRef>
          </c:cat>
          <c:val>
            <c:numRef>
              <c:f>Quarterly!$F$121:$BW$121</c:f>
              <c:numCache>
                <c:formatCode>#,##0.00</c:formatCode>
                <c:ptCount val="70"/>
                <c:pt idx="0">
                  <c:v>14.062820122262535</c:v>
                </c:pt>
                <c:pt idx="1">
                  <c:v>20.542689204720791</c:v>
                </c:pt>
                <c:pt idx="2">
                  <c:v>10.947332203077632</c:v>
                </c:pt>
                <c:pt idx="3">
                  <c:v>11.76745587044446</c:v>
                </c:pt>
                <c:pt idx="4">
                  <c:v>12.184746004423065</c:v>
                </c:pt>
                <c:pt idx="5">
                  <c:v>12.507061509407555</c:v>
                </c:pt>
                <c:pt idx="6">
                  <c:v>11.477097325364435</c:v>
                </c:pt>
                <c:pt idx="7">
                  <c:v>8.5428216449080185</c:v>
                </c:pt>
                <c:pt idx="8">
                  <c:v>7.4699997871063459</c:v>
                </c:pt>
                <c:pt idx="9">
                  <c:v>5.306007380952555</c:v>
                </c:pt>
                <c:pt idx="10">
                  <c:v>3.6007018730409244</c:v>
                </c:pt>
                <c:pt idx="11">
                  <c:v>0.53740027991953432</c:v>
                </c:pt>
                <c:pt idx="12">
                  <c:v>3.1953081014303808</c:v>
                </c:pt>
                <c:pt idx="13">
                  <c:v>3.1473715693860997</c:v>
                </c:pt>
                <c:pt idx="14">
                  <c:v>10.140130880765625</c:v>
                </c:pt>
                <c:pt idx="15">
                  <c:v>15.13148368710733</c:v>
                </c:pt>
                <c:pt idx="16">
                  <c:v>14.844455141201065</c:v>
                </c:pt>
                <c:pt idx="17">
                  <c:v>13.291653657952454</c:v>
                </c:pt>
                <c:pt idx="18">
                  <c:v>20.273823422692445</c:v>
                </c:pt>
                <c:pt idx="19">
                  <c:v>19.159890298028014</c:v>
                </c:pt>
                <c:pt idx="20">
                  <c:v>19.312954405607684</c:v>
                </c:pt>
                <c:pt idx="21">
                  <c:v>19.1338858014187</c:v>
                </c:pt>
                <c:pt idx="22">
                  <c:v>8.8024266101954147</c:v>
                </c:pt>
                <c:pt idx="23">
                  <c:v>13.695195285271854</c:v>
                </c:pt>
                <c:pt idx="24">
                  <c:v>12.155486861662999</c:v>
                </c:pt>
                <c:pt idx="25">
                  <c:v>17.689372599629387</c:v>
                </c:pt>
                <c:pt idx="26">
                  <c:v>19.162646922731732</c:v>
                </c:pt>
                <c:pt idx="27">
                  <c:v>18.642580839905797</c:v>
                </c:pt>
                <c:pt idx="28">
                  <c:v>16.272979180269207</c:v>
                </c:pt>
                <c:pt idx="29">
                  <c:v>9.7944140741185759</c:v>
                </c:pt>
                <c:pt idx="30">
                  <c:v>7.3516180934767288</c:v>
                </c:pt>
                <c:pt idx="31">
                  <c:v>3.8852517623928753</c:v>
                </c:pt>
                <c:pt idx="32">
                  <c:v>8.906339954741469</c:v>
                </c:pt>
                <c:pt idx="33">
                  <c:v>5.9528459850680111</c:v>
                </c:pt>
                <c:pt idx="34">
                  <c:v>13.456028599264203</c:v>
                </c:pt>
                <c:pt idx="35">
                  <c:v>11.181066508027616</c:v>
                </c:pt>
                <c:pt idx="36">
                  <c:v>10.756147514462667</c:v>
                </c:pt>
                <c:pt idx="37">
                  <c:v>8.6658522841326349</c:v>
                </c:pt>
                <c:pt idx="38">
                  <c:v>8.5270749458602815</c:v>
                </c:pt>
                <c:pt idx="39">
                  <c:v>10.731206127320794</c:v>
                </c:pt>
                <c:pt idx="40">
                  <c:v>8.4563365761398117</c:v>
                </c:pt>
                <c:pt idx="41">
                  <c:v>9.4466569738983814</c:v>
                </c:pt>
                <c:pt idx="42">
                  <c:v>14.462346942463894</c:v>
                </c:pt>
                <c:pt idx="43">
                  <c:v>13.131943735766127</c:v>
                </c:pt>
                <c:pt idx="44">
                  <c:v>18.079894731978158</c:v>
                </c:pt>
                <c:pt idx="45">
                  <c:v>16.269323890326611</c:v>
                </c:pt>
                <c:pt idx="46">
                  <c:v>9.4273410223661376</c:v>
                </c:pt>
                <c:pt idx="47">
                  <c:v>11.483875896427918</c:v>
                </c:pt>
                <c:pt idx="48">
                  <c:v>10.883647894987972</c:v>
                </c:pt>
                <c:pt idx="49">
                  <c:v>16.36722158324579</c:v>
                </c:pt>
                <c:pt idx="50">
                  <c:v>13.920352786239064</c:v>
                </c:pt>
                <c:pt idx="51">
                  <c:v>9.5904434261799736</c:v>
                </c:pt>
                <c:pt idx="52">
                  <c:v>10.088463675732404</c:v>
                </c:pt>
                <c:pt idx="53">
                  <c:v>7.3102589222359766</c:v>
                </c:pt>
                <c:pt idx="54">
                  <c:v>2.5752018702745918</c:v>
                </c:pt>
                <c:pt idx="55">
                  <c:v>5.0843626121721162</c:v>
                </c:pt>
                <c:pt idx="56">
                  <c:v>6.4171748511512057</c:v>
                </c:pt>
                <c:pt idx="57">
                  <c:v>10.700123903697973</c:v>
                </c:pt>
                <c:pt idx="58">
                  <c:v>7.4473464544813668</c:v>
                </c:pt>
                <c:pt idx="59">
                  <c:v>9.7109838121542982</c:v>
                </c:pt>
                <c:pt idx="60">
                  <c:v>4.8738136197220356</c:v>
                </c:pt>
                <c:pt idx="61">
                  <c:v>3.9123965039321908</c:v>
                </c:pt>
                <c:pt idx="62">
                  <c:v>9.0368823409491998</c:v>
                </c:pt>
                <c:pt idx="63">
                  <c:v>7.2095539034399261</c:v>
                </c:pt>
                <c:pt idx="64">
                  <c:v>9.3315854091596435</c:v>
                </c:pt>
                <c:pt idx="65">
                  <c:v>11.242725069888188</c:v>
                </c:pt>
                <c:pt idx="66">
                  <c:v>6.6685582856954184</c:v>
                </c:pt>
                <c:pt idx="67">
                  <c:v>7.11967927414989</c:v>
                </c:pt>
                <c:pt idx="68">
                  <c:v>6.4298440357147992</c:v>
                </c:pt>
                <c:pt idx="69">
                  <c:v>5.806657810767998</c:v>
                </c:pt>
              </c:numCache>
            </c:numRef>
          </c:val>
        </c:ser>
        <c:marker val="1"/>
        <c:axId val="63952768"/>
        <c:axId val="63954304"/>
      </c:lineChart>
      <c:catAx>
        <c:axId val="6395276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3954304"/>
        <c:crosses val="autoZero"/>
        <c:auto val="1"/>
        <c:lblAlgn val="ctr"/>
        <c:lblOffset val="100"/>
      </c:catAx>
      <c:valAx>
        <c:axId val="63954304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39527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88062233653"/>
          <c:y val="2.407463112054814E-2"/>
          <c:w val="0.29273973833118561"/>
          <c:h val="0.12231796868088105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rgbClr val="9BBB59">
        <a:lumMod val="40000"/>
        <a:lumOff val="60000"/>
      </a:srgbClr>
    </a:solidFill>
  </c:spPr>
  <c:printSettings>
    <c:headerFooter/>
    <c:pageMargins b="0.75000000000000688" l="0.70000000000000062" r="0.70000000000000062" t="0.75000000000000688" header="0.30000000000000032" footer="0.30000000000000032"/>
    <c:pageSetup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9.4462540716612767E-2"/>
          <c:y val="9.0301003344481628E-2"/>
          <c:w val="0.89902280130292656"/>
          <c:h val="0.85618729096989965"/>
        </c:manualLayout>
      </c:layout>
      <c:lineChart>
        <c:grouping val="standard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'Growth Rates Annual'!$B$3:$B$19</c:f>
              <c:numCache>
                <c:formatCode>0.00</c:formatCode>
                <c:ptCount val="17"/>
                <c:pt idx="0">
                  <c:v>28.051336767425063</c:v>
                </c:pt>
                <c:pt idx="1">
                  <c:v>2.9323601522555487</c:v>
                </c:pt>
                <c:pt idx="2">
                  <c:v>5.8897128239005587</c:v>
                </c:pt>
                <c:pt idx="3">
                  <c:v>-8.4427379522553014</c:v>
                </c:pt>
                <c:pt idx="4">
                  <c:v>8.5521140099705804</c:v>
                </c:pt>
                <c:pt idx="5">
                  <c:v>27.983286127830993</c:v>
                </c:pt>
                <c:pt idx="6">
                  <c:v>25.038582717566026</c:v>
                </c:pt>
                <c:pt idx="7">
                  <c:v>-8.3645711509631333</c:v>
                </c:pt>
                <c:pt idx="8">
                  <c:v>1.8956220582433208</c:v>
                </c:pt>
                <c:pt idx="9">
                  <c:v>-7.5798650727439618</c:v>
                </c:pt>
                <c:pt idx="10">
                  <c:v>33.994436706849953</c:v>
                </c:pt>
                <c:pt idx="11">
                  <c:v>22.151241240700617</c:v>
                </c:pt>
                <c:pt idx="12">
                  <c:v>14.587275306953417</c:v>
                </c:pt>
                <c:pt idx="13">
                  <c:v>0.54294404575477884</c:v>
                </c:pt>
                <c:pt idx="14">
                  <c:v>1.6475601408772369</c:v>
                </c:pt>
                <c:pt idx="15">
                  <c:v>8.2136295980804999</c:v>
                </c:pt>
                <c:pt idx="16">
                  <c:v>9.8101410567089591</c:v>
                </c:pt>
              </c:numCache>
            </c:numRef>
          </c:val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'Growth Rates Annual'!$E$3:$E$19</c:f>
              <c:numCache>
                <c:formatCode>0.00</c:formatCode>
                <c:ptCount val="17"/>
                <c:pt idx="0">
                  <c:v>8.8346590639372771</c:v>
                </c:pt>
                <c:pt idx="1">
                  <c:v>12.486778879731101</c:v>
                </c:pt>
                <c:pt idx="2">
                  <c:v>-3.0876760971714332</c:v>
                </c:pt>
                <c:pt idx="3">
                  <c:v>3.8156012630169904</c:v>
                </c:pt>
                <c:pt idx="4">
                  <c:v>21.390803870671274</c:v>
                </c:pt>
                <c:pt idx="5">
                  <c:v>16.06085180587872</c:v>
                </c:pt>
                <c:pt idx="6">
                  <c:v>15.774717098359231</c:v>
                </c:pt>
                <c:pt idx="7">
                  <c:v>11.522265021598905</c:v>
                </c:pt>
                <c:pt idx="8">
                  <c:v>10.72418337895534</c:v>
                </c:pt>
                <c:pt idx="9">
                  <c:v>7.3274723647715989</c:v>
                </c:pt>
                <c:pt idx="10">
                  <c:v>4.28875555291296</c:v>
                </c:pt>
                <c:pt idx="11">
                  <c:v>8.809183925346046</c:v>
                </c:pt>
                <c:pt idx="12">
                  <c:v>11.941251359983793</c:v>
                </c:pt>
                <c:pt idx="13">
                  <c:v>-1.0385658463483034</c:v>
                </c:pt>
                <c:pt idx="14">
                  <c:v>-2.4451572115968299</c:v>
                </c:pt>
                <c:pt idx="15">
                  <c:v>-5.6134064450671595</c:v>
                </c:pt>
                <c:pt idx="16">
                  <c:v>1.7172750630754212</c:v>
                </c:pt>
              </c:numCache>
            </c:numRef>
          </c:val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'Growth Rates Annual'!$I$3:$I$19</c:f>
              <c:numCache>
                <c:formatCode>0.00</c:formatCode>
                <c:ptCount val="17"/>
                <c:pt idx="0">
                  <c:v>14.607259630908336</c:v>
                </c:pt>
                <c:pt idx="1">
                  <c:v>12.454363372810864</c:v>
                </c:pt>
                <c:pt idx="2">
                  <c:v>8.2088160984380316</c:v>
                </c:pt>
                <c:pt idx="3">
                  <c:v>13.59110856251012</c:v>
                </c:pt>
                <c:pt idx="4">
                  <c:v>16.305450568621485</c:v>
                </c:pt>
                <c:pt idx="5">
                  <c:v>12.19783784659387</c:v>
                </c:pt>
                <c:pt idx="6">
                  <c:v>16.160817775819183</c:v>
                </c:pt>
                <c:pt idx="7">
                  <c:v>11.386552039280764</c:v>
                </c:pt>
                <c:pt idx="8">
                  <c:v>10.771483406012106</c:v>
                </c:pt>
                <c:pt idx="9">
                  <c:v>13.557513023185672</c:v>
                </c:pt>
                <c:pt idx="10">
                  <c:v>12.187066236004073</c:v>
                </c:pt>
                <c:pt idx="11">
                  <c:v>14.560661575669629</c:v>
                </c:pt>
                <c:pt idx="12">
                  <c:v>12.783139083676678</c:v>
                </c:pt>
                <c:pt idx="13">
                  <c:v>10.287813843647122</c:v>
                </c:pt>
                <c:pt idx="14">
                  <c:v>14.006597767198636</c:v>
                </c:pt>
                <c:pt idx="15">
                  <c:v>9.9774640533235033</c:v>
                </c:pt>
                <c:pt idx="16">
                  <c:v>10.445703597261389</c:v>
                </c:pt>
              </c:numCache>
            </c:numRef>
          </c:val>
        </c:ser>
        <c:marker val="1"/>
        <c:axId val="63958400"/>
        <c:axId val="64853120"/>
      </c:lineChart>
      <c:catAx>
        <c:axId val="6395840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64853120"/>
        <c:crosses val="autoZero"/>
        <c:auto val="1"/>
        <c:lblAlgn val="ctr"/>
        <c:lblOffset val="100"/>
        <c:tickLblSkip val="1"/>
        <c:tickMarkSkip val="1"/>
      </c:catAx>
      <c:valAx>
        <c:axId val="6485312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6395840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377850162866449"/>
          <c:y val="1.6722309711286309E-2"/>
          <c:w val="0.75407166123779001"/>
          <c:h val="0.1070232990107006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66" r="0.75000000000000666" t="1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6.5146579804560303E-2"/>
          <c:y val="1.3377926421404658E-2"/>
          <c:w val="0.91368078175894918"/>
          <c:h val="0.86622073578595316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Annual'!$A$20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Annual'!$B$20</c:f>
              <c:numCache>
                <c:formatCode>0.00</c:formatCode>
                <c:ptCount val="1"/>
                <c:pt idx="0">
                  <c:v>9.8178275633620693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Annual'!$E$20</c:f>
              <c:numCache>
                <c:formatCode>0.00</c:formatCode>
                <c:ptCount val="1"/>
                <c:pt idx="0">
                  <c:v>7.206411355767937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Annual'!$I$20</c:f>
              <c:numCache>
                <c:formatCode>0.00</c:formatCode>
                <c:ptCount val="1"/>
                <c:pt idx="0">
                  <c:v>12.558214616527144</c:v>
                </c:pt>
              </c:numCache>
            </c:numRef>
          </c:val>
          <c:shape val="cylinder"/>
        </c:ser>
        <c:shape val="box"/>
        <c:axId val="64878848"/>
        <c:axId val="64753664"/>
        <c:axId val="0"/>
      </c:bar3DChart>
      <c:catAx>
        <c:axId val="64878848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64753664"/>
        <c:crosses val="autoZero"/>
        <c:auto val="1"/>
        <c:lblAlgn val="ctr"/>
        <c:lblOffset val="100"/>
        <c:tickLblSkip val="1"/>
        <c:tickMarkSkip val="1"/>
      </c:catAx>
      <c:valAx>
        <c:axId val="6475366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6487884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5.4288816503800224E-3"/>
          <c:y val="8.466557779348946E-3"/>
          <c:w val="0.63463626492942471"/>
          <c:h val="0.1003343003177233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3">
        <a:lumMod val="60000"/>
        <a:lumOff val="4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66" r="0.75000000000000666" t="1" header="0.5" footer="0.5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6178998632810325E-2"/>
          <c:y val="8.6666948785643155E-2"/>
          <c:w val="0.90731851390770057"/>
          <c:h val="0.86333614367234257"/>
        </c:manualLayout>
      </c:layout>
      <c:lineChart>
        <c:grouping val="standard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'Growth Rates Annual'!$C$3:$C$19</c:f>
              <c:numCache>
                <c:formatCode>0.00</c:formatCode>
                <c:ptCount val="17"/>
                <c:pt idx="0">
                  <c:v>22.172749589969229</c:v>
                </c:pt>
                <c:pt idx="1">
                  <c:v>4.1708134609119618</c:v>
                </c:pt>
                <c:pt idx="2">
                  <c:v>2.8562640821494125</c:v>
                </c:pt>
                <c:pt idx="3">
                  <c:v>-6.9877558744423096</c:v>
                </c:pt>
                <c:pt idx="4">
                  <c:v>2.9457801287358349</c:v>
                </c:pt>
                <c:pt idx="5">
                  <c:v>29.13631688044898</c:v>
                </c:pt>
                <c:pt idx="6">
                  <c:v>28.775509195170134</c:v>
                </c:pt>
                <c:pt idx="7">
                  <c:v>-7.6616576460648487</c:v>
                </c:pt>
                <c:pt idx="8">
                  <c:v>0.92048150298010867</c:v>
                </c:pt>
                <c:pt idx="9">
                  <c:v>-12.95383745363781</c:v>
                </c:pt>
                <c:pt idx="10">
                  <c:v>36.868945484162033</c:v>
                </c:pt>
                <c:pt idx="11">
                  <c:v>22.186926558597179</c:v>
                </c:pt>
                <c:pt idx="12">
                  <c:v>10.81486611271224</c:v>
                </c:pt>
                <c:pt idx="13">
                  <c:v>2.4819775279487168</c:v>
                </c:pt>
                <c:pt idx="14">
                  <c:v>-3.3713482386146554</c:v>
                </c:pt>
                <c:pt idx="15">
                  <c:v>4.6736259270448448</c:v>
                </c:pt>
                <c:pt idx="16">
                  <c:v>15.992781876015533</c:v>
                </c:pt>
              </c:numCache>
            </c:numRef>
          </c:val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'Growth Rates Annual'!$D$3:$D$19</c:f>
              <c:numCache>
                <c:formatCode>0.00</c:formatCode>
                <c:ptCount val="17"/>
                <c:pt idx="0">
                  <c:v>61.167088100358256</c:v>
                </c:pt>
                <c:pt idx="1">
                  <c:v>-2.3562222592219433</c:v>
                </c:pt>
                <c:pt idx="2">
                  <c:v>19.709386284282051</c:v>
                </c:pt>
                <c:pt idx="3">
                  <c:v>-14.138099595407667</c:v>
                </c:pt>
                <c:pt idx="4">
                  <c:v>32.32501856609592</c:v>
                </c:pt>
                <c:pt idx="5">
                  <c:v>24.179546645595934</c:v>
                </c:pt>
                <c:pt idx="6">
                  <c:v>12.218738347745985</c:v>
                </c:pt>
                <c:pt idx="7">
                  <c:v>-11.131754788926562</c:v>
                </c:pt>
                <c:pt idx="8">
                  <c:v>5.8843901005505144</c:v>
                </c:pt>
                <c:pt idx="9">
                  <c:v>13.371598563425808</c:v>
                </c:pt>
                <c:pt idx="10">
                  <c:v>25.389891194238473</c:v>
                </c:pt>
                <c:pt idx="11">
                  <c:v>22.034641854934048</c:v>
                </c:pt>
                <c:pt idx="12">
                  <c:v>26.928751144115321</c:v>
                </c:pt>
                <c:pt idx="13">
                  <c:v>-4.9952941428848625</c:v>
                </c:pt>
                <c:pt idx="14">
                  <c:v>17.110710140522624</c:v>
                </c:pt>
                <c:pt idx="15">
                  <c:v>17.212784325959671</c:v>
                </c:pt>
                <c:pt idx="16">
                  <c:v>-4.2255664565893456</c:v>
                </c:pt>
              </c:numCache>
            </c:numRef>
          </c:val>
        </c:ser>
        <c:marker val="1"/>
        <c:axId val="64765312"/>
        <c:axId val="64803968"/>
      </c:lineChart>
      <c:catAx>
        <c:axId val="6476531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64803968"/>
        <c:crosses val="autoZero"/>
        <c:auto val="1"/>
        <c:lblAlgn val="ctr"/>
        <c:lblOffset val="100"/>
        <c:tickLblSkip val="1"/>
        <c:tickMarkSkip val="1"/>
      </c:catAx>
      <c:valAx>
        <c:axId val="6480396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6476531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032544213479043"/>
          <c:y val="1.6666588318251484E-2"/>
          <c:w val="0.75284680249666514"/>
          <c:h val="0.1066669800603286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66" r="0.75000000000000666" t="1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6039029239033726E-2"/>
          <c:y val="8.6378877665070963E-2"/>
          <c:w val="0.90746825178527957"/>
          <c:h val="0.86378877665071963"/>
        </c:manualLayout>
      </c:layout>
      <c:lineChart>
        <c:grouping val="standard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'Growth Rates Annual'!$F$3:$F$19</c:f>
              <c:numCache>
                <c:formatCode>0.00</c:formatCode>
                <c:ptCount val="17"/>
                <c:pt idx="0">
                  <c:v>9.358310133334955</c:v>
                </c:pt>
                <c:pt idx="1">
                  <c:v>12.706564979483714</c:v>
                </c:pt>
                <c:pt idx="2">
                  <c:v>-4.0466485358351445</c:v>
                </c:pt>
                <c:pt idx="3">
                  <c:v>5.4774481464892553</c:v>
                </c:pt>
                <c:pt idx="4">
                  <c:v>24.620858507845345</c:v>
                </c:pt>
                <c:pt idx="5">
                  <c:v>15.600945015126092</c:v>
                </c:pt>
                <c:pt idx="6">
                  <c:v>18.631952643586203</c:v>
                </c:pt>
                <c:pt idx="7">
                  <c:v>13.974980326466</c:v>
                </c:pt>
                <c:pt idx="8">
                  <c:v>10.496892975874259</c:v>
                </c:pt>
                <c:pt idx="9">
                  <c:v>5.2488171520012914</c:v>
                </c:pt>
                <c:pt idx="10">
                  <c:v>1.4338265249190814</c:v>
                </c:pt>
                <c:pt idx="11">
                  <c:v>7.8327943055137492</c:v>
                </c:pt>
                <c:pt idx="12">
                  <c:v>9.772977619637496</c:v>
                </c:pt>
                <c:pt idx="13">
                  <c:v>-11.029789658146303</c:v>
                </c:pt>
                <c:pt idx="14">
                  <c:v>-5.4036617745256841</c:v>
                </c:pt>
                <c:pt idx="15">
                  <c:v>-14.953831204185949</c:v>
                </c:pt>
                <c:pt idx="16">
                  <c:v>-3.4803686230272239</c:v>
                </c:pt>
              </c:numCache>
            </c:numRef>
          </c:val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'Growth Rates Annual'!$G$3:$G$19</c:f>
              <c:numCache>
                <c:formatCode>0.00</c:formatCode>
                <c:ptCount val="17"/>
                <c:pt idx="0">
                  <c:v>0.55825804829353254</c:v>
                </c:pt>
                <c:pt idx="1">
                  <c:v>5.6294037988616132</c:v>
                </c:pt>
                <c:pt idx="2">
                  <c:v>3.7576911233651185</c:v>
                </c:pt>
                <c:pt idx="3">
                  <c:v>-1.6119228389543783</c:v>
                </c:pt>
                <c:pt idx="4">
                  <c:v>11.715137242605884</c:v>
                </c:pt>
                <c:pt idx="5">
                  <c:v>5.0485280925077234</c:v>
                </c:pt>
                <c:pt idx="6">
                  <c:v>18.923703304894271</c:v>
                </c:pt>
                <c:pt idx="7">
                  <c:v>-2.6324821208354074</c:v>
                </c:pt>
                <c:pt idx="8">
                  <c:v>1.2771655027361419</c:v>
                </c:pt>
                <c:pt idx="9">
                  <c:v>10.398433326605904</c:v>
                </c:pt>
                <c:pt idx="10">
                  <c:v>12.266480676969424</c:v>
                </c:pt>
                <c:pt idx="11">
                  <c:v>14.158874960345283</c:v>
                </c:pt>
                <c:pt idx="12">
                  <c:v>4.8875360855555074</c:v>
                </c:pt>
                <c:pt idx="13">
                  <c:v>40.798537963683337</c:v>
                </c:pt>
                <c:pt idx="14">
                  <c:v>1.0564950632198371</c:v>
                </c:pt>
                <c:pt idx="15">
                  <c:v>17.826645503442069</c:v>
                </c:pt>
                <c:pt idx="16">
                  <c:v>6.498188758692379</c:v>
                </c:pt>
              </c:numCache>
            </c:numRef>
          </c:val>
        </c:ser>
        <c:ser>
          <c:idx val="2"/>
          <c:order val="2"/>
          <c:tx>
            <c:strRef>
              <c:f>'Growth Rates Annual'!$H$2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C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'Growth Rates Annual'!$H$3:$H$19</c:f>
              <c:numCache>
                <c:formatCode>0.00</c:formatCode>
                <c:ptCount val="17"/>
                <c:pt idx="0">
                  <c:v>23.092222867586678</c:v>
                </c:pt>
                <c:pt idx="1">
                  <c:v>24.025137789677302</c:v>
                </c:pt>
                <c:pt idx="2">
                  <c:v>-5.6839252760891847</c:v>
                </c:pt>
                <c:pt idx="3">
                  <c:v>-2.0993450939470177</c:v>
                </c:pt>
                <c:pt idx="4">
                  <c:v>5.8965999127682771</c:v>
                </c:pt>
                <c:pt idx="5">
                  <c:v>43.841601471233083</c:v>
                </c:pt>
                <c:pt idx="6">
                  <c:v>-17.202141121231271</c:v>
                </c:pt>
                <c:pt idx="7">
                  <c:v>6.4365649182597267</c:v>
                </c:pt>
                <c:pt idx="8">
                  <c:v>32.378242478444157</c:v>
                </c:pt>
                <c:pt idx="9">
                  <c:v>29.227193989487652</c:v>
                </c:pt>
                <c:pt idx="10">
                  <c:v>23.805843055115059</c:v>
                </c:pt>
                <c:pt idx="11">
                  <c:v>10.985649962084079</c:v>
                </c:pt>
                <c:pt idx="12">
                  <c:v>38.091960842019027</c:v>
                </c:pt>
                <c:pt idx="13">
                  <c:v>27.11274433103889</c:v>
                </c:pt>
                <c:pt idx="14">
                  <c:v>7.6626623966165184</c:v>
                </c:pt>
                <c:pt idx="15">
                  <c:v>10.288565319965176</c:v>
                </c:pt>
                <c:pt idx="16">
                  <c:v>13.13048542953687</c:v>
                </c:pt>
              </c:numCache>
            </c:numRef>
          </c:val>
        </c:ser>
        <c:marker val="1"/>
        <c:axId val="64964480"/>
        <c:axId val="64966016"/>
      </c:lineChart>
      <c:catAx>
        <c:axId val="6496448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64966016"/>
        <c:crosses val="autoZero"/>
        <c:auto val="1"/>
        <c:lblAlgn val="ctr"/>
        <c:lblOffset val="100"/>
        <c:tickLblSkip val="1"/>
        <c:tickMarkSkip val="1"/>
      </c:catAx>
      <c:valAx>
        <c:axId val="6496601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6496448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012990192919842"/>
          <c:y val="1.6611292490877665E-2"/>
          <c:w val="0.75162390298594062"/>
          <c:h val="0.1063123359580054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66" r="0.75000000000000666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416531604539611E-2"/>
          <c:y val="8.4967591425370928E-2"/>
          <c:w val="0.91410048622366291"/>
          <c:h val="0.80065614996984136"/>
        </c:manualLayout>
      </c:layout>
      <c:lineChart>
        <c:grouping val="standard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'Growth Rates Annual'!$J$3:$J$19</c:f>
              <c:numCache>
                <c:formatCode>0.00</c:formatCode>
                <c:ptCount val="17"/>
                <c:pt idx="0">
                  <c:v>11.107614385478147</c:v>
                </c:pt>
                <c:pt idx="1">
                  <c:v>6.6925814766514407</c:v>
                </c:pt>
                <c:pt idx="2">
                  <c:v>2.2134479558231566</c:v>
                </c:pt>
                <c:pt idx="3">
                  <c:v>8.1349283779448811</c:v>
                </c:pt>
                <c:pt idx="4">
                  <c:v>25.7235744109169</c:v>
                </c:pt>
                <c:pt idx="5">
                  <c:v>18.228462541692348</c:v>
                </c:pt>
                <c:pt idx="6">
                  <c:v>11.659196888940407</c:v>
                </c:pt>
                <c:pt idx="7">
                  <c:v>11.916330444355157</c:v>
                </c:pt>
                <c:pt idx="8">
                  <c:v>10.66920507755129</c:v>
                </c:pt>
                <c:pt idx="9">
                  <c:v>10.618955926359916</c:v>
                </c:pt>
                <c:pt idx="10">
                  <c:v>10.889646632806789</c:v>
                </c:pt>
                <c:pt idx="11">
                  <c:v>13.517703850956284</c:v>
                </c:pt>
                <c:pt idx="12">
                  <c:v>15.818473688394349</c:v>
                </c:pt>
                <c:pt idx="13">
                  <c:v>14.154950472850322</c:v>
                </c:pt>
                <c:pt idx="14">
                  <c:v>28.411090993934728</c:v>
                </c:pt>
                <c:pt idx="15">
                  <c:v>12.946049041826532</c:v>
                </c:pt>
                <c:pt idx="16">
                  <c:v>16.461206461465832</c:v>
                </c:pt>
              </c:numCache>
            </c:numRef>
          </c:val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'Growth Rates Annual'!$K$3:$K$19</c:f>
              <c:numCache>
                <c:formatCode>0.00</c:formatCode>
                <c:ptCount val="17"/>
                <c:pt idx="0">
                  <c:v>17.168155922803489</c:v>
                </c:pt>
                <c:pt idx="1">
                  <c:v>12.346919602347723</c:v>
                </c:pt>
                <c:pt idx="2">
                  <c:v>10.657792079784597</c:v>
                </c:pt>
                <c:pt idx="3">
                  <c:v>13.234516763608728</c:v>
                </c:pt>
                <c:pt idx="4">
                  <c:v>19.1416534559459</c:v>
                </c:pt>
                <c:pt idx="5">
                  <c:v>11.076569486079018</c:v>
                </c:pt>
                <c:pt idx="6">
                  <c:v>19.261723380585014</c:v>
                </c:pt>
                <c:pt idx="7">
                  <c:v>12.558864859466675</c:v>
                </c:pt>
                <c:pt idx="8">
                  <c:v>10.698465045799113</c:v>
                </c:pt>
                <c:pt idx="9">
                  <c:v>13.634694646831655</c:v>
                </c:pt>
                <c:pt idx="10">
                  <c:v>12.183435247831882</c:v>
                </c:pt>
                <c:pt idx="11">
                  <c:v>7.3216215892796139</c:v>
                </c:pt>
                <c:pt idx="12">
                  <c:v>20.805738190615653</c:v>
                </c:pt>
                <c:pt idx="13">
                  <c:v>5.7754122661330927</c:v>
                </c:pt>
                <c:pt idx="14">
                  <c:v>13.016912845701126</c:v>
                </c:pt>
                <c:pt idx="15">
                  <c:v>8.2615345323207627</c:v>
                </c:pt>
                <c:pt idx="16">
                  <c:v>5.1120716614148662</c:v>
                </c:pt>
              </c:numCache>
            </c:numRef>
          </c:val>
        </c:ser>
        <c:ser>
          <c:idx val="2"/>
          <c:order val="2"/>
          <c:tx>
            <c:strRef>
              <c:f>'Growth Rates Annual'!$L$2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rgbClr val="00B05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'Growth Rates Annual'!$L$3:$L$19</c:f>
              <c:numCache>
                <c:formatCode>0.00</c:formatCode>
                <c:ptCount val="17"/>
                <c:pt idx="0">
                  <c:v>15.651950468813894</c:v>
                </c:pt>
                <c:pt idx="1">
                  <c:v>17.653328691264392</c:v>
                </c:pt>
                <c:pt idx="2">
                  <c:v>8.3200674103683312</c:v>
                </c:pt>
                <c:pt idx="3">
                  <c:v>17.700984973108454</c:v>
                </c:pt>
                <c:pt idx="4">
                  <c:v>8.4500521758945428</c:v>
                </c:pt>
                <c:pt idx="5">
                  <c:v>9.1789366115243034</c:v>
                </c:pt>
                <c:pt idx="6">
                  <c:v>15.843317567000559</c:v>
                </c:pt>
                <c:pt idx="7">
                  <c:v>10.274543165520955</c:v>
                </c:pt>
                <c:pt idx="8">
                  <c:v>11.552373450400001</c:v>
                </c:pt>
                <c:pt idx="9">
                  <c:v>16.207301450507682</c:v>
                </c:pt>
                <c:pt idx="10">
                  <c:v>13.32471902411184</c:v>
                </c:pt>
                <c:pt idx="11">
                  <c:v>21.280363674853291</c:v>
                </c:pt>
                <c:pt idx="12">
                  <c:v>5.9750063844140913</c:v>
                </c:pt>
                <c:pt idx="13">
                  <c:v>8.9882691220864732</c:v>
                </c:pt>
                <c:pt idx="14">
                  <c:v>8.154904061612152</c:v>
                </c:pt>
                <c:pt idx="15">
                  <c:v>8.9106084972405153</c:v>
                </c:pt>
                <c:pt idx="16">
                  <c:v>9.2255950317935511</c:v>
                </c:pt>
              </c:numCache>
            </c:numRef>
          </c:val>
        </c:ser>
        <c:ser>
          <c:idx val="3"/>
          <c:order val="3"/>
          <c:tx>
            <c:strRef>
              <c:f>'Growth Rates Annual'!$M$2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'Growth Rates Annual'!$M$3:$M$19</c:f>
              <c:numCache>
                <c:formatCode>0.00</c:formatCode>
                <c:ptCount val="17"/>
                <c:pt idx="0">
                  <c:v>14.169276396231718</c:v>
                </c:pt>
                <c:pt idx="1">
                  <c:v>9.5715739072513593</c:v>
                </c:pt>
                <c:pt idx="2">
                  <c:v>14.358239233650135</c:v>
                </c:pt>
                <c:pt idx="3">
                  <c:v>14.542183969569278</c:v>
                </c:pt>
                <c:pt idx="4">
                  <c:v>20.825655188947973</c:v>
                </c:pt>
                <c:pt idx="5">
                  <c:v>9.2755856088030573</c:v>
                </c:pt>
                <c:pt idx="6">
                  <c:v>24.68941753000502</c:v>
                </c:pt>
                <c:pt idx="7">
                  <c:v>14.807431791386922</c:v>
                </c:pt>
                <c:pt idx="8">
                  <c:v>12.384011608455712</c:v>
                </c:pt>
                <c:pt idx="9">
                  <c:v>12.835138257282749</c:v>
                </c:pt>
                <c:pt idx="10">
                  <c:v>10.832904684316272</c:v>
                </c:pt>
                <c:pt idx="11">
                  <c:v>10.699615873679708</c:v>
                </c:pt>
                <c:pt idx="12">
                  <c:v>6.7650254187489063</c:v>
                </c:pt>
                <c:pt idx="13">
                  <c:v>23.115080683061723</c:v>
                </c:pt>
                <c:pt idx="14">
                  <c:v>1.1072359585063771</c:v>
                </c:pt>
                <c:pt idx="15">
                  <c:v>11.040038112015118</c:v>
                </c:pt>
                <c:pt idx="16">
                  <c:v>12.507693665411107</c:v>
                </c:pt>
              </c:numCache>
            </c:numRef>
          </c:val>
        </c:ser>
        <c:ser>
          <c:idx val="4"/>
          <c:order val="4"/>
          <c:tx>
            <c:strRef>
              <c:f>'Growth Rates Annual'!$N$2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7030A0"/>
              </a:solidFill>
              <a:prstDash val="solid"/>
            </a:ln>
          </c:spPr>
          <c:marker>
            <c:symbol val="none"/>
          </c:marker>
          <c:cat>
            <c:numRef>
              <c:f>'Growth Rates Annual'!$A$3:$A$19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'Growth Rates Annual'!$N$3:$N$19</c:f>
              <c:numCache>
                <c:formatCode>0.00</c:formatCode>
                <c:ptCount val="17"/>
                <c:pt idx="0">
                  <c:v>14.671301022840932</c:v>
                </c:pt>
                <c:pt idx="1">
                  <c:v>10.533118950296592</c:v>
                </c:pt>
                <c:pt idx="2">
                  <c:v>17.550240495406641</c:v>
                </c:pt>
                <c:pt idx="3">
                  <c:v>10.418513271338199</c:v>
                </c:pt>
                <c:pt idx="4">
                  <c:v>14.339437930293212</c:v>
                </c:pt>
                <c:pt idx="5">
                  <c:v>13.528369967716793</c:v>
                </c:pt>
                <c:pt idx="6">
                  <c:v>15.345934556992436</c:v>
                </c:pt>
                <c:pt idx="7">
                  <c:v>6.4834020067690927</c:v>
                </c:pt>
                <c:pt idx="8">
                  <c:v>4.6583530618335356</c:v>
                </c:pt>
                <c:pt idx="9">
                  <c:v>10.586547067669327</c:v>
                </c:pt>
                <c:pt idx="10">
                  <c:v>12.337800175677641</c:v>
                </c:pt>
                <c:pt idx="11">
                  <c:v>15.001765822833596</c:v>
                </c:pt>
                <c:pt idx="12">
                  <c:v>18.173406335443438</c:v>
                </c:pt>
                <c:pt idx="13">
                  <c:v>8.4956254643176408</c:v>
                </c:pt>
                <c:pt idx="14">
                  <c:v>5.8112132992030299</c:v>
                </c:pt>
                <c:pt idx="15">
                  <c:v>7.4177306522731747</c:v>
                </c:pt>
                <c:pt idx="16">
                  <c:v>6.9602475534616364</c:v>
                </c:pt>
              </c:numCache>
            </c:numRef>
          </c:val>
        </c:ser>
        <c:marker val="1"/>
        <c:axId val="65030016"/>
        <c:axId val="65031552"/>
      </c:lineChart>
      <c:catAx>
        <c:axId val="6503001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65031552"/>
        <c:crosses val="autoZero"/>
        <c:auto val="1"/>
        <c:lblAlgn val="ctr"/>
        <c:lblOffset val="100"/>
        <c:tickLblSkip val="1"/>
        <c:tickMarkSkip val="1"/>
      </c:catAx>
      <c:valAx>
        <c:axId val="6503155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6503001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43922204213938432"/>
          <c:y val="1.6340023970992063E-2"/>
          <c:w val="0.52998379254457628"/>
          <c:h val="0.222222930226208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66" r="0.75000000000000666" t="1" header="0.5" footer="0.5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305358171694171E-2"/>
          <c:y val="2.5555555555555581E-2"/>
          <c:w val="0.91219657043408664"/>
          <c:h val="0.87000283204048245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Annual'!$A$20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Annual'!$C$20</c:f>
              <c:numCache>
                <c:formatCode>0.00</c:formatCode>
                <c:ptCount val="1"/>
                <c:pt idx="0">
                  <c:v>9.0013199478874455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Annual'!$D$20</c:f>
              <c:numCache>
                <c:formatCode>0.00</c:formatCode>
                <c:ptCount val="1"/>
                <c:pt idx="0">
                  <c:v>14.157976942634958</c:v>
                </c:pt>
              </c:numCache>
            </c:numRef>
          </c:val>
          <c:shape val="cylinder"/>
        </c:ser>
        <c:shape val="box"/>
        <c:axId val="65069440"/>
        <c:axId val="65070976"/>
        <c:axId val="0"/>
      </c:bar3DChart>
      <c:catAx>
        <c:axId val="65069440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65070976"/>
        <c:crosses val="autoZero"/>
        <c:auto val="1"/>
        <c:lblAlgn val="ctr"/>
        <c:lblOffset val="100"/>
        <c:tickLblSkip val="1"/>
        <c:tickMarkSkip val="1"/>
      </c:catAx>
      <c:valAx>
        <c:axId val="6507097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65069440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1.1538629786661378E-2"/>
          <c:y val="1.6666823832649665E-2"/>
          <c:w val="0.66218604885927823"/>
          <c:h val="0.1000003143319659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66" r="0.75000000000000666" t="1" header="0.5" footer="0.5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1140046518575421E-2"/>
          <c:y val="2.5555555555555581E-2"/>
          <c:w val="0.90731851390770057"/>
          <c:h val="0.87000283204048245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Annual'!$A$20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Annual'!$F$20</c:f>
              <c:numCache>
                <c:formatCode>0.00</c:formatCode>
                <c:ptCount val="1"/>
                <c:pt idx="0">
                  <c:v>5.6612981490915972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Annual'!$G$20</c:f>
              <c:numCache>
                <c:formatCode>0.00</c:formatCode>
                <c:ptCount val="1"/>
                <c:pt idx="0">
                  <c:v>8.8562749701169565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Annual'!$H$20</c:f>
              <c:numCache>
                <c:formatCode>0.00</c:formatCode>
                <c:ptCount val="1"/>
                <c:pt idx="0">
                  <c:v>15.940591957209707</c:v>
                </c:pt>
              </c:numCache>
            </c:numRef>
          </c:val>
          <c:shape val="cylinder"/>
        </c:ser>
        <c:shape val="box"/>
        <c:axId val="64900096"/>
        <c:axId val="64914176"/>
        <c:axId val="0"/>
      </c:bar3DChart>
      <c:catAx>
        <c:axId val="64900096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64914176"/>
        <c:crosses val="autoZero"/>
        <c:auto val="1"/>
        <c:lblAlgn val="ctr"/>
        <c:lblOffset val="100"/>
        <c:tickLblSkip val="1"/>
        <c:tickMarkSkip val="1"/>
      </c:catAx>
      <c:valAx>
        <c:axId val="6491417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64900096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1.055482765785134E-2"/>
          <c:y val="1.2601626016260276E-2"/>
          <c:w val="0.65000072083073734"/>
          <c:h val="0.1000003200819411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66" r="0.75000000000000666" t="1" header="0.5" footer="0.5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4628455533967339E-2"/>
          <c:y val="2.5470653377630131E-2"/>
          <c:w val="0.91883189715648272"/>
          <c:h val="0.87043330570186017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Annual'!$A$20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Annual'!$J$20</c:f>
              <c:numCache>
                <c:formatCode>0.00</c:formatCode>
                <c:ptCount val="1"/>
                <c:pt idx="0">
                  <c:v>13.480201095761675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Annual'!$K$20</c:f>
              <c:numCache>
                <c:formatCode>0.00</c:formatCode>
                <c:ptCount val="1"/>
                <c:pt idx="0">
                  <c:v>12.485651857444051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rgbClr val="04AC3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Annual'!$L$20</c:f>
              <c:numCache>
                <c:formatCode>0.00</c:formatCode>
                <c:ptCount val="1"/>
                <c:pt idx="0">
                  <c:v>12.158371868265588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'Growth Rates Annual'!$M$2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rgbClr val="0070C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Annual'!$M$20</c:f>
              <c:numCache>
                <c:formatCode>0.00</c:formatCode>
                <c:ptCount val="1"/>
                <c:pt idx="0">
                  <c:v>13.148594581607242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'Growth Rates Annual'!$N$2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Annual'!$N$20</c:f>
              <c:numCache>
                <c:formatCode>0.00</c:formatCode>
                <c:ptCount val="1"/>
                <c:pt idx="0">
                  <c:v>11.312529860845114</c:v>
                </c:pt>
              </c:numCache>
            </c:numRef>
          </c:val>
          <c:shape val="cylinder"/>
        </c:ser>
        <c:shape val="box"/>
        <c:axId val="65228160"/>
        <c:axId val="65242240"/>
        <c:axId val="0"/>
      </c:bar3DChart>
      <c:catAx>
        <c:axId val="65228160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65242240"/>
        <c:crosses val="autoZero"/>
        <c:auto val="1"/>
        <c:lblAlgn val="ctr"/>
        <c:lblOffset val="100"/>
        <c:tickLblSkip val="1"/>
        <c:tickMarkSkip val="1"/>
      </c:catAx>
      <c:valAx>
        <c:axId val="6524224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65228160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0.50974060060674264"/>
          <c:y val="1.6611290640693041E-2"/>
          <c:w val="0.46266267852882031"/>
          <c:h val="0.2392031920865400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66" r="0.75000000000000666" t="1" header="0.5" footer="0.5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6092824791849423E-2"/>
          <c:y val="3.054382908018851E-2"/>
          <c:w val="0.91739244419935451"/>
          <c:h val="0.94582324268290063"/>
        </c:manualLayout>
      </c:layout>
      <c:lineChart>
        <c:grouping val="standard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Annualised'!$A$3:$A$72</c:f>
              <c:strCache>
                <c:ptCount val="26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</c:strCache>
            </c:strRef>
          </c:cat>
          <c:val>
            <c:numRef>
              <c:f>'Growth Rates Annualised'!$B$3:$B$72</c:f>
              <c:numCache>
                <c:formatCode>0.00</c:formatCode>
                <c:ptCount val="26"/>
                <c:pt idx="0">
                  <c:v>47.039106015585737</c:v>
                </c:pt>
                <c:pt idx="1">
                  <c:v>48.061308095051544</c:v>
                </c:pt>
                <c:pt idx="2">
                  <c:v>-0.17419134860345822</c:v>
                </c:pt>
                <c:pt idx="3">
                  <c:v>1.8105609216670229</c:v>
                </c:pt>
                <c:pt idx="4">
                  <c:v>2.5406082768773008</c:v>
                </c:pt>
                <c:pt idx="5">
                  <c:v>19.489979342582327</c:v>
                </c:pt>
                <c:pt idx="6">
                  <c:v>24.331136490098562</c:v>
                </c:pt>
                <c:pt idx="7">
                  <c:v>1.2949789904262285</c:v>
                </c:pt>
                <c:pt idx="8">
                  <c:v>10.84235035449689</c:v>
                </c:pt>
                <c:pt idx="9">
                  <c:v>9.3847798623553711</c:v>
                </c:pt>
                <c:pt idx="10">
                  <c:v>-14.031450875351675</c:v>
                </c:pt>
                <c:pt idx="11">
                  <c:v>-3.5547044672968617</c:v>
                </c:pt>
                <c:pt idx="12">
                  <c:v>0.51888721898410406</c:v>
                </c:pt>
                <c:pt idx="13">
                  <c:v>10.357526409953056</c:v>
                </c:pt>
                <c:pt idx="14">
                  <c:v>-6.2471865440362162</c:v>
                </c:pt>
                <c:pt idx="15">
                  <c:v>-7.0443105893948328</c:v>
                </c:pt>
                <c:pt idx="16">
                  <c:v>-1.2421513204568344</c:v>
                </c:pt>
                <c:pt idx="17">
                  <c:v>-7.2187868848483188</c:v>
                </c:pt>
                <c:pt idx="18">
                  <c:v>27.483838566229302</c:v>
                </c:pt>
                <c:pt idx="19">
                  <c:v>34.923890628219425</c:v>
                </c:pt>
                <c:pt idx="20">
                  <c:v>7.7011039508944474</c:v>
                </c:pt>
                <c:pt idx="21">
                  <c:v>28.489899728723106</c:v>
                </c:pt>
                <c:pt idx="22">
                  <c:v>-1.8302385488861428</c:v>
                </c:pt>
                <c:pt idx="23">
                  <c:v>-7.5792484017245547</c:v>
                </c:pt>
                <c:pt idx="24">
                  <c:v>0.90414109946119292</c:v>
                </c:pt>
                <c:pt idx="25">
                  <c:v>1.900330196584241</c:v>
                </c:pt>
              </c:numCache>
            </c:numRef>
          </c:val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Annualised'!$A$3:$A$72</c:f>
              <c:strCache>
                <c:ptCount val="26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</c:strCache>
            </c:strRef>
          </c:cat>
          <c:val>
            <c:numRef>
              <c:f>'Growth Rates Annualised'!$E$3:$E$72</c:f>
              <c:numCache>
                <c:formatCode>0.00</c:formatCode>
                <c:ptCount val="26"/>
                <c:pt idx="0">
                  <c:v>15.982671817289937</c:v>
                </c:pt>
                <c:pt idx="1">
                  <c:v>7.6461760737280411</c:v>
                </c:pt>
                <c:pt idx="2">
                  <c:v>4.5216603579218635</c:v>
                </c:pt>
                <c:pt idx="3">
                  <c:v>7.7338544731081109</c:v>
                </c:pt>
                <c:pt idx="4">
                  <c:v>7.8057107811781838</c:v>
                </c:pt>
                <c:pt idx="5">
                  <c:v>16.031546543756924</c:v>
                </c:pt>
                <c:pt idx="6">
                  <c:v>18.17377589902059</c:v>
                </c:pt>
                <c:pt idx="7">
                  <c:v>5.3754100924711201</c:v>
                </c:pt>
                <c:pt idx="8">
                  <c:v>5.418322751636711</c:v>
                </c:pt>
                <c:pt idx="9">
                  <c:v>-1.9760036918449237</c:v>
                </c:pt>
                <c:pt idx="10">
                  <c:v>-4.1389830607351286</c:v>
                </c:pt>
                <c:pt idx="11">
                  <c:v>-3.2236579345905478</c:v>
                </c:pt>
                <c:pt idx="12">
                  <c:v>-1.6819243010531042</c:v>
                </c:pt>
                <c:pt idx="13">
                  <c:v>0.70760461630029137</c:v>
                </c:pt>
                <c:pt idx="14">
                  <c:v>-0.78974462088592035</c:v>
                </c:pt>
                <c:pt idx="15">
                  <c:v>-8.9164416970327718</c:v>
                </c:pt>
                <c:pt idx="16">
                  <c:v>-6.9026043255468084</c:v>
                </c:pt>
                <c:pt idx="17">
                  <c:v>-4.7726046808109324</c:v>
                </c:pt>
                <c:pt idx="18">
                  <c:v>-3.6960790880081662</c:v>
                </c:pt>
                <c:pt idx="19">
                  <c:v>-7.7521030733538279</c:v>
                </c:pt>
                <c:pt idx="20">
                  <c:v>3.2763998101827454</c:v>
                </c:pt>
                <c:pt idx="21">
                  <c:v>2.6843652743993087</c:v>
                </c:pt>
                <c:pt idx="22">
                  <c:v>0.97799962832357834</c:v>
                </c:pt>
                <c:pt idx="23">
                  <c:v>-0.29758657005671052</c:v>
                </c:pt>
                <c:pt idx="24">
                  <c:v>0.24813778076854132</c:v>
                </c:pt>
                <c:pt idx="25">
                  <c:v>3.1161019156835579</c:v>
                </c:pt>
              </c:numCache>
            </c:numRef>
          </c:val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Annualised'!$A$3:$A$72</c:f>
              <c:strCache>
                <c:ptCount val="26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</c:strCache>
            </c:strRef>
          </c:cat>
          <c:val>
            <c:numRef>
              <c:f>'Growth Rates Annualised'!$I$3:$I$72</c:f>
              <c:numCache>
                <c:formatCode>0.00</c:formatCode>
                <c:ptCount val="26"/>
                <c:pt idx="0">
                  <c:v>15.939516687970945</c:v>
                </c:pt>
                <c:pt idx="1">
                  <c:v>14.452021488049949</c:v>
                </c:pt>
                <c:pt idx="2">
                  <c:v>13.870181269098403</c:v>
                </c:pt>
                <c:pt idx="3">
                  <c:v>14.115310825967137</c:v>
                </c:pt>
                <c:pt idx="4">
                  <c:v>13.506404625459153</c:v>
                </c:pt>
                <c:pt idx="5">
                  <c:v>15.764681104414228</c:v>
                </c:pt>
                <c:pt idx="6">
                  <c:v>10.0756959586921</c:v>
                </c:pt>
                <c:pt idx="7">
                  <c:v>12.072194328695025</c:v>
                </c:pt>
                <c:pt idx="8">
                  <c:v>12.11872455854285</c:v>
                </c:pt>
                <c:pt idx="9">
                  <c:v>10.964649752872848</c:v>
                </c:pt>
                <c:pt idx="10">
                  <c:v>9.2937376484756271</c:v>
                </c:pt>
                <c:pt idx="11">
                  <c:v>8.9516942184027517</c:v>
                </c:pt>
                <c:pt idx="12">
                  <c:v>10.605997629925151</c:v>
                </c:pt>
                <c:pt idx="13">
                  <c:v>14.748688445447341</c:v>
                </c:pt>
                <c:pt idx="14">
                  <c:v>13.215667112426219</c:v>
                </c:pt>
                <c:pt idx="15">
                  <c:v>17.20541666316123</c:v>
                </c:pt>
                <c:pt idx="16">
                  <c:v>10.033874931452818</c:v>
                </c:pt>
                <c:pt idx="17">
                  <c:v>9.5628726557395911</c:v>
                </c:pt>
                <c:pt idx="18">
                  <c:v>11.373286037662513</c:v>
                </c:pt>
                <c:pt idx="19">
                  <c:v>9.3762796875893279</c:v>
                </c:pt>
                <c:pt idx="20">
                  <c:v>11.442584576267222</c:v>
                </c:pt>
                <c:pt idx="21">
                  <c:v>10.386747753278659</c:v>
                </c:pt>
                <c:pt idx="22">
                  <c:v>9.8317590689344829</c:v>
                </c:pt>
                <c:pt idx="23">
                  <c:v>9.8503722406500049</c:v>
                </c:pt>
                <c:pt idx="24">
                  <c:v>8.8079789257696515</c:v>
                </c:pt>
                <c:pt idx="25">
                  <c:v>7.4726227750304268</c:v>
                </c:pt>
              </c:numCache>
            </c:numRef>
          </c:val>
        </c:ser>
        <c:marker val="1"/>
        <c:axId val="65300736"/>
        <c:axId val="65314816"/>
      </c:lineChart>
      <c:catAx>
        <c:axId val="6530073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65314816"/>
        <c:crosses val="autoZero"/>
        <c:auto val="1"/>
        <c:lblAlgn val="ctr"/>
        <c:lblOffset val="100"/>
        <c:tickLblSkip val="4"/>
        <c:tickMarkSkip val="1"/>
      </c:catAx>
      <c:valAx>
        <c:axId val="6531481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6530073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234713772144705"/>
          <c:y val="4.6600994024683103E-2"/>
          <c:w val="0.25043600893171925"/>
          <c:h val="0.1443716982185721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88" r="0.75000000000000688" t="1" header="0.5" footer="0.5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00083784315235E-2"/>
          <c:y val="2.2612285823822652E-2"/>
          <c:w val="0.91368078175894896"/>
          <c:h val="0.86622073578595316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Annualised'!$A$73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Annualised'!$B$73</c:f>
              <c:numCache>
                <c:formatCode>0.00</c:formatCode>
                <c:ptCount val="1"/>
                <c:pt idx="0">
                  <c:v>9.875307227848916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Annualised'!$E$73</c:f>
              <c:numCache>
                <c:formatCode>0.00</c:formatCode>
                <c:ptCount val="1"/>
                <c:pt idx="0">
                  <c:v>7.0765173236015029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Annualised'!$I$73</c:f>
              <c:numCache>
                <c:formatCode>0.00</c:formatCode>
                <c:ptCount val="1"/>
                <c:pt idx="0">
                  <c:v>12.459037356747505</c:v>
                </c:pt>
              </c:numCache>
            </c:numRef>
          </c:val>
          <c:shape val="cylinder"/>
        </c:ser>
        <c:shape val="box"/>
        <c:axId val="65336448"/>
        <c:axId val="65337984"/>
        <c:axId val="0"/>
      </c:bar3DChart>
      <c:catAx>
        <c:axId val="65336448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65337984"/>
        <c:crosses val="autoZero"/>
        <c:auto val="1"/>
        <c:lblAlgn val="ctr"/>
        <c:lblOffset val="100"/>
        <c:tickLblSkip val="1"/>
        <c:tickMarkSkip val="1"/>
      </c:catAx>
      <c:valAx>
        <c:axId val="6533798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65336448"/>
        <c:crosses val="autoZero"/>
        <c:crossBetween val="between"/>
      </c:valAx>
      <c:spPr>
        <a:solidFill>
          <a:schemeClr val="accent3">
            <a:lumMod val="60000"/>
            <a:lumOff val="40000"/>
          </a:scheme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2.1400969738595791E-2"/>
          <c:y val="1.6722434008645471E-2"/>
          <c:w val="0.83876223415998263"/>
          <c:h val="0.1003343820923018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88" r="0.75000000000000688" t="1" header="0.5" footer="0.5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7408519811312512E-2"/>
          <c:y val="2.9351670407715264E-2"/>
          <c:w val="0.92259148018868775"/>
          <c:h val="0.9357342549375961"/>
        </c:manualLayout>
      </c:layout>
      <c:lineChart>
        <c:grouping val="standard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Annualised'!$A$3:$A$72</c:f>
              <c:strCache>
                <c:ptCount val="26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</c:strCache>
            </c:strRef>
          </c:cat>
          <c:val>
            <c:numRef>
              <c:f>'Growth Rates Annualised'!$C$3:$C$72</c:f>
              <c:numCache>
                <c:formatCode>0.00</c:formatCode>
                <c:ptCount val="26"/>
                <c:pt idx="0">
                  <c:v>46.081591264750251</c:v>
                </c:pt>
                <c:pt idx="1">
                  <c:v>52.152744540521368</c:v>
                </c:pt>
                <c:pt idx="2">
                  <c:v>-1.5898850592921934</c:v>
                </c:pt>
                <c:pt idx="3">
                  <c:v>-4.2503344543333368</c:v>
                </c:pt>
                <c:pt idx="4">
                  <c:v>-1.9870959375988828</c:v>
                </c:pt>
                <c:pt idx="5">
                  <c:v>16.992903134945646</c:v>
                </c:pt>
                <c:pt idx="6">
                  <c:v>21.110484475964213</c:v>
                </c:pt>
                <c:pt idx="7">
                  <c:v>-11.341928601082889</c:v>
                </c:pt>
                <c:pt idx="8">
                  <c:v>15.758066158998291</c:v>
                </c:pt>
                <c:pt idx="9">
                  <c:v>13.245622593601317</c:v>
                </c:pt>
                <c:pt idx="10">
                  <c:v>-16.098342388182893</c:v>
                </c:pt>
                <c:pt idx="11">
                  <c:v>-3.8868771042154076</c:v>
                </c:pt>
                <c:pt idx="12">
                  <c:v>0.72899188278346982</c:v>
                </c:pt>
                <c:pt idx="13">
                  <c:v>9.3006499016642099</c:v>
                </c:pt>
                <c:pt idx="14">
                  <c:v>-15.387505970637013</c:v>
                </c:pt>
                <c:pt idx="15">
                  <c:v>-36.902272368356819</c:v>
                </c:pt>
                <c:pt idx="16">
                  <c:v>-13.665896861819659</c:v>
                </c:pt>
                <c:pt idx="17">
                  <c:v>-10.410408779844333</c:v>
                </c:pt>
                <c:pt idx="18">
                  <c:v>34.863476440440003</c:v>
                </c:pt>
                <c:pt idx="19">
                  <c:v>72.867054046356728</c:v>
                </c:pt>
                <c:pt idx="20">
                  <c:v>9.6600884671327876</c:v>
                </c:pt>
                <c:pt idx="21">
                  <c:v>35.083403742351202</c:v>
                </c:pt>
                <c:pt idx="22">
                  <c:v>-1.4883091606250289</c:v>
                </c:pt>
                <c:pt idx="23">
                  <c:v>-3.0876716212975039</c:v>
                </c:pt>
                <c:pt idx="24">
                  <c:v>1.9581956219559518</c:v>
                </c:pt>
                <c:pt idx="25">
                  <c:v>4.1675117466151921</c:v>
                </c:pt>
              </c:numCache>
            </c:numRef>
          </c:val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Annualised'!$A$3:$A$72</c:f>
              <c:strCache>
                <c:ptCount val="26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</c:strCache>
            </c:strRef>
          </c:cat>
          <c:val>
            <c:numRef>
              <c:f>'Growth Rates Annualised'!$D$3:$D$72</c:f>
              <c:numCache>
                <c:formatCode>0.00</c:formatCode>
                <c:ptCount val="26"/>
                <c:pt idx="0">
                  <c:v>49.808262708849092</c:v>
                </c:pt>
                <c:pt idx="1">
                  <c:v>31.064345771807496</c:v>
                </c:pt>
                <c:pt idx="2">
                  <c:v>5.273320377783886</c:v>
                </c:pt>
                <c:pt idx="3">
                  <c:v>14.227659601861319</c:v>
                </c:pt>
                <c:pt idx="4">
                  <c:v>15.30910674827286</c:v>
                </c:pt>
                <c:pt idx="5">
                  <c:v>31.532642128358194</c:v>
                </c:pt>
                <c:pt idx="6">
                  <c:v>35.916084568657908</c:v>
                </c:pt>
                <c:pt idx="7">
                  <c:v>22.996498418380273</c:v>
                </c:pt>
                <c:pt idx="8">
                  <c:v>-0.94098390313067837</c:v>
                </c:pt>
                <c:pt idx="9">
                  <c:v>-7.1766875418483327</c:v>
                </c:pt>
                <c:pt idx="10">
                  <c:v>-7.4065580401436737</c:v>
                </c:pt>
                <c:pt idx="11">
                  <c:v>-3.1435180895403807</c:v>
                </c:pt>
                <c:pt idx="12">
                  <c:v>-6.9650601100750692E-2</c:v>
                </c:pt>
                <c:pt idx="13">
                  <c:v>15.888547429529781</c:v>
                </c:pt>
                <c:pt idx="14">
                  <c:v>20.299655245109761</c:v>
                </c:pt>
                <c:pt idx="15">
                  <c:v>29.632285317645863</c:v>
                </c:pt>
                <c:pt idx="16">
                  <c:v>33.836938213154582</c:v>
                </c:pt>
                <c:pt idx="17">
                  <c:v>8.5346285085210081</c:v>
                </c:pt>
                <c:pt idx="18">
                  <c:v>12.40886174296584</c:v>
                </c:pt>
                <c:pt idx="19">
                  <c:v>12.237628773387172</c:v>
                </c:pt>
                <c:pt idx="20">
                  <c:v>4.1330356631747751</c:v>
                </c:pt>
                <c:pt idx="21">
                  <c:v>1.6260162601626038</c:v>
                </c:pt>
                <c:pt idx="22">
                  <c:v>-2.6682536247565438</c:v>
                </c:pt>
                <c:pt idx="23">
                  <c:v>-11.715452688903998</c:v>
                </c:pt>
                <c:pt idx="24">
                  <c:v>-1.1175988511110797</c:v>
                </c:pt>
                <c:pt idx="25">
                  <c:v>-10.377903982725471</c:v>
                </c:pt>
              </c:numCache>
            </c:numRef>
          </c:val>
        </c:ser>
        <c:marker val="1"/>
        <c:axId val="65186432"/>
        <c:axId val="65192320"/>
      </c:lineChart>
      <c:catAx>
        <c:axId val="6518643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65192320"/>
        <c:crosses val="autoZero"/>
        <c:auto val="1"/>
        <c:lblAlgn val="ctr"/>
        <c:lblOffset val="100"/>
        <c:tickLblSkip val="4"/>
        <c:tickMarkSkip val="4"/>
      </c:catAx>
      <c:valAx>
        <c:axId val="6519232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6518643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505241827589418"/>
          <c:y val="0.10113142509546805"/>
          <c:w val="0.32520256273807996"/>
          <c:h val="0.1066671172541200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88" r="0.75000000000000688" t="1" header="0.5" footer="0.5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9219461099472704E-2"/>
          <c:y val="2.6677411592207802E-2"/>
          <c:w val="0.92887500300994563"/>
          <c:h val="0.92349030997990456"/>
        </c:manualLayout>
      </c:layout>
      <c:lineChart>
        <c:grouping val="standard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Annualised'!$A$3:$A$72</c:f>
              <c:strCache>
                <c:ptCount val="26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</c:strCache>
            </c:strRef>
          </c:cat>
          <c:val>
            <c:numRef>
              <c:f>'Growth Rates Annualised'!$F$3:$F$72</c:f>
              <c:numCache>
                <c:formatCode>0.00</c:formatCode>
                <c:ptCount val="26"/>
                <c:pt idx="0">
                  <c:v>15.118026047991256</c:v>
                </c:pt>
                <c:pt idx="1">
                  <c:v>5.822036167860337</c:v>
                </c:pt>
                <c:pt idx="2">
                  <c:v>2.5069634952003028</c:v>
                </c:pt>
                <c:pt idx="3">
                  <c:v>8.597942090867889</c:v>
                </c:pt>
                <c:pt idx="4">
                  <c:v>6.4013992502471808</c:v>
                </c:pt>
                <c:pt idx="5">
                  <c:v>15.741178132473571</c:v>
                </c:pt>
                <c:pt idx="6">
                  <c:v>15.757405526749462</c:v>
                </c:pt>
                <c:pt idx="7">
                  <c:v>1.289719365186395</c:v>
                </c:pt>
                <c:pt idx="8">
                  <c:v>-4.3509300981975141</c:v>
                </c:pt>
                <c:pt idx="9">
                  <c:v>-14.268602327034843</c:v>
                </c:pt>
                <c:pt idx="10">
                  <c:v>-14.893835108768826</c:v>
                </c:pt>
                <c:pt idx="11">
                  <c:v>-10.142214134006929</c:v>
                </c:pt>
                <c:pt idx="12">
                  <c:v>-5.2479320441800725</c:v>
                </c:pt>
                <c:pt idx="13">
                  <c:v>-1.5564560932394369</c:v>
                </c:pt>
                <c:pt idx="14">
                  <c:v>-2.2515726155871292</c:v>
                </c:pt>
                <c:pt idx="15">
                  <c:v>-13.171752542639073</c:v>
                </c:pt>
                <c:pt idx="16">
                  <c:v>-13.490867683830073</c:v>
                </c:pt>
                <c:pt idx="17">
                  <c:v>-16.256560570881309</c:v>
                </c:pt>
                <c:pt idx="18">
                  <c:v>-12.70840735382631</c:v>
                </c:pt>
                <c:pt idx="19">
                  <c:v>-18.150214928710025</c:v>
                </c:pt>
                <c:pt idx="20">
                  <c:v>-0.58526326530567818</c:v>
                </c:pt>
                <c:pt idx="21">
                  <c:v>-2.4717618619571069</c:v>
                </c:pt>
                <c:pt idx="22">
                  <c:v>-4.3730889857490416</c:v>
                </c:pt>
                <c:pt idx="23">
                  <c:v>-7.3534251516019138</c:v>
                </c:pt>
                <c:pt idx="24">
                  <c:v>-6.0524360323267894</c:v>
                </c:pt>
                <c:pt idx="25">
                  <c:v>-2.1317945629924338</c:v>
                </c:pt>
              </c:numCache>
            </c:numRef>
          </c:val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Annualised'!$A$3:$A$72</c:f>
              <c:strCache>
                <c:ptCount val="26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</c:strCache>
            </c:strRef>
          </c:cat>
          <c:val>
            <c:numRef>
              <c:f>'Growth Rates Annualised'!$G$3:$G$72</c:f>
              <c:numCache>
                <c:formatCode>0.00</c:formatCode>
                <c:ptCount val="26"/>
                <c:pt idx="0">
                  <c:v>19.506715900897316</c:v>
                </c:pt>
                <c:pt idx="1">
                  <c:v>16.87751209653851</c:v>
                </c:pt>
                <c:pt idx="2">
                  <c:v>14.951607325258212</c:v>
                </c:pt>
                <c:pt idx="3">
                  <c:v>5.0059714221475611</c:v>
                </c:pt>
                <c:pt idx="4">
                  <c:v>3.9579230774928633</c:v>
                </c:pt>
                <c:pt idx="5">
                  <c:v>5.6518856052745505</c:v>
                </c:pt>
                <c:pt idx="6">
                  <c:v>7.6970489731548231</c:v>
                </c:pt>
                <c:pt idx="7">
                  <c:v>1.0148454461423522</c:v>
                </c:pt>
                <c:pt idx="8">
                  <c:v>35.183553602197378</c:v>
                </c:pt>
                <c:pt idx="9">
                  <c:v>37.819379805016382</c:v>
                </c:pt>
                <c:pt idx="10">
                  <c:v>45.427362465517675</c:v>
                </c:pt>
                <c:pt idx="11">
                  <c:v>44.086584832139316</c:v>
                </c:pt>
                <c:pt idx="12">
                  <c:v>4.5724474529436838</c:v>
                </c:pt>
                <c:pt idx="13">
                  <c:v>3.6726119604145513</c:v>
                </c:pt>
                <c:pt idx="14">
                  <c:v>-1.5562625575743763</c:v>
                </c:pt>
                <c:pt idx="15">
                  <c:v>-1.989206956895613</c:v>
                </c:pt>
                <c:pt idx="16">
                  <c:v>9.3625734758965677</c:v>
                </c:pt>
                <c:pt idx="17">
                  <c:v>21.715667057489604</c:v>
                </c:pt>
                <c:pt idx="18">
                  <c:v>19.282596332915791</c:v>
                </c:pt>
                <c:pt idx="19">
                  <c:v>18.008585756012113</c:v>
                </c:pt>
                <c:pt idx="20">
                  <c:v>8.7245696400625938</c:v>
                </c:pt>
                <c:pt idx="21">
                  <c:v>7.1747239084326742</c:v>
                </c:pt>
                <c:pt idx="22">
                  <c:v>5.8177245350453433</c:v>
                </c:pt>
                <c:pt idx="23">
                  <c:v>5.9687971816809435</c:v>
                </c:pt>
                <c:pt idx="24">
                  <c:v>6.1585803030476161</c:v>
                </c:pt>
                <c:pt idx="25">
                  <c:v>6.6089191193970249</c:v>
                </c:pt>
              </c:numCache>
            </c:numRef>
          </c:val>
        </c:ser>
        <c:ser>
          <c:idx val="2"/>
          <c:order val="2"/>
          <c:tx>
            <c:strRef>
              <c:f>'Growth Rates Annualised'!$H$2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C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Annualised'!$A$3:$A$72</c:f>
              <c:strCache>
                <c:ptCount val="26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</c:strCache>
            </c:strRef>
          </c:cat>
          <c:val>
            <c:numRef>
              <c:f>'Growth Rates Annualised'!$H$3:$H$72</c:f>
              <c:numCache>
                <c:formatCode>0.00</c:formatCode>
                <c:ptCount val="26"/>
                <c:pt idx="0">
                  <c:v>19.396819123447262</c:v>
                </c:pt>
                <c:pt idx="1">
                  <c:v>11.535595723654165</c:v>
                </c:pt>
                <c:pt idx="2">
                  <c:v>9.0437103084715744</c:v>
                </c:pt>
                <c:pt idx="3">
                  <c:v>2.896882564958343</c:v>
                </c:pt>
                <c:pt idx="4">
                  <c:v>22.091764958130913</c:v>
                </c:pt>
                <c:pt idx="5">
                  <c:v>31.168343336642977</c:v>
                </c:pt>
                <c:pt idx="6">
                  <c:v>51.987983405135388</c:v>
                </c:pt>
                <c:pt idx="7">
                  <c:v>50.645106220841427</c:v>
                </c:pt>
                <c:pt idx="8">
                  <c:v>45.548393873540626</c:v>
                </c:pt>
                <c:pt idx="9">
                  <c:v>41.891092155385557</c:v>
                </c:pt>
                <c:pt idx="10">
                  <c:v>16.717706715761487</c:v>
                </c:pt>
                <c:pt idx="11">
                  <c:v>4.5174728172250429</c:v>
                </c:pt>
                <c:pt idx="12">
                  <c:v>9.0268530081540792</c:v>
                </c:pt>
                <c:pt idx="13">
                  <c:v>7.1390830331183537</c:v>
                </c:pt>
                <c:pt idx="14">
                  <c:v>6.7965875786539485</c:v>
                </c:pt>
                <c:pt idx="15">
                  <c:v>7.5593892105060858</c:v>
                </c:pt>
                <c:pt idx="16">
                  <c:v>6.0937257588042026</c:v>
                </c:pt>
                <c:pt idx="17">
                  <c:v>13.719708267259382</c:v>
                </c:pt>
                <c:pt idx="18">
                  <c:v>9.2178607693161254</c:v>
                </c:pt>
                <c:pt idx="19">
                  <c:v>13.922131410103807</c:v>
                </c:pt>
                <c:pt idx="20">
                  <c:v>11.050949181290388</c:v>
                </c:pt>
                <c:pt idx="21">
                  <c:v>12.515619861887526</c:v>
                </c:pt>
                <c:pt idx="22">
                  <c:v>13.176618303571438</c:v>
                </c:pt>
                <c:pt idx="23">
                  <c:v>16.371639973775419</c:v>
                </c:pt>
                <c:pt idx="24">
                  <c:v>13.224814434807586</c:v>
                </c:pt>
                <c:pt idx="25">
                  <c:v>12.42823374952</c:v>
                </c:pt>
              </c:numCache>
            </c:numRef>
          </c:val>
        </c:ser>
        <c:marker val="1"/>
        <c:axId val="65352832"/>
        <c:axId val="65354368"/>
      </c:lineChart>
      <c:catAx>
        <c:axId val="6535283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65354368"/>
        <c:crosses val="autoZero"/>
        <c:auto val="1"/>
        <c:lblAlgn val="ctr"/>
        <c:lblOffset val="100"/>
        <c:tickLblSkip val="4"/>
        <c:tickMarkSkip val="1"/>
      </c:catAx>
      <c:valAx>
        <c:axId val="6535436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6535283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8.4961713501408673E-2"/>
          <c:y val="5.6412426058683802E-2"/>
          <c:w val="0.26997254930290066"/>
          <c:h val="0.1176842446932941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88" r="0.75000000000000688" t="1" header="0.5" footer="0.5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4037877618239022E-2"/>
          <c:y val="2.3693067778292446E-2"/>
          <c:w val="0.92947921302224767"/>
          <c:h val="0.9379110699397869"/>
        </c:manualLayout>
      </c:layout>
      <c:lineChart>
        <c:grouping val="standard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Annualised'!$A$3:$A$72</c:f>
              <c:strCache>
                <c:ptCount val="26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</c:strCache>
            </c:strRef>
          </c:cat>
          <c:val>
            <c:numRef>
              <c:f>'Growth Rates Annualised'!$J$3:$J$72</c:f>
              <c:numCache>
                <c:formatCode>0.00</c:formatCode>
                <c:ptCount val="26"/>
                <c:pt idx="0">
                  <c:v>14.401623728854428</c:v>
                </c:pt>
                <c:pt idx="1">
                  <c:v>14.474088826359338</c:v>
                </c:pt>
                <c:pt idx="2">
                  <c:v>12.676675621595223</c:v>
                </c:pt>
                <c:pt idx="3">
                  <c:v>12.759666544205755</c:v>
                </c:pt>
                <c:pt idx="4">
                  <c:v>16.130213714705643</c:v>
                </c:pt>
                <c:pt idx="5">
                  <c:v>18.018784652780802</c:v>
                </c:pt>
                <c:pt idx="6">
                  <c:v>15.225086733031212</c:v>
                </c:pt>
                <c:pt idx="7">
                  <c:v>14.277348022180192</c:v>
                </c:pt>
                <c:pt idx="8">
                  <c:v>16.378196026399515</c:v>
                </c:pt>
                <c:pt idx="9">
                  <c:v>15.745325343020314</c:v>
                </c:pt>
                <c:pt idx="10">
                  <c:v>10.87517603549424</c:v>
                </c:pt>
                <c:pt idx="11">
                  <c:v>13.840519020142633</c:v>
                </c:pt>
                <c:pt idx="12">
                  <c:v>21.591776539476896</c:v>
                </c:pt>
                <c:pt idx="13">
                  <c:v>32.250028012394594</c:v>
                </c:pt>
                <c:pt idx="14">
                  <c:v>26.183144554883359</c:v>
                </c:pt>
                <c:pt idx="15">
                  <c:v>32.974194439670093</c:v>
                </c:pt>
                <c:pt idx="16">
                  <c:v>11.43927147507409</c:v>
                </c:pt>
                <c:pt idx="17">
                  <c:v>10.605989318925866</c:v>
                </c:pt>
                <c:pt idx="18">
                  <c:v>14.53818507118064</c:v>
                </c:pt>
                <c:pt idx="19">
                  <c:v>14.837143438832264</c:v>
                </c:pt>
                <c:pt idx="20">
                  <c:v>17.050255466293983</c:v>
                </c:pt>
                <c:pt idx="21">
                  <c:v>16.682653815415669</c:v>
                </c:pt>
                <c:pt idx="22">
                  <c:v>16.77682061781168</c:v>
                </c:pt>
                <c:pt idx="23">
                  <c:v>15.564147422435806</c:v>
                </c:pt>
                <c:pt idx="24">
                  <c:v>15.304160202454591</c:v>
                </c:pt>
                <c:pt idx="25">
                  <c:v>13.10142074275111</c:v>
                </c:pt>
              </c:numCache>
            </c:numRef>
          </c:val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Annualised'!$A$3:$A$72</c:f>
              <c:strCache>
                <c:ptCount val="26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</c:strCache>
            </c:strRef>
          </c:cat>
          <c:val>
            <c:numRef>
              <c:f>'Growth Rates Annualised'!$K$3:$K$72</c:f>
              <c:numCache>
                <c:formatCode>0.00</c:formatCode>
                <c:ptCount val="26"/>
                <c:pt idx="0">
                  <c:v>6.4920702637021144</c:v>
                </c:pt>
                <c:pt idx="1">
                  <c:v>7.9726797906413669</c:v>
                </c:pt>
                <c:pt idx="2">
                  <c:v>8.3762020654572247</c:v>
                </c:pt>
                <c:pt idx="3">
                  <c:v>6.4355749847386621</c:v>
                </c:pt>
                <c:pt idx="4">
                  <c:v>20.743494373231439</c:v>
                </c:pt>
                <c:pt idx="5">
                  <c:v>22.888677519113294</c:v>
                </c:pt>
                <c:pt idx="6">
                  <c:v>15.595974676085319</c:v>
                </c:pt>
                <c:pt idx="7">
                  <c:v>24.020861586921729</c:v>
                </c:pt>
                <c:pt idx="8">
                  <c:v>10.165448220203</c:v>
                </c:pt>
                <c:pt idx="9">
                  <c:v>6.466235918990443</c:v>
                </c:pt>
                <c:pt idx="10">
                  <c:v>5.8116619800741196</c:v>
                </c:pt>
                <c:pt idx="11">
                  <c:v>1.473969546444228</c:v>
                </c:pt>
                <c:pt idx="12">
                  <c:v>8.1582220641965346</c:v>
                </c:pt>
                <c:pt idx="13">
                  <c:v>12.578536829758077</c:v>
                </c:pt>
                <c:pt idx="14">
                  <c:v>13.540203138067239</c:v>
                </c:pt>
                <c:pt idx="15">
                  <c:v>17.316562391712203</c:v>
                </c:pt>
                <c:pt idx="16">
                  <c:v>10.830907300095236</c:v>
                </c:pt>
                <c:pt idx="17">
                  <c:v>9.1651116609645804</c:v>
                </c:pt>
                <c:pt idx="18">
                  <c:v>9.1480228458811865</c:v>
                </c:pt>
                <c:pt idx="19">
                  <c:v>4.6070174607812566</c:v>
                </c:pt>
                <c:pt idx="20">
                  <c:v>7.2891803278688618</c:v>
                </c:pt>
                <c:pt idx="21">
                  <c:v>5.2690365190365229</c:v>
                </c:pt>
                <c:pt idx="22">
                  <c:v>4.8563892854550286</c:v>
                </c:pt>
                <c:pt idx="23">
                  <c:v>3.1765086107391887</c:v>
                </c:pt>
                <c:pt idx="24">
                  <c:v>3.8166939371272428</c:v>
                </c:pt>
                <c:pt idx="25">
                  <c:v>2.0083156688474282</c:v>
                </c:pt>
              </c:numCache>
            </c:numRef>
          </c:val>
        </c:ser>
        <c:ser>
          <c:idx val="2"/>
          <c:order val="2"/>
          <c:tx>
            <c:strRef>
              <c:f>'Growth Rates Annualised'!$L$2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rgbClr val="04AC30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Annualised'!$A$3:$A$72</c:f>
              <c:strCache>
                <c:ptCount val="26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</c:strCache>
            </c:strRef>
          </c:cat>
          <c:val>
            <c:numRef>
              <c:f>'Growth Rates Annualised'!$L$3:$L$72</c:f>
              <c:numCache>
                <c:formatCode>0.00</c:formatCode>
                <c:ptCount val="26"/>
                <c:pt idx="0">
                  <c:v>24.770260741809558</c:v>
                </c:pt>
                <c:pt idx="1">
                  <c:v>18.746070520993207</c:v>
                </c:pt>
                <c:pt idx="2">
                  <c:v>18.049035249662595</c:v>
                </c:pt>
                <c:pt idx="3">
                  <c:v>23.670584134284564</c:v>
                </c:pt>
                <c:pt idx="4">
                  <c:v>8.7683591381612178</c:v>
                </c:pt>
                <c:pt idx="5">
                  <c:v>10.804264987530303</c:v>
                </c:pt>
                <c:pt idx="6">
                  <c:v>2.5385252901375526</c:v>
                </c:pt>
                <c:pt idx="7">
                  <c:v>2.3859648448923845</c:v>
                </c:pt>
                <c:pt idx="8">
                  <c:v>8.6679141321463327</c:v>
                </c:pt>
                <c:pt idx="9">
                  <c:v>8.9774841025123955</c:v>
                </c:pt>
                <c:pt idx="10">
                  <c:v>9.0356272792026981</c:v>
                </c:pt>
                <c:pt idx="11">
                  <c:v>9.2712938135392431</c:v>
                </c:pt>
                <c:pt idx="12">
                  <c:v>7.1198562966625492</c:v>
                </c:pt>
                <c:pt idx="13">
                  <c:v>8.2436463740389083</c:v>
                </c:pt>
                <c:pt idx="14">
                  <c:v>7.443343918409691</c:v>
                </c:pt>
                <c:pt idx="15">
                  <c:v>9.7814953226177987</c:v>
                </c:pt>
                <c:pt idx="16">
                  <c:v>9.8453328331414784</c:v>
                </c:pt>
                <c:pt idx="17">
                  <c:v>10.169792239690038</c:v>
                </c:pt>
                <c:pt idx="18">
                  <c:v>10.91761230921187</c:v>
                </c:pt>
                <c:pt idx="19">
                  <c:v>5.9570785159191857</c:v>
                </c:pt>
                <c:pt idx="20">
                  <c:v>8.8513372939735202</c:v>
                </c:pt>
                <c:pt idx="21">
                  <c:v>8.5557419551624374</c:v>
                </c:pt>
                <c:pt idx="22">
                  <c:v>8.0195502053004812</c:v>
                </c:pt>
                <c:pt idx="23">
                  <c:v>10.381186916860335</c:v>
                </c:pt>
                <c:pt idx="24">
                  <c:v>6.9949772756789086</c:v>
                </c:pt>
                <c:pt idx="25">
                  <c:v>6.4793247448334963</c:v>
                </c:pt>
              </c:numCache>
            </c:numRef>
          </c:val>
        </c:ser>
        <c:ser>
          <c:idx val="3"/>
          <c:order val="3"/>
          <c:tx>
            <c:strRef>
              <c:f>'Growth Rates Annualised'!$M$2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Annualised'!$A$3:$A$72</c:f>
              <c:strCache>
                <c:ptCount val="26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</c:strCache>
            </c:strRef>
          </c:cat>
          <c:val>
            <c:numRef>
              <c:f>'Growth Rates Annualised'!$M$3:$M$72</c:f>
              <c:numCache>
                <c:formatCode>0.00</c:formatCode>
                <c:ptCount val="26"/>
                <c:pt idx="0">
                  <c:v>11.415341237547619</c:v>
                </c:pt>
                <c:pt idx="1">
                  <c:v>16.657456562000704</c:v>
                </c:pt>
                <c:pt idx="2">
                  <c:v>14.885790767807606</c:v>
                </c:pt>
                <c:pt idx="3">
                  <c:v>0.2300977157049576</c:v>
                </c:pt>
                <c:pt idx="4">
                  <c:v>5.5127752109895249</c:v>
                </c:pt>
                <c:pt idx="5">
                  <c:v>8.0102041254567453</c:v>
                </c:pt>
                <c:pt idx="6">
                  <c:v>6.796088659395827</c:v>
                </c:pt>
                <c:pt idx="7">
                  <c:v>6.5291113867261084</c:v>
                </c:pt>
                <c:pt idx="8">
                  <c:v>20.282214373649555</c:v>
                </c:pt>
                <c:pt idx="9">
                  <c:v>23.489280176962065</c:v>
                </c:pt>
                <c:pt idx="10">
                  <c:v>22.450531384217527</c:v>
                </c:pt>
                <c:pt idx="11">
                  <c:v>26.103446962139682</c:v>
                </c:pt>
                <c:pt idx="12">
                  <c:v>1.2437557506802885</c:v>
                </c:pt>
                <c:pt idx="13">
                  <c:v>1.5847928926667019</c:v>
                </c:pt>
                <c:pt idx="14">
                  <c:v>1.1039613054723707</c:v>
                </c:pt>
                <c:pt idx="15">
                  <c:v>0.46330211011126643</c:v>
                </c:pt>
                <c:pt idx="16">
                  <c:v>4.493459533799995</c:v>
                </c:pt>
                <c:pt idx="17">
                  <c:v>6.1987320880142098</c:v>
                </c:pt>
                <c:pt idx="18">
                  <c:v>12.247445487132817</c:v>
                </c:pt>
                <c:pt idx="19">
                  <c:v>20.954027139866145</c:v>
                </c:pt>
                <c:pt idx="20">
                  <c:v>21.145739391244998</c:v>
                </c:pt>
                <c:pt idx="21">
                  <c:v>13.063300585612375</c:v>
                </c:pt>
                <c:pt idx="22">
                  <c:v>10.602420661343647</c:v>
                </c:pt>
                <c:pt idx="23">
                  <c:v>7.2489803261134247</c:v>
                </c:pt>
                <c:pt idx="24">
                  <c:v>9.2172142785967353</c:v>
                </c:pt>
                <c:pt idx="25">
                  <c:v>5.911942286585731</c:v>
                </c:pt>
              </c:numCache>
            </c:numRef>
          </c:val>
        </c:ser>
        <c:ser>
          <c:idx val="4"/>
          <c:order val="4"/>
          <c:tx>
            <c:strRef>
              <c:f>'Growth Rates Annualised'!$N$2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993366"/>
              </a:solidFill>
              <a:prstDash val="solid"/>
            </a:ln>
          </c:spPr>
          <c:marker>
            <c:symbol val="none"/>
          </c:marker>
          <c:cat>
            <c:strRef>
              <c:f>'Growth Rates Annualised'!$A$3:$A$72</c:f>
              <c:strCache>
                <c:ptCount val="26"/>
                <c:pt idx="0">
                  <c:v>2007q1</c:v>
                </c:pt>
                <c:pt idx="1">
                  <c:v>2007q2</c:v>
                </c:pt>
                <c:pt idx="2">
                  <c:v>2007q3</c:v>
                </c:pt>
                <c:pt idx="3">
                  <c:v>2007q4</c:v>
                </c:pt>
                <c:pt idx="4">
                  <c:v>2008q1</c:v>
                </c:pt>
                <c:pt idx="5">
                  <c:v>2008q2</c:v>
                </c:pt>
                <c:pt idx="6">
                  <c:v>2008q3</c:v>
                </c:pt>
                <c:pt idx="7">
                  <c:v>2008q4</c:v>
                </c:pt>
                <c:pt idx="8">
                  <c:v>2009q1</c:v>
                </c:pt>
                <c:pt idx="9">
                  <c:v>2009q2</c:v>
                </c:pt>
                <c:pt idx="10">
                  <c:v>2009q3</c:v>
                </c:pt>
                <c:pt idx="11">
                  <c:v>2009q4</c:v>
                </c:pt>
                <c:pt idx="12">
                  <c:v>2010q1</c:v>
                </c:pt>
                <c:pt idx="13">
                  <c:v>2010q2</c:v>
                </c:pt>
                <c:pt idx="14">
                  <c:v>2010q3</c:v>
                </c:pt>
                <c:pt idx="15">
                  <c:v>2010q4</c:v>
                </c:pt>
                <c:pt idx="16">
                  <c:v>2011q1</c:v>
                </c:pt>
                <c:pt idx="17">
                  <c:v>2011q2</c:v>
                </c:pt>
                <c:pt idx="18">
                  <c:v>2011q3</c:v>
                </c:pt>
                <c:pt idx="19">
                  <c:v>2011q4</c:v>
                </c:pt>
                <c:pt idx="20">
                  <c:v>2012q1</c:v>
                </c:pt>
                <c:pt idx="21">
                  <c:v>2012q2</c:v>
                </c:pt>
                <c:pt idx="22">
                  <c:v>2012q3</c:v>
                </c:pt>
                <c:pt idx="23">
                  <c:v>2012q4</c:v>
                </c:pt>
                <c:pt idx="24">
                  <c:v>2013q1</c:v>
                </c:pt>
                <c:pt idx="25">
                  <c:v>2013q2</c:v>
                </c:pt>
              </c:strCache>
            </c:strRef>
          </c:cat>
          <c:val>
            <c:numRef>
              <c:f>'Growth Rates Annualised'!$N$3:$N$72</c:f>
              <c:numCache>
                <c:formatCode>0.00</c:formatCode>
                <c:ptCount val="26"/>
                <c:pt idx="0">
                  <c:v>13.594023372355748</c:v>
                </c:pt>
                <c:pt idx="1">
                  <c:v>15.071154031683005</c:v>
                </c:pt>
                <c:pt idx="2">
                  <c:v>16.624791069272561</c:v>
                </c:pt>
                <c:pt idx="3">
                  <c:v>14.652954912859817</c:v>
                </c:pt>
                <c:pt idx="4">
                  <c:v>14.036943136758998</c:v>
                </c:pt>
                <c:pt idx="5">
                  <c:v>17.593759574306748</c:v>
                </c:pt>
                <c:pt idx="6">
                  <c:v>19.816352073528932</c:v>
                </c:pt>
                <c:pt idx="7">
                  <c:v>20.84167017280874</c:v>
                </c:pt>
                <c:pt idx="8">
                  <c:v>17.726546382188936</c:v>
                </c:pt>
                <c:pt idx="9">
                  <c:v>9.6655328506642775</c:v>
                </c:pt>
                <c:pt idx="10">
                  <c:v>4.2370989169102753</c:v>
                </c:pt>
                <c:pt idx="11">
                  <c:v>3.7031168862519079</c:v>
                </c:pt>
                <c:pt idx="12">
                  <c:v>5.0389340005979681</c:v>
                </c:pt>
                <c:pt idx="13">
                  <c:v>6.0611422871761675</c:v>
                </c:pt>
                <c:pt idx="14">
                  <c:v>7.1267342643058411</c:v>
                </c:pt>
                <c:pt idx="15">
                  <c:v>5.0291218491905907</c:v>
                </c:pt>
                <c:pt idx="16">
                  <c:v>6.1277608676511885</c:v>
                </c:pt>
                <c:pt idx="17">
                  <c:v>6.0973295985189129</c:v>
                </c:pt>
                <c:pt idx="18">
                  <c:v>7.2067471156298026</c:v>
                </c:pt>
                <c:pt idx="19">
                  <c:v>9.5326829106784157</c:v>
                </c:pt>
                <c:pt idx="20">
                  <c:v>7.9608938547486092</c:v>
                </c:pt>
                <c:pt idx="21">
                  <c:v>8.7478559176672306</c:v>
                </c:pt>
                <c:pt idx="22">
                  <c:v>6.3697280252266522</c:v>
                </c:pt>
                <c:pt idx="23">
                  <c:v>5.5285681239879558</c:v>
                </c:pt>
                <c:pt idx="24">
                  <c:v>5.9291946061415937</c:v>
                </c:pt>
                <c:pt idx="25">
                  <c:v>8.3925936795621965</c:v>
                </c:pt>
              </c:numCache>
            </c:numRef>
          </c:val>
        </c:ser>
        <c:marker val="1"/>
        <c:axId val="65496192"/>
        <c:axId val="65497728"/>
      </c:lineChart>
      <c:catAx>
        <c:axId val="6549619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65497728"/>
        <c:crosses val="autoZero"/>
        <c:auto val="1"/>
        <c:lblAlgn val="ctr"/>
        <c:lblOffset val="100"/>
        <c:tickLblSkip val="4"/>
        <c:tickMarkSkip val="1"/>
      </c:catAx>
      <c:valAx>
        <c:axId val="6549772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6549619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4529656976268956"/>
          <c:y val="2.1241894395553552E-2"/>
          <c:w val="0.34236365782997152"/>
          <c:h val="0.222222865524162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88" r="0.75000000000000688" t="1" header="0.5" footer="0.5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804003158141865E-2"/>
          <c:y val="2.5555555555555581E-2"/>
          <c:w val="0.91219657043408664"/>
          <c:h val="0.8700028320404829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Annualised'!$A$73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Annualised'!$C$73</c:f>
              <c:numCache>
                <c:formatCode>0.00</c:formatCode>
                <c:ptCount val="1"/>
                <c:pt idx="0">
                  <c:v>9.3867936436502504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Annualised'!$D$73</c:f>
              <c:numCache>
                <c:formatCode>0.00</c:formatCode>
                <c:ptCount val="1"/>
                <c:pt idx="0">
                  <c:v>13.874982722158753</c:v>
                </c:pt>
              </c:numCache>
            </c:numRef>
          </c:val>
          <c:shape val="cylinder"/>
        </c:ser>
        <c:shape val="box"/>
        <c:axId val="65535360"/>
        <c:axId val="65553536"/>
        <c:axId val="0"/>
      </c:bar3DChart>
      <c:catAx>
        <c:axId val="65535360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65553536"/>
        <c:crosses val="autoZero"/>
        <c:auto val="1"/>
        <c:lblAlgn val="ctr"/>
        <c:lblOffset val="100"/>
        <c:tickLblSkip val="1"/>
        <c:tickMarkSkip val="1"/>
      </c:catAx>
      <c:valAx>
        <c:axId val="6555353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65535360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1.5137540155847548E-2"/>
          <c:y val="1.6666723111224E-2"/>
          <c:w val="0.83739965630269009"/>
          <c:h val="0.1000003386673432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88" r="0.75000000000000688" t="1" header="0.5" footer="0.5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2093976057870827E-2"/>
          <c:y val="2.5555555555555581E-2"/>
          <c:w val="0.90731851390770057"/>
          <c:h val="0.8700028320404829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Annualised'!$A$73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Annualised'!$F$73</c:f>
              <c:numCache>
                <c:formatCode>0.00</c:formatCode>
                <c:ptCount val="1"/>
                <c:pt idx="0">
                  <c:v>5.436277990042039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Annualised'!$G$73</c:f>
              <c:numCache>
                <c:formatCode>0.00</c:formatCode>
                <c:ptCount val="1"/>
                <c:pt idx="0">
                  <c:v>8.7600191241114693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Annualised'!$H$73</c:f>
              <c:numCache>
                <c:formatCode>0.00</c:formatCode>
                <c:ptCount val="1"/>
                <c:pt idx="0">
                  <c:v>16.022454757920016</c:v>
                </c:pt>
              </c:numCache>
            </c:numRef>
          </c:val>
          <c:shape val="cylinder"/>
        </c:ser>
        <c:shape val="box"/>
        <c:axId val="65575168"/>
        <c:axId val="65585152"/>
        <c:axId val="0"/>
      </c:bar3DChart>
      <c:catAx>
        <c:axId val="65575168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65585152"/>
        <c:crosses val="autoZero"/>
        <c:auto val="1"/>
        <c:lblAlgn val="ctr"/>
        <c:lblOffset val="100"/>
        <c:tickLblSkip val="1"/>
        <c:tickMarkSkip val="1"/>
      </c:catAx>
      <c:valAx>
        <c:axId val="6558515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65575168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2.1009004139693192E-2"/>
          <c:y val="1.6666666666666701E-2"/>
          <c:w val="0.8373997322097666"/>
          <c:h val="0.1000002243309332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88" r="0.75000000000000688" t="1" header="0.5" footer="0.5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1121962027475361E-2"/>
          <c:y val="2.5470653377630131E-2"/>
          <c:w val="0.91883189715648295"/>
          <c:h val="0.87539915052519301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Annualised'!$A$73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Annualised'!$J$73</c:f>
              <c:numCache>
                <c:formatCode>0.00</c:formatCode>
                <c:ptCount val="1"/>
                <c:pt idx="0">
                  <c:v>13.561979277156304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Annualised'!$K$73</c:f>
              <c:numCache>
                <c:formatCode>0.00</c:formatCode>
                <c:ptCount val="1"/>
                <c:pt idx="0">
                  <c:v>12.275446299227321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rgbClr val="04AC3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Annualised'!$L$73</c:f>
              <c:numCache>
                <c:formatCode>0.00</c:formatCode>
                <c:ptCount val="1"/>
                <c:pt idx="0">
                  <c:v>12.057650209951865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'Growth Rates Annualised'!$M$2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Annualised'!$M$73</c:f>
              <c:numCache>
                <c:formatCode>0.00</c:formatCode>
                <c:ptCount val="1"/>
                <c:pt idx="0">
                  <c:v>13.022552770265509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'Growth Rates Annualised'!$N$2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Annualised'!$N$73</c:f>
              <c:numCache>
                <c:formatCode>0.00</c:formatCode>
                <c:ptCount val="1"/>
                <c:pt idx="0">
                  <c:v>11.213713528860421</c:v>
                </c:pt>
              </c:numCache>
            </c:numRef>
          </c:val>
          <c:shape val="cylinder"/>
        </c:ser>
        <c:shape val="box"/>
        <c:axId val="71637632"/>
        <c:axId val="71643520"/>
        <c:axId val="0"/>
      </c:bar3DChart>
      <c:catAx>
        <c:axId val="7163763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1643520"/>
        <c:crosses val="autoZero"/>
        <c:auto val="1"/>
        <c:lblAlgn val="ctr"/>
        <c:lblOffset val="100"/>
        <c:tickLblSkip val="1"/>
        <c:tickMarkSkip val="1"/>
      </c:catAx>
      <c:valAx>
        <c:axId val="7164352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1637632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2.0007638364090002E-3"/>
          <c:y val="4.1967379775852045E-3"/>
          <c:w val="0.98897849069175969"/>
          <c:h val="0.1622322907960538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88" r="0.75000000000000688" t="1" header="0.5" footer="0.5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674923264296413E-2"/>
          <c:y val="8.6666948785643155E-2"/>
          <c:w val="0.91382258927620685"/>
          <c:h val="0.79666925999108074"/>
        </c:manualLayout>
      </c:layout>
      <c:lineChart>
        <c:grouping val="standard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'Prov Contributions'!$B$3:$B$19</c:f>
              <c:numCache>
                <c:formatCode>0.00</c:formatCode>
                <c:ptCount val="17"/>
                <c:pt idx="0">
                  <c:v>13.529078029259276</c:v>
                </c:pt>
                <c:pt idx="1">
                  <c:v>12.525827470223911</c:v>
                </c:pt>
                <c:pt idx="2">
                  <c:v>12.729459811282196</c:v>
                </c:pt>
                <c:pt idx="3">
                  <c:v>10.81243689546662</c:v>
                </c:pt>
                <c:pt idx="4">
                  <c:v>10.034453788456204</c:v>
                </c:pt>
                <c:pt idx="5">
                  <c:v>11.170698240597559</c:v>
                </c:pt>
                <c:pt idx="6">
                  <c:v>11.934812406937056</c:v>
                </c:pt>
                <c:pt idx="7">
                  <c:v>10.026987201703115</c:v>
                </c:pt>
                <c:pt idx="8">
                  <c:v>9.2995061195756392</c:v>
                </c:pt>
                <c:pt idx="9">
                  <c:v>7.8398202330243842</c:v>
                </c:pt>
                <c:pt idx="10">
                  <c:v>9.4249296174491519</c:v>
                </c:pt>
                <c:pt idx="11">
                  <c:v>10.133047436817549</c:v>
                </c:pt>
                <c:pt idx="12">
                  <c:v>10.29971016597195</c:v>
                </c:pt>
                <c:pt idx="13">
                  <c:v>9.7534462013931211</c:v>
                </c:pt>
                <c:pt idx="14">
                  <c:v>9.1298555037134967</c:v>
                </c:pt>
                <c:pt idx="15">
                  <c:v>9.300208163201777</c:v>
                </c:pt>
                <c:pt idx="16">
                  <c:v>9.4035384920719292</c:v>
                </c:pt>
              </c:numCache>
            </c:numRef>
          </c:val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'Prov Contributions'!$E$3:$E$19</c:f>
              <c:numCache>
                <c:formatCode>0.00</c:formatCode>
                <c:ptCount val="17"/>
                <c:pt idx="0">
                  <c:v>32.569156085078191</c:v>
                </c:pt>
                <c:pt idx="1">
                  <c:v>32.952948465790186</c:v>
                </c:pt>
                <c:pt idx="2">
                  <c:v>30.649476800760777</c:v>
                </c:pt>
                <c:pt idx="3">
                  <c:v>29.519330504480983</c:v>
                </c:pt>
                <c:pt idx="4">
                  <c:v>30.635442434663069</c:v>
                </c:pt>
                <c:pt idx="5">
                  <c:v>30.9273875364166</c:v>
                </c:pt>
                <c:pt idx="6">
                  <c:v>30.594840911591486</c:v>
                </c:pt>
                <c:pt idx="7">
                  <c:v>31.28248374060929</c:v>
                </c:pt>
                <c:pt idx="8">
                  <c:v>31.526634540861469</c:v>
                </c:pt>
                <c:pt idx="9">
                  <c:v>30.865131785179852</c:v>
                </c:pt>
                <c:pt idx="10">
                  <c:v>28.879579454993475</c:v>
                </c:pt>
                <c:pt idx="11">
                  <c:v>27.657982242367456</c:v>
                </c:pt>
                <c:pt idx="12">
                  <c:v>27.463708840018548</c:v>
                </c:pt>
                <c:pt idx="13">
                  <c:v>25.598036725894026</c:v>
                </c:pt>
                <c:pt idx="14">
                  <c:v>22.996637733618201</c:v>
                </c:pt>
                <c:pt idx="15">
                  <c:v>20.432497648099666</c:v>
                </c:pt>
                <c:pt idx="16">
                  <c:v>19.13693415970501</c:v>
                </c:pt>
              </c:numCache>
            </c:numRef>
          </c:val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'Prov Contributions'!$I$3:$I$19</c:f>
              <c:numCache>
                <c:formatCode>0.00</c:formatCode>
                <c:ptCount val="17"/>
                <c:pt idx="0">
                  <c:v>53.901765885662513</c:v>
                </c:pt>
                <c:pt idx="1">
                  <c:v>54.521224063985905</c:v>
                </c:pt>
                <c:pt idx="2">
                  <c:v>56.62106338795703</c:v>
                </c:pt>
                <c:pt idx="3">
                  <c:v>59.668232600052399</c:v>
                </c:pt>
                <c:pt idx="4">
                  <c:v>59.330103776880726</c:v>
                </c:pt>
                <c:pt idx="5">
                  <c:v>57.90191422298583</c:v>
                </c:pt>
                <c:pt idx="6">
                  <c:v>57.470346681471462</c:v>
                </c:pt>
                <c:pt idx="7">
                  <c:v>58.690529057687598</c:v>
                </c:pt>
                <c:pt idx="8">
                  <c:v>59.17385933956291</c:v>
                </c:pt>
                <c:pt idx="9">
                  <c:v>61.295047981795783</c:v>
                </c:pt>
                <c:pt idx="10">
                  <c:v>61.695490927557387</c:v>
                </c:pt>
                <c:pt idx="11">
                  <c:v>62.208970320814984</c:v>
                </c:pt>
                <c:pt idx="12">
                  <c:v>62.236580994009493</c:v>
                </c:pt>
                <c:pt idx="13">
                  <c:v>64.647948176554365</c:v>
                </c:pt>
                <c:pt idx="14">
                  <c:v>67.872458978458141</c:v>
                </c:pt>
                <c:pt idx="15">
                  <c:v>70.265814705935369</c:v>
                </c:pt>
                <c:pt idx="16">
                  <c:v>71.4577109760735</c:v>
                </c:pt>
              </c:numCache>
            </c:numRef>
          </c:val>
        </c:ser>
        <c:marker val="1"/>
        <c:axId val="65664512"/>
        <c:axId val="65666048"/>
      </c:lineChart>
      <c:catAx>
        <c:axId val="6566451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65666048"/>
        <c:crosses val="autoZero"/>
        <c:auto val="1"/>
        <c:lblAlgn val="ctr"/>
        <c:lblOffset val="100"/>
        <c:tickLblSkip val="1"/>
        <c:tickMarkSkip val="1"/>
      </c:catAx>
      <c:valAx>
        <c:axId val="6566604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65664512"/>
        <c:crosses val="autoZero"/>
        <c:crossBetween val="between"/>
      </c:valAx>
      <c:spPr>
        <a:solidFill>
          <a:schemeClr val="bg1">
            <a:lumMod val="75000"/>
          </a:schemeClr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894318855304377"/>
          <c:y val="1.6666583343748865E-2"/>
          <c:w val="0.7528466683600088"/>
          <c:h val="0.1066669999583393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tx2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66" r="0.75000000000000666" t="1" header="0.5" footer="0.5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544829053653863E-2"/>
          <c:y val="1.3333376736252405E-2"/>
          <c:w val="0.90731851390770057"/>
          <c:h val="0.87000283204048245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Contributions'!$A$20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Contributions'!$B$20</c:f>
              <c:numCache>
                <c:formatCode>0.00</c:formatCode>
                <c:ptCount val="1"/>
                <c:pt idx="0">
                  <c:v>10.432224457479114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Contributions'!$A$20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Contributions'!$E$20</c:f>
              <c:numCache>
                <c:formatCode>0.00</c:formatCode>
                <c:ptCount val="1"/>
                <c:pt idx="0">
                  <c:v>28.452247624125192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Contributions'!$A$20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Contributions'!$I$20</c:f>
              <c:numCache>
                <c:formatCode>0.00</c:formatCode>
                <c:ptCount val="1"/>
                <c:pt idx="0">
                  <c:v>61.115238945732081</c:v>
                </c:pt>
              </c:numCache>
            </c:numRef>
          </c:val>
          <c:shape val="cylinder"/>
        </c:ser>
        <c:shape val="box"/>
        <c:axId val="71807360"/>
        <c:axId val="71808896"/>
        <c:axId val="0"/>
      </c:bar3DChart>
      <c:catAx>
        <c:axId val="71807360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1808896"/>
        <c:crosses val="autoZero"/>
        <c:auto val="1"/>
        <c:lblAlgn val="ctr"/>
        <c:lblOffset val="100"/>
        <c:tickLblSkip val="1"/>
        <c:tickMarkSkip val="1"/>
      </c:catAx>
      <c:valAx>
        <c:axId val="7180889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180736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333350349034573"/>
          <c:y val="1.6666583343748865E-2"/>
          <c:w val="0.83739966053676063"/>
          <c:h val="0.1000001666458359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66" r="0.75000000000000666" t="1" header="0.5" footer="0.5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8181872227158768E-2"/>
          <c:y val="8.6378877665070963E-2"/>
          <c:w val="0.92532540879715452"/>
          <c:h val="0.79734348613911665"/>
        </c:manualLayout>
      </c:layout>
      <c:lineChart>
        <c:grouping val="standard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'Prov Contributions'!$C$3:$C$19</c:f>
              <c:numCache>
                <c:formatCode>0.00</c:formatCode>
                <c:ptCount val="17"/>
                <c:pt idx="0">
                  <c:v>10.962042675565318</c:v>
                </c:pt>
                <c:pt idx="1">
                  <c:v>10.271262700371677</c:v>
                </c:pt>
                <c:pt idx="2">
                  <c:v>10.139215676395228</c:v>
                </c:pt>
                <c:pt idx="3">
                  <c:v>8.7491386437092817</c:v>
                </c:pt>
                <c:pt idx="4">
                  <c:v>7.7002657475297793</c:v>
                </c:pt>
                <c:pt idx="5">
                  <c:v>8.6494289415718288</c:v>
                </c:pt>
                <c:pt idx="6">
                  <c:v>9.5172602538162838</c:v>
                </c:pt>
                <c:pt idx="7">
                  <c:v>8.0572245287417896</c:v>
                </c:pt>
                <c:pt idx="8">
                  <c:v>7.4011410170884542</c:v>
                </c:pt>
                <c:pt idx="9">
                  <c:v>5.8766243544092287</c:v>
                </c:pt>
                <c:pt idx="10">
                  <c:v>7.2163584250644401</c:v>
                </c:pt>
                <c:pt idx="11">
                  <c:v>7.7608075181488436</c:v>
                </c:pt>
                <c:pt idx="12">
                  <c:v>7.6287515933932184</c:v>
                </c:pt>
                <c:pt idx="13">
                  <c:v>7.3634689850916164</c:v>
                </c:pt>
                <c:pt idx="14">
                  <c:v>6.5523522159355947</c:v>
                </c:pt>
                <c:pt idx="15">
                  <c:v>6.4562643517711962</c:v>
                </c:pt>
                <c:pt idx="16">
                  <c:v>6.8955427687832707</c:v>
                </c:pt>
              </c:numCache>
            </c:numRef>
          </c:val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'Prov Contributions'!$D$3:$D$19</c:f>
              <c:numCache>
                <c:formatCode>0.00</c:formatCode>
                <c:ptCount val="17"/>
                <c:pt idx="0">
                  <c:v>2.5670353536939583</c:v>
                </c:pt>
                <c:pt idx="1">
                  <c:v>2.2545647698522346</c:v>
                </c:pt>
                <c:pt idx="2">
                  <c:v>2.5902441348869694</c:v>
                </c:pt>
                <c:pt idx="3">
                  <c:v>2.0632982517573395</c:v>
                </c:pt>
                <c:pt idx="4">
                  <c:v>2.3341880409264237</c:v>
                </c:pt>
                <c:pt idx="5">
                  <c:v>2.521269299025731</c:v>
                </c:pt>
                <c:pt idx="6">
                  <c:v>2.4175521531207695</c:v>
                </c:pt>
                <c:pt idx="7">
                  <c:v>1.9697626729613262</c:v>
                </c:pt>
                <c:pt idx="8">
                  <c:v>1.8983651024871859</c:v>
                </c:pt>
                <c:pt idx="9">
                  <c:v>1.9631958786151562</c:v>
                </c:pt>
                <c:pt idx="10">
                  <c:v>2.2085711923847104</c:v>
                </c:pt>
                <c:pt idx="11">
                  <c:v>2.3722399186687064</c:v>
                </c:pt>
                <c:pt idx="12">
                  <c:v>2.6709585725787339</c:v>
                </c:pt>
                <c:pt idx="13">
                  <c:v>2.3899772163015034</c:v>
                </c:pt>
                <c:pt idx="14">
                  <c:v>2.5775032877779016</c:v>
                </c:pt>
                <c:pt idx="15">
                  <c:v>2.8439438114305817</c:v>
                </c:pt>
                <c:pt idx="16">
                  <c:v>2.5079957232886585</c:v>
                </c:pt>
              </c:numCache>
            </c:numRef>
          </c:val>
        </c:ser>
        <c:marker val="1"/>
        <c:axId val="71833472"/>
        <c:axId val="71835008"/>
      </c:lineChart>
      <c:catAx>
        <c:axId val="7183347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1835008"/>
        <c:crosses val="autoZero"/>
        <c:auto val="1"/>
        <c:lblAlgn val="ctr"/>
        <c:lblOffset val="100"/>
        <c:tickLblSkip val="1"/>
        <c:tickMarkSkip val="1"/>
      </c:catAx>
      <c:valAx>
        <c:axId val="7183500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183347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389622645484028"/>
          <c:y val="1.6611401835640121E-2"/>
          <c:w val="0.75162396835227063"/>
          <c:h val="0.1063125804926558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66" r="0.75000000000000666" t="1" header="0.5" footer="0.5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416531604539611E-2"/>
          <c:y val="8.6092715231787992E-2"/>
          <c:w val="0.91410048622366291"/>
          <c:h val="0.79801324503311255"/>
        </c:manualLayout>
      </c:layout>
      <c:lineChart>
        <c:grouping val="standard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'Prov Contributions'!$F$3:$F$19</c:f>
              <c:numCache>
                <c:formatCode>0.00</c:formatCode>
                <c:ptCount val="17"/>
                <c:pt idx="0">
                  <c:v>25.313240441717273</c:v>
                </c:pt>
                <c:pt idx="1">
                  <c:v>25.661571635640612</c:v>
                </c:pt>
                <c:pt idx="2">
                  <c:v>23.631602767883241</c:v>
                </c:pt>
                <c:pt idx="3">
                  <c:v>23.124566848370531</c:v>
                </c:pt>
                <c:pt idx="4">
                  <c:v>24.637475829983739</c:v>
                </c:pt>
                <c:pt idx="5">
                  <c:v>24.773702701055679</c:v>
                </c:pt>
                <c:pt idx="6">
                  <c:v>25.112146414542515</c:v>
                </c:pt>
                <c:pt idx="7">
                  <c:v>26.24126745016487</c:v>
                </c:pt>
                <c:pt idx="8">
                  <c:v>26.391785509894095</c:v>
                </c:pt>
                <c:pt idx="9">
                  <c:v>25.337608318047238</c:v>
                </c:pt>
                <c:pt idx="10">
                  <c:v>23.058639071973047</c:v>
                </c:pt>
                <c:pt idx="11">
                  <c:v>21.885103584745696</c:v>
                </c:pt>
                <c:pt idx="12">
                  <c:v>21.310448331284654</c:v>
                </c:pt>
                <c:pt idx="13">
                  <c:v>17.857419251318454</c:v>
                </c:pt>
                <c:pt idx="14">
                  <c:v>15.556141075444749</c:v>
                </c:pt>
                <c:pt idx="15">
                  <c:v>12.453844200540045</c:v>
                </c:pt>
                <c:pt idx="16">
                  <c:v>11.068155978282149</c:v>
                </c:pt>
              </c:numCache>
            </c:numRef>
          </c:val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'Prov Contributions'!$G$3:$G$19</c:f>
              <c:numCache>
                <c:formatCode>0.00</c:formatCode>
                <c:ptCount val="17"/>
                <c:pt idx="0">
                  <c:v>4.8535631873538803</c:v>
                </c:pt>
                <c:pt idx="1">
                  <c:v>4.6113895330831873</c:v>
                </c:pt>
                <c:pt idx="2">
                  <c:v>4.5920000783993133</c:v>
                </c:pt>
                <c:pt idx="3">
                  <c:v>4.1914585378832347</c:v>
                </c:pt>
                <c:pt idx="4">
                  <c:v>4.0032163677370827</c:v>
                </c:pt>
                <c:pt idx="5">
                  <c:v>3.6579044863470243</c:v>
                </c:pt>
                <c:pt idx="6">
                  <c:v>3.7169953726643965</c:v>
                </c:pt>
                <c:pt idx="7">
                  <c:v>3.3181618537225419</c:v>
                </c:pt>
                <c:pt idx="8">
                  <c:v>3.0587431042238844</c:v>
                </c:pt>
                <c:pt idx="9">
                  <c:v>3.0802469431662161</c:v>
                </c:pt>
                <c:pt idx="10">
                  <c:v>3.1025649921477223</c:v>
                </c:pt>
                <c:pt idx="11">
                  <c:v>3.1174151638569265</c:v>
                </c:pt>
                <c:pt idx="12">
                  <c:v>2.900461214708272</c:v>
                </c:pt>
                <c:pt idx="13">
                  <c:v>3.8463313854584706</c:v>
                </c:pt>
                <c:pt idx="14">
                  <c:v>3.5794787034079292</c:v>
                </c:pt>
                <c:pt idx="15">
                  <c:v>3.9701790900277949</c:v>
                </c:pt>
                <c:pt idx="16">
                  <c:v>3.8932160694212472</c:v>
                </c:pt>
              </c:numCache>
            </c:numRef>
          </c:val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'Prov Contributions'!$H$3:$H$19</c:f>
              <c:numCache>
                <c:formatCode>0.00</c:formatCode>
                <c:ptCount val="17"/>
                <c:pt idx="0">
                  <c:v>2.4023524560070459</c:v>
                </c:pt>
                <c:pt idx="1">
                  <c:v>2.6799872970663734</c:v>
                </c:pt>
                <c:pt idx="2">
                  <c:v>2.4258739544782242</c:v>
                </c:pt>
                <c:pt idx="3">
                  <c:v>2.2033051182272141</c:v>
                </c:pt>
                <c:pt idx="4">
                  <c:v>1.9947502369422487</c:v>
                </c:pt>
                <c:pt idx="5">
                  <c:v>2.4957803490138977</c:v>
                </c:pt>
                <c:pt idx="6">
                  <c:v>1.7656991243845728</c:v>
                </c:pt>
                <c:pt idx="7">
                  <c:v>1.7230544367218812</c:v>
                </c:pt>
                <c:pt idx="8">
                  <c:v>2.0761059267434936</c:v>
                </c:pt>
                <c:pt idx="9">
                  <c:v>2.4472765239663978</c:v>
                </c:pt>
                <c:pt idx="10">
                  <c:v>2.7183753908727049</c:v>
                </c:pt>
                <c:pt idx="11">
                  <c:v>2.6554634937648371</c:v>
                </c:pt>
                <c:pt idx="12">
                  <c:v>3.2527992940256247</c:v>
                </c:pt>
                <c:pt idx="13">
                  <c:v>3.8942860891170978</c:v>
                </c:pt>
                <c:pt idx="14">
                  <c:v>3.8610179547655243</c:v>
                </c:pt>
                <c:pt idx="15">
                  <c:v>4.0084743575318242</c:v>
                </c:pt>
                <c:pt idx="16">
                  <c:v>4.1755621120016126</c:v>
                </c:pt>
              </c:numCache>
            </c:numRef>
          </c:val>
        </c:ser>
        <c:marker val="1"/>
        <c:axId val="71873280"/>
        <c:axId val="71874816"/>
      </c:lineChart>
      <c:catAx>
        <c:axId val="7187328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1874816"/>
        <c:crosses val="autoZero"/>
        <c:auto val="1"/>
        <c:lblAlgn val="ctr"/>
        <c:lblOffset val="100"/>
        <c:tickLblSkip val="1"/>
        <c:tickMarkSkip val="1"/>
      </c:catAx>
      <c:valAx>
        <c:axId val="7187481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187328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021072845127677"/>
          <c:y val="1.6556162963705968E-2"/>
          <c:w val="0.75040510511266456"/>
          <c:h val="0.1059601785445611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66" r="0.75000000000000666" t="1" header="0.5" footer="0.5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416531604539611E-2"/>
          <c:y val="8.6092715231787992E-2"/>
          <c:w val="0.91410048622366291"/>
          <c:h val="0.79801324503311255"/>
        </c:manualLayout>
      </c:layout>
      <c:lineChart>
        <c:grouping val="standard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'Prov Contributions'!$J$3:$J$19</c:f>
              <c:numCache>
                <c:formatCode>0.00</c:formatCode>
                <c:ptCount val="17"/>
                <c:pt idx="0">
                  <c:v>14.614296515303543</c:v>
                </c:pt>
                <c:pt idx="1">
                  <c:v>14.024856646778957</c:v>
                </c:pt>
                <c:pt idx="2">
                  <c:v>13.758029861337972</c:v>
                </c:pt>
                <c:pt idx="3">
                  <c:v>13.802032930359706</c:v>
                </c:pt>
                <c:pt idx="4">
                  <c:v>14.835139856513187</c:v>
                </c:pt>
                <c:pt idx="5">
                  <c:v>15.256222461389216</c:v>
                </c:pt>
                <c:pt idx="6">
                  <c:v>14.555688309958443</c:v>
                </c:pt>
                <c:pt idx="7">
                  <c:v>14.935427428680365</c:v>
                </c:pt>
                <c:pt idx="8">
                  <c:v>15.044520325714139</c:v>
                </c:pt>
                <c:pt idx="9">
                  <c:v>15.180550543718196</c:v>
                </c:pt>
                <c:pt idx="10">
                  <c:v>15.103018890676804</c:v>
                </c:pt>
                <c:pt idx="11">
                  <c:v>15.090076421489412</c:v>
                </c:pt>
                <c:pt idx="12">
                  <c:v>15.50307370616869</c:v>
                </c:pt>
                <c:pt idx="13">
                  <c:v>16.668405334540299</c:v>
                </c:pt>
                <c:pt idx="14">
                  <c:v>19.710854009538014</c:v>
                </c:pt>
                <c:pt idx="15">
                  <c:v>20.956718801685323</c:v>
                </c:pt>
                <c:pt idx="16">
                  <c:v>22.472984835375424</c:v>
                </c:pt>
              </c:numCache>
            </c:numRef>
          </c:val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'Prov Contributions'!$K$3:$K$19</c:f>
              <c:numCache>
                <c:formatCode>0.00</c:formatCode>
                <c:ptCount val="17"/>
                <c:pt idx="0">
                  <c:v>13.528758034595359</c:v>
                </c:pt>
                <c:pt idx="1">
                  <c:v>13.671160800758535</c:v>
                </c:pt>
                <c:pt idx="2">
                  <c:v>14.519015552946879</c:v>
                </c:pt>
                <c:pt idx="3">
                  <c:v>15.252351879391368</c:v>
                </c:pt>
                <c:pt idx="4">
                  <c:v>15.53575289553052</c:v>
                </c:pt>
                <c:pt idx="5">
                  <c:v>15.010255656592989</c:v>
                </c:pt>
                <c:pt idx="6">
                  <c:v>15.296089094828528</c:v>
                </c:pt>
                <c:pt idx="7">
                  <c:v>15.785253329932603</c:v>
                </c:pt>
                <c:pt idx="8">
                  <c:v>15.904757580466411</c:v>
                </c:pt>
                <c:pt idx="9">
                  <c:v>16.486088426063858</c:v>
                </c:pt>
                <c:pt idx="10">
                  <c:v>16.593255620480917</c:v>
                </c:pt>
                <c:pt idx="11">
                  <c:v>15.674110541223705</c:v>
                </c:pt>
                <c:pt idx="12">
                  <c:v>16.796508113487395</c:v>
                </c:pt>
                <c:pt idx="13">
                  <c:v>16.733439655471745</c:v>
                </c:pt>
                <c:pt idx="14">
                  <c:v>17.415562834256608</c:v>
                </c:pt>
                <c:pt idx="15">
                  <c:v>17.74837083779353</c:v>
                </c:pt>
                <c:pt idx="16">
                  <c:v>17.1777895577208</c:v>
                </c:pt>
              </c:numCache>
            </c:numRef>
          </c:val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chemeClr val="tx2">
                  <a:lumMod val="60000"/>
                  <a:lumOff val="40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'Prov Contributions'!$A$3:$A$19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'Prov Contributions'!$L$3:$L$19</c:f>
              <c:numCache>
                <c:formatCode>0.00</c:formatCode>
                <c:ptCount val="17"/>
                <c:pt idx="0">
                  <c:v>19.421708519150531</c:v>
                </c:pt>
                <c:pt idx="1">
                  <c:v>20.553128799936481</c:v>
                </c:pt>
                <c:pt idx="2">
                  <c:v>21.366660220213756</c:v>
                </c:pt>
                <c:pt idx="3">
                  <c:v>23.331225734548784</c:v>
                </c:pt>
                <c:pt idx="4">
                  <c:v>21.632125145171329</c:v>
                </c:pt>
                <c:pt idx="5">
                  <c:v>20.543355075317958</c:v>
                </c:pt>
                <c:pt idx="6">
                  <c:v>20.334504475018925</c:v>
                </c:pt>
                <c:pt idx="7">
                  <c:v>20.558920532640915</c:v>
                </c:pt>
                <c:pt idx="8">
                  <c:v>20.874352923423178</c:v>
                </c:pt>
                <c:pt idx="9">
                  <c:v>22.127179536282281</c:v>
                </c:pt>
                <c:pt idx="10">
                  <c:v>22.497587756630296</c:v>
                </c:pt>
                <c:pt idx="11">
                  <c:v>24.015438494072157</c:v>
                </c:pt>
                <c:pt idx="12">
                  <c:v>22.575766651989692</c:v>
                </c:pt>
                <c:pt idx="13">
                  <c:v>23.174146817171938</c:v>
                </c:pt>
                <c:pt idx="14">
                  <c:v>23.081223325649354</c:v>
                </c:pt>
                <c:pt idx="15">
                  <c:v>23.663327197584302</c:v>
                </c:pt>
                <c:pt idx="16">
                  <c:v>23.798874347442403</c:v>
                </c:pt>
              </c:numCache>
            </c:numRef>
          </c:val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'Prov Contributions'!$M$3:$M$19</c:f>
              <c:numCache>
                <c:formatCode>0.00</c:formatCode>
                <c:ptCount val="17"/>
                <c:pt idx="0">
                  <c:v>3.2654610016561274</c:v>
                </c:pt>
                <c:pt idx="1">
                  <c:v>3.2183160747898003</c:v>
                </c:pt>
                <c:pt idx="2">
                  <c:v>3.532205258231917</c:v>
                </c:pt>
                <c:pt idx="3">
                  <c:v>3.7534635850242708</c:v>
                </c:pt>
                <c:pt idx="4">
                  <c:v>3.8772448831120863</c:v>
                </c:pt>
                <c:pt idx="5">
                  <c:v>3.6853581513359592</c:v>
                </c:pt>
                <c:pt idx="6">
                  <c:v>3.9264541516955584</c:v>
                </c:pt>
                <c:pt idx="7">
                  <c:v>4.1329673986319992</c:v>
                </c:pt>
                <c:pt idx="8">
                  <c:v>4.2276634657532632</c:v>
                </c:pt>
                <c:pt idx="9">
                  <c:v>4.3513537959602822</c:v>
                </c:pt>
                <c:pt idx="10">
                  <c:v>4.326914914100854</c:v>
                </c:pt>
                <c:pt idx="11">
                  <c:v>4.2158829509033877</c:v>
                </c:pt>
                <c:pt idx="12">
                  <c:v>3.9926945575049269</c:v>
                </c:pt>
                <c:pt idx="13">
                  <c:v>4.6297637795562459</c:v>
                </c:pt>
                <c:pt idx="14">
                  <c:v>4.3107210823557081</c:v>
                </c:pt>
                <c:pt idx="15">
                  <c:v>4.505845818598921</c:v>
                </c:pt>
                <c:pt idx="16">
                  <c:v>4.6678268395094635</c:v>
                </c:pt>
              </c:numCache>
            </c:numRef>
          </c:val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7030A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'Prov Contributions'!$N$3:$N$19</c:f>
              <c:numCache>
                <c:formatCode>0.00</c:formatCode>
                <c:ptCount val="17"/>
                <c:pt idx="0">
                  <c:v>3.0715418149569604</c:v>
                </c:pt>
                <c:pt idx="1">
                  <c:v>3.0537617417221354</c:v>
                </c:pt>
                <c:pt idx="2">
                  <c:v>3.4451524952265133</c:v>
                </c:pt>
                <c:pt idx="3">
                  <c:v>3.5291584707282673</c:v>
                </c:pt>
                <c:pt idx="4">
                  <c:v>3.449840996553605</c:v>
                </c:pt>
                <c:pt idx="5">
                  <c:v>3.4067228783497079</c:v>
                </c:pt>
                <c:pt idx="6">
                  <c:v>3.3576106499700051</c:v>
                </c:pt>
                <c:pt idx="7">
                  <c:v>3.2779603678017168</c:v>
                </c:pt>
                <c:pt idx="8">
                  <c:v>3.1225650442059103</c:v>
                </c:pt>
                <c:pt idx="9">
                  <c:v>3.1498756797711649</c:v>
                </c:pt>
                <c:pt idx="10">
                  <c:v>3.1747137456685053</c:v>
                </c:pt>
                <c:pt idx="11">
                  <c:v>3.2134619131263289</c:v>
                </c:pt>
                <c:pt idx="12">
                  <c:v>3.3685379648587879</c:v>
                </c:pt>
                <c:pt idx="13">
                  <c:v>3.4421925898141454</c:v>
                </c:pt>
                <c:pt idx="14">
                  <c:v>3.3540977266584568</c:v>
                </c:pt>
                <c:pt idx="15">
                  <c:v>3.3915520502732952</c:v>
                </c:pt>
                <c:pt idx="16">
                  <c:v>3.3402353960254052</c:v>
                </c:pt>
              </c:numCache>
            </c:numRef>
          </c:val>
        </c:ser>
        <c:marker val="1"/>
        <c:axId val="72205056"/>
        <c:axId val="72206592"/>
      </c:lineChart>
      <c:catAx>
        <c:axId val="7220505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2206592"/>
        <c:crosses val="autoZero"/>
        <c:auto val="1"/>
        <c:lblAlgn val="ctr"/>
        <c:lblOffset val="100"/>
        <c:tickLblSkip val="1"/>
        <c:tickMarkSkip val="1"/>
      </c:catAx>
      <c:valAx>
        <c:axId val="7220659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220505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12317665605809069"/>
          <c:y val="1.6556397942517263E-2"/>
          <c:w val="0.70826581459926263"/>
          <c:h val="0.2549669681382735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66" r="0.75000000000000666" t="1" header="0.5" footer="0.5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6.0064982676306528E-2"/>
          <c:y val="1.3289058102318623E-2"/>
          <c:w val="0.91883189715648272"/>
          <c:h val="0.87043330570186017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Contributions'!$A$20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Contributions'!$C$20</c:f>
              <c:numCache>
                <c:formatCode>0.00</c:formatCode>
                <c:ptCount val="1"/>
                <c:pt idx="0">
                  <c:v>8.0704206116110004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Contributions'!$A$20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Contributions'!$D$20</c:f>
              <c:numCache>
                <c:formatCode>0.00</c:formatCode>
                <c:ptCount val="1"/>
                <c:pt idx="0">
                  <c:v>2.3618038458681117</c:v>
                </c:pt>
              </c:numCache>
            </c:numRef>
          </c:val>
          <c:shape val="cylinder"/>
        </c:ser>
        <c:shape val="box"/>
        <c:axId val="72236032"/>
        <c:axId val="72237824"/>
        <c:axId val="0"/>
      </c:bar3DChart>
      <c:catAx>
        <c:axId val="7223603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2237824"/>
        <c:crosses val="autoZero"/>
        <c:auto val="1"/>
        <c:lblAlgn val="ctr"/>
        <c:lblOffset val="100"/>
        <c:tickLblSkip val="1"/>
        <c:tickMarkSkip val="1"/>
      </c:catAx>
      <c:valAx>
        <c:axId val="7223782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223603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74032681398695"/>
          <c:y val="1.6611293494269333E-2"/>
          <c:w val="0.8360396240792487"/>
          <c:h val="9.9668090078083374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66" r="0.75000000000000666" t="1" header="0.5" footer="0.5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312803889789333E-2"/>
          <c:y val="1.3245033112582781E-2"/>
          <c:w val="0.90761750405186359"/>
          <c:h val="0.87086092715231789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Contributions'!$A$20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Contributions'!$F$20</c:f>
              <c:numCache>
                <c:formatCode>0.00</c:formatCode>
                <c:ptCount val="1"/>
                <c:pt idx="0">
                  <c:v>21.965571730052275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Contributions'!$A$20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Contributions'!$G$20</c:f>
              <c:numCache>
                <c:formatCode>0.00</c:formatCode>
                <c:ptCount val="1"/>
                <c:pt idx="0">
                  <c:v>3.7349015343299485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'Prov Contributions'!$H$20</c:f>
              <c:numCache>
                <c:formatCode>0.00</c:formatCode>
                <c:ptCount val="1"/>
                <c:pt idx="0">
                  <c:v>2.7517743597429751</c:v>
                </c:pt>
              </c:numCache>
            </c:numRef>
          </c:val>
          <c:shape val="cylinder"/>
        </c:ser>
        <c:shape val="box"/>
        <c:axId val="72292224"/>
        <c:axId val="72293760"/>
        <c:axId val="0"/>
      </c:bar3DChart>
      <c:catAx>
        <c:axId val="7229222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2293760"/>
        <c:crosses val="autoZero"/>
        <c:auto val="1"/>
        <c:lblAlgn val="ctr"/>
        <c:lblOffset val="100"/>
        <c:tickLblSkip val="1"/>
        <c:tickMarkSkip val="1"/>
      </c:catAx>
      <c:valAx>
        <c:axId val="7229376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229222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52194081555638"/>
          <c:y val="1.6556396904061115E-2"/>
          <c:w val="0.83468400052578551"/>
          <c:h val="9.9337710581704444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66" r="0.75000000000000666" t="1" header="0.5" footer="0.5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197523509436533E-2"/>
          <c:y val="1.3201362679721919E-2"/>
          <c:w val="0.90776842474531116"/>
          <c:h val="0.8712899368616468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Contributions'!$A$20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Contributions'!$J$20</c:f>
              <c:numCache>
                <c:formatCode>0.00</c:formatCode>
                <c:ptCount val="1"/>
                <c:pt idx="0">
                  <c:v>15.971288051719274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Contributions'!$A$20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Contributions'!$K$20</c:f>
              <c:numCache>
                <c:formatCode>0.00</c:formatCode>
                <c:ptCount val="1"/>
                <c:pt idx="0">
                  <c:v>15.831089435973047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'Prov Contributions'!$L$20</c:f>
              <c:numCache>
                <c:formatCode>0.00</c:formatCode>
                <c:ptCount val="1"/>
                <c:pt idx="0">
                  <c:v>21.973501503073194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'Prov Contributions'!$M$20</c:f>
              <c:numCache>
                <c:formatCode>0.00</c:formatCode>
                <c:ptCount val="1"/>
                <c:pt idx="0">
                  <c:v>4.0364786887482795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'Prov Contributions'!$N$20</c:f>
              <c:numCache>
                <c:formatCode>0.00</c:formatCode>
                <c:ptCount val="1"/>
                <c:pt idx="0">
                  <c:v>3.3028812662182894</c:v>
                </c:pt>
              </c:numCache>
            </c:numRef>
          </c:val>
          <c:shape val="cylinder"/>
        </c:ser>
        <c:shape val="box"/>
        <c:axId val="72341760"/>
        <c:axId val="72355840"/>
        <c:axId val="0"/>
      </c:bar3DChart>
      <c:catAx>
        <c:axId val="72341760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2355840"/>
        <c:crosses val="autoZero"/>
        <c:auto val="1"/>
        <c:lblAlgn val="ctr"/>
        <c:lblOffset val="100"/>
        <c:tickLblSkip val="1"/>
        <c:tickMarkSkip val="1"/>
      </c:catAx>
      <c:valAx>
        <c:axId val="7235584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2341760"/>
        <c:crosses val="autoZero"/>
        <c:crossBetween val="between"/>
      </c:valAx>
      <c:spPr>
        <a:gradFill>
          <a:gsLst>
            <a:gs pos="0">
              <a:srgbClr val="DDEBCF"/>
            </a:gs>
            <a:gs pos="50000">
              <a:srgbClr val="9CB86E"/>
            </a:gs>
            <a:gs pos="100000">
              <a:srgbClr val="156B13"/>
            </a:gs>
          </a:gsLst>
          <a:lin ang="5400000" scaled="0"/>
        </a:gradFill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3.2362498687664082E-2"/>
          <c:y val="1.6501582162042845E-2"/>
          <c:w val="0.96925715485564257"/>
          <c:h val="0.1617164209614002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66" r="0.75000000000000666" t="1" header="0.5" footer="0.5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674923264296413E-2"/>
          <c:y val="8.6666948785643155E-2"/>
          <c:w val="0.91382258927620685"/>
          <c:h val="0.79666925999108074"/>
        </c:manualLayout>
      </c:layout>
      <c:lineChart>
        <c:grouping val="standard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'National Contributions'!$A$3:$A$20</c:f>
              <c:numCache>
                <c:formatCode>General</c:formatCode>
                <c:ptCount val="18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</c:numCache>
            </c:numRef>
          </c:cat>
          <c:val>
            <c:numRef>
              <c:f>'National Contributions'!$B$3:$B$20</c:f>
              <c:numCache>
                <c:formatCode>0.00</c:formatCode>
                <c:ptCount val="18"/>
                <c:pt idx="0">
                  <c:v>16.204962141093024</c:v>
                </c:pt>
                <c:pt idx="1">
                  <c:v>17.066425096591281</c:v>
                </c:pt>
                <c:pt idx="2">
                  <c:v>17.281792389940481</c:v>
                </c:pt>
                <c:pt idx="3">
                  <c:v>16.769092026541372</c:v>
                </c:pt>
                <c:pt idx="4">
                  <c:v>13.935881809577724</c:v>
                </c:pt>
                <c:pt idx="5">
                  <c:v>12.381135539434771</c:v>
                </c:pt>
                <c:pt idx="6">
                  <c:v>12.293160728451303</c:v>
                </c:pt>
                <c:pt idx="7">
                  <c:v>11.985476572643469</c:v>
                </c:pt>
                <c:pt idx="8">
                  <c:v>12.576546891363421</c:v>
                </c:pt>
                <c:pt idx="9">
                  <c:v>12.316720831460405</c:v>
                </c:pt>
                <c:pt idx="10">
                  <c:v>10.060298494820508</c:v>
                </c:pt>
                <c:pt idx="11">
                  <c:v>10.458845638480295</c:v>
                </c:pt>
                <c:pt idx="12">
                  <c:v>10.695479796216322</c:v>
                </c:pt>
                <c:pt idx="13">
                  <c:v>9.9084390248995113</c:v>
                </c:pt>
                <c:pt idx="14">
                  <c:v>10.16404662636668</c:v>
                </c:pt>
                <c:pt idx="15">
                  <c:v>9.554211156132153</c:v>
                </c:pt>
                <c:pt idx="16">
                  <c:v>8.9546313165925202</c:v>
                </c:pt>
                <c:pt idx="17">
                  <c:v>8.3550514770528874</c:v>
                </c:pt>
              </c:numCache>
            </c:numRef>
          </c:val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'National Contributions'!$A$3:$A$20</c:f>
              <c:numCache>
                <c:formatCode>General</c:formatCode>
                <c:ptCount val="18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</c:numCache>
            </c:numRef>
          </c:cat>
          <c:val>
            <c:numRef>
              <c:f>'National Contributions'!$E$3:$E$20</c:f>
              <c:numCache>
                <c:formatCode>0.00</c:formatCode>
                <c:ptCount val="18"/>
                <c:pt idx="0">
                  <c:v>20.056897599463873</c:v>
                </c:pt>
                <c:pt idx="1">
                  <c:v>20.075137501478149</c:v>
                </c:pt>
                <c:pt idx="2">
                  <c:v>20.099560758470037</c:v>
                </c:pt>
                <c:pt idx="3">
                  <c:v>19.929785633351671</c:v>
                </c:pt>
                <c:pt idx="4">
                  <c:v>20.065757024054079</c:v>
                </c:pt>
                <c:pt idx="5">
                  <c:v>20.292422476952524</c:v>
                </c:pt>
                <c:pt idx="6">
                  <c:v>20.763285939765382</c:v>
                </c:pt>
                <c:pt idx="7">
                  <c:v>20.49519485500382</c:v>
                </c:pt>
                <c:pt idx="8">
                  <c:v>20.228871018246572</c:v>
                </c:pt>
                <c:pt idx="9">
                  <c:v>20.165050822522343</c:v>
                </c:pt>
                <c:pt idx="10">
                  <c:v>20.088836986453032</c:v>
                </c:pt>
                <c:pt idx="11">
                  <c:v>19.810196360144019</c:v>
                </c:pt>
                <c:pt idx="12">
                  <c:v>19.765042219401469</c:v>
                </c:pt>
                <c:pt idx="13">
                  <c:v>19.57052083281754</c:v>
                </c:pt>
                <c:pt idx="14">
                  <c:v>19.06335466051739</c:v>
                </c:pt>
                <c:pt idx="15">
                  <c:v>18.98375267950604</c:v>
                </c:pt>
                <c:pt idx="16">
                  <c:v>18.57315977001878</c:v>
                </c:pt>
                <c:pt idx="17">
                  <c:v>18.16256686053152</c:v>
                </c:pt>
              </c:numCache>
            </c:numRef>
          </c:val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'National Contributions'!$A$3:$A$20</c:f>
              <c:numCache>
                <c:formatCode>General</c:formatCode>
                <c:ptCount val="18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</c:numCache>
            </c:numRef>
          </c:cat>
          <c:val>
            <c:numRef>
              <c:f>'National Contributions'!$I$3:$I$20</c:f>
              <c:numCache>
                <c:formatCode>0.00</c:formatCode>
                <c:ptCount val="18"/>
                <c:pt idx="0">
                  <c:v>16.332378322013994</c:v>
                </c:pt>
                <c:pt idx="1">
                  <c:v>16.266163733085058</c:v>
                </c:pt>
                <c:pt idx="2">
                  <c:v>16.111351662936872</c:v>
                </c:pt>
                <c:pt idx="3">
                  <c:v>16.118731403592307</c:v>
                </c:pt>
                <c:pt idx="4">
                  <c:v>16.059050215893809</c:v>
                </c:pt>
                <c:pt idx="5">
                  <c:v>15.97408662129047</c:v>
                </c:pt>
                <c:pt idx="6">
                  <c:v>16.038040475627675</c:v>
                </c:pt>
                <c:pt idx="7">
                  <c:v>15.996841722518729</c:v>
                </c:pt>
                <c:pt idx="8">
                  <c:v>16.12288815819538</c:v>
                </c:pt>
                <c:pt idx="9">
                  <c:v>16.117271141093401</c:v>
                </c:pt>
                <c:pt idx="10">
                  <c:v>16.397877797117903</c:v>
                </c:pt>
                <c:pt idx="11">
                  <c:v>16.279911268631658</c:v>
                </c:pt>
                <c:pt idx="12">
                  <c:v>16.168073921152029</c:v>
                </c:pt>
                <c:pt idx="13">
                  <c:v>16.317528068443671</c:v>
                </c:pt>
                <c:pt idx="14">
                  <c:v>16.422358653385896</c:v>
                </c:pt>
                <c:pt idx="15">
                  <c:v>16.565375220251887</c:v>
                </c:pt>
                <c:pt idx="16">
                  <c:v>16.617900762094902</c:v>
                </c:pt>
                <c:pt idx="17">
                  <c:v>16.670426303937916</c:v>
                </c:pt>
              </c:numCache>
            </c:numRef>
          </c:val>
        </c:ser>
        <c:marker val="1"/>
        <c:axId val="72443008"/>
        <c:axId val="72444544"/>
      </c:lineChart>
      <c:catAx>
        <c:axId val="7244300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2444544"/>
        <c:crosses val="autoZero"/>
        <c:auto val="1"/>
        <c:lblAlgn val="ctr"/>
        <c:lblOffset val="100"/>
        <c:tickLblSkip val="1"/>
        <c:tickMarkSkip val="1"/>
      </c:catAx>
      <c:valAx>
        <c:axId val="72444544"/>
        <c:scaling>
          <c:orientation val="minMax"/>
          <c:min val="7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2443008"/>
        <c:crosses val="autoZero"/>
        <c:crossBetween val="between"/>
      </c:valAx>
      <c:spPr>
        <a:solidFill>
          <a:sysClr val="window" lastClr="FFFFFF">
            <a:lumMod val="75000"/>
          </a:sysClr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894326014126322"/>
          <c:y val="1.6666666666666701E-2"/>
          <c:w val="0.75284672342786463"/>
          <c:h val="0.1066670166229221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6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66" r="0.75000000000000666" t="1" header="0.5" footer="0.5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544829053653863E-2"/>
          <c:y val="1.3333376736252405E-2"/>
          <c:w val="0.90731851390770057"/>
          <c:h val="0.87000283204048245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Contributions'!$A$20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Contributions'!$B$21</c:f>
              <c:numCache>
                <c:formatCode>0.00</c:formatCode>
                <c:ptCount val="1"/>
                <c:pt idx="0">
                  <c:v>12.275677642092115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Contributions'!$A$20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Contributions'!$E$21</c:f>
              <c:numCache>
                <c:formatCode>0.00</c:formatCode>
                <c:ptCount val="1"/>
                <c:pt idx="0">
                  <c:v>19.788299666594348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Contributions'!$A$20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Contributions'!$I$21</c:f>
              <c:numCache>
                <c:formatCode>0.00</c:formatCode>
                <c:ptCount val="1"/>
                <c:pt idx="0">
                  <c:v>16.254236413959081</c:v>
                </c:pt>
              </c:numCache>
            </c:numRef>
          </c:val>
          <c:shape val="cylinder"/>
        </c:ser>
        <c:shape val="box"/>
        <c:axId val="72486912"/>
        <c:axId val="72488448"/>
        <c:axId val="0"/>
      </c:bar3DChart>
      <c:catAx>
        <c:axId val="7248691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2488448"/>
        <c:crosses val="autoZero"/>
        <c:auto val="1"/>
        <c:lblAlgn val="ctr"/>
        <c:lblOffset val="100"/>
        <c:tickLblSkip val="1"/>
        <c:tickMarkSkip val="1"/>
      </c:catAx>
      <c:valAx>
        <c:axId val="7248844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248691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333350404370167"/>
          <c:y val="1.6666666666666701E-2"/>
          <c:w val="0.8373997396666929"/>
          <c:h val="0.1000003499562562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66" r="0.75000000000000666" t="1" header="0.5" footer="0.5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545517598351892E-2"/>
          <c:y val="8.6378877665070963E-2"/>
          <c:w val="0.91396176342596147"/>
          <c:h val="0.79734348613911665"/>
        </c:manualLayout>
      </c:layout>
      <c:lineChart>
        <c:grouping val="standard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'National Contributions'!$C$3:$C$20</c:f>
              <c:numCache>
                <c:formatCode>0.00</c:formatCode>
                <c:ptCount val="18"/>
                <c:pt idx="0">
                  <c:v>31.219885239761684</c:v>
                </c:pt>
                <c:pt idx="1">
                  <c:v>29.28963769979805</c:v>
                </c:pt>
                <c:pt idx="2">
                  <c:v>28.92453081455869</c:v>
                </c:pt>
                <c:pt idx="3">
                  <c:v>30.820293094463185</c:v>
                </c:pt>
                <c:pt idx="4">
                  <c:v>28.257792407700549</c:v>
                </c:pt>
                <c:pt idx="5">
                  <c:v>28.002506571344831</c:v>
                </c:pt>
                <c:pt idx="6">
                  <c:v>28.855298944900348</c:v>
                </c:pt>
                <c:pt idx="7">
                  <c:v>28.355031923435565</c:v>
                </c:pt>
                <c:pt idx="8">
                  <c:v>29.6223686770327</c:v>
                </c:pt>
                <c:pt idx="9">
                  <c:v>29.458492509253986</c:v>
                </c:pt>
                <c:pt idx="10">
                  <c:v>26.981005008372478</c:v>
                </c:pt>
                <c:pt idx="11">
                  <c:v>28.691210289195347</c:v>
                </c:pt>
                <c:pt idx="12">
                  <c:v>29.088603995393907</c:v>
                </c:pt>
                <c:pt idx="13">
                  <c:v>28.699887895102982</c:v>
                </c:pt>
                <c:pt idx="14">
                  <c:v>28.337491082181067</c:v>
                </c:pt>
                <c:pt idx="15">
                  <c:v>28.898022748528874</c:v>
                </c:pt>
                <c:pt idx="16">
                  <c:v>29.228187901266097</c:v>
                </c:pt>
                <c:pt idx="17">
                  <c:v>29.558353054003319</c:v>
                </c:pt>
              </c:numCache>
            </c:numRef>
          </c:val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'National Contributions'!$D$3:$D$20</c:f>
              <c:numCache>
                <c:formatCode>0.00</c:formatCode>
                <c:ptCount val="18"/>
                <c:pt idx="0">
                  <c:v>4.368765339010511</c:v>
                </c:pt>
                <c:pt idx="1">
                  <c:v>6.1343775999025345</c:v>
                </c:pt>
                <c:pt idx="2">
                  <c:v>6.0984701370025842</c:v>
                </c:pt>
                <c:pt idx="3">
                  <c:v>6.0220877142669469</c:v>
                </c:pt>
                <c:pt idx="4">
                  <c:v>4.4252885359751204</c:v>
                </c:pt>
                <c:pt idx="5">
                  <c:v>4.3590716181944229</c:v>
                </c:pt>
                <c:pt idx="6">
                  <c:v>4.1404213103185707</c:v>
                </c:pt>
                <c:pt idx="7">
                  <c:v>3.6622552322715274</c:v>
                </c:pt>
                <c:pt idx="8">
                  <c:v>3.7499384385689067</c:v>
                </c:pt>
                <c:pt idx="9">
                  <c:v>3.7681572693470096</c:v>
                </c:pt>
                <c:pt idx="10">
                  <c:v>3.4964844527192112</c:v>
                </c:pt>
                <c:pt idx="11">
                  <c:v>3.3997566632450966</c:v>
                </c:pt>
                <c:pt idx="12">
                  <c:v>3.485435261469251</c:v>
                </c:pt>
                <c:pt idx="13">
                  <c:v>3.4522894212594823</c:v>
                </c:pt>
                <c:pt idx="14">
                  <c:v>3.4154551484738156</c:v>
                </c:pt>
                <c:pt idx="15">
                  <c:v>3.5364268840313913</c:v>
                </c:pt>
                <c:pt idx="16">
                  <c:v>3.4779783626692216</c:v>
                </c:pt>
                <c:pt idx="17">
                  <c:v>3.4195298413070518</c:v>
                </c:pt>
              </c:numCache>
            </c:numRef>
          </c:val>
        </c:ser>
        <c:marker val="1"/>
        <c:axId val="72533120"/>
        <c:axId val="72534656"/>
      </c:lineChart>
      <c:catAx>
        <c:axId val="7253312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2534656"/>
        <c:crosses val="autoZero"/>
        <c:auto val="1"/>
        <c:lblAlgn val="ctr"/>
        <c:lblOffset val="100"/>
        <c:tickLblSkip val="1"/>
        <c:tickMarkSkip val="1"/>
      </c:catAx>
      <c:valAx>
        <c:axId val="7253465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253312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038978082285145"/>
          <c:y val="1.6611295681063183E-2"/>
          <c:w val="0.7516238879231073"/>
          <c:h val="0.1063122923588039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66" r="0.75000000000000666" t="1" header="0.5" footer="0.5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416531604539611E-2"/>
          <c:y val="8.6092715231787992E-2"/>
          <c:w val="0.91410048622366291"/>
          <c:h val="0.79801324503311255"/>
        </c:manualLayout>
      </c:layout>
      <c:lineChart>
        <c:grouping val="standard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'National Contributions'!$F$3:$F$20</c:f>
              <c:numCache>
                <c:formatCode>0.00</c:formatCode>
                <c:ptCount val="18"/>
                <c:pt idx="0">
                  <c:v>20.924039137211555</c:v>
                </c:pt>
                <c:pt idx="1">
                  <c:v>20.995846665370575</c:v>
                </c:pt>
                <c:pt idx="2">
                  <c:v>20.985825312423927</c:v>
                </c:pt>
                <c:pt idx="3">
                  <c:v>20.933221406863463</c:v>
                </c:pt>
                <c:pt idx="4">
                  <c:v>21.141974358104061</c:v>
                </c:pt>
                <c:pt idx="5">
                  <c:v>21.237797622631735</c:v>
                </c:pt>
                <c:pt idx="6">
                  <c:v>21.191725942724304</c:v>
                </c:pt>
                <c:pt idx="7">
                  <c:v>21.157836666166858</c:v>
                </c:pt>
                <c:pt idx="8">
                  <c:v>21.28418387808674</c:v>
                </c:pt>
                <c:pt idx="9">
                  <c:v>21.24472540096156</c:v>
                </c:pt>
                <c:pt idx="10">
                  <c:v>21.237648667473373</c:v>
                </c:pt>
                <c:pt idx="11">
                  <c:v>21.157434320181739</c:v>
                </c:pt>
                <c:pt idx="12">
                  <c:v>21.168502088615178</c:v>
                </c:pt>
                <c:pt idx="13">
                  <c:v>21.153336565540972</c:v>
                </c:pt>
                <c:pt idx="14">
                  <c:v>21.193880777712803</c:v>
                </c:pt>
                <c:pt idx="15">
                  <c:v>21.2994901257279</c:v>
                </c:pt>
                <c:pt idx="16">
                  <c:v>21.295361427704528</c:v>
                </c:pt>
                <c:pt idx="17">
                  <c:v>21.291232729681155</c:v>
                </c:pt>
              </c:numCache>
            </c:numRef>
          </c:val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'National Contributions'!$G$3:$G$20</c:f>
              <c:numCache>
                <c:formatCode>0.00</c:formatCode>
                <c:ptCount val="18"/>
                <c:pt idx="0">
                  <c:v>17.394424395032733</c:v>
                </c:pt>
                <c:pt idx="1">
                  <c:v>17.437448848651616</c:v>
                </c:pt>
                <c:pt idx="2">
                  <c:v>17.360777291784693</c:v>
                </c:pt>
                <c:pt idx="3">
                  <c:v>17.395691743275385</c:v>
                </c:pt>
                <c:pt idx="4">
                  <c:v>17.493376540370143</c:v>
                </c:pt>
                <c:pt idx="5">
                  <c:v>17.96297050774983</c:v>
                </c:pt>
                <c:pt idx="6">
                  <c:v>18.624138114185424</c:v>
                </c:pt>
                <c:pt idx="7">
                  <c:v>19.740467884872988</c:v>
                </c:pt>
                <c:pt idx="8">
                  <c:v>16.967710933151565</c:v>
                </c:pt>
                <c:pt idx="9">
                  <c:v>17.052465721431251</c:v>
                </c:pt>
                <c:pt idx="10">
                  <c:v>17.241025320976643</c:v>
                </c:pt>
                <c:pt idx="11">
                  <c:v>17.221399657186506</c:v>
                </c:pt>
                <c:pt idx="12">
                  <c:v>17.213096978064851</c:v>
                </c:pt>
                <c:pt idx="13">
                  <c:v>17.051086524917196</c:v>
                </c:pt>
                <c:pt idx="14">
                  <c:v>16.618432287844801</c:v>
                </c:pt>
                <c:pt idx="15">
                  <c:v>16.501166684585058</c:v>
                </c:pt>
                <c:pt idx="16">
                  <c:v>16.449344786679767</c:v>
                </c:pt>
                <c:pt idx="17">
                  <c:v>16.397522888774475</c:v>
                </c:pt>
              </c:numCache>
            </c:numRef>
          </c:val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'National Contributions'!$H$3:$H$20</c:f>
              <c:numCache>
                <c:formatCode>0.00</c:formatCode>
                <c:ptCount val="18"/>
                <c:pt idx="0">
                  <c:v>18.021026255675061</c:v>
                </c:pt>
                <c:pt idx="1">
                  <c:v>17.359219109142639</c:v>
                </c:pt>
                <c:pt idx="2">
                  <c:v>17.741225030152609</c:v>
                </c:pt>
                <c:pt idx="3">
                  <c:v>16.730717828698115</c:v>
                </c:pt>
                <c:pt idx="4">
                  <c:v>15.994736511913807</c:v>
                </c:pt>
                <c:pt idx="5">
                  <c:v>15.736125154649914</c:v>
                </c:pt>
                <c:pt idx="6">
                  <c:v>20.11282426500772</c:v>
                </c:pt>
                <c:pt idx="7">
                  <c:v>15.015438752176033</c:v>
                </c:pt>
                <c:pt idx="8">
                  <c:v>14.605835703544892</c:v>
                </c:pt>
                <c:pt idx="9">
                  <c:v>14.642918571793631</c:v>
                </c:pt>
                <c:pt idx="10">
                  <c:v>14.856964538276088</c:v>
                </c:pt>
                <c:pt idx="11">
                  <c:v>14.475115133338415</c:v>
                </c:pt>
                <c:pt idx="12">
                  <c:v>14.402203941806956</c:v>
                </c:pt>
                <c:pt idx="13">
                  <c:v>14.406379193090052</c:v>
                </c:pt>
                <c:pt idx="14">
                  <c:v>14.489632945304971</c:v>
                </c:pt>
                <c:pt idx="15">
                  <c:v>14.61899188497596</c:v>
                </c:pt>
                <c:pt idx="16">
                  <c:v>14.632881186529662</c:v>
                </c:pt>
                <c:pt idx="17">
                  <c:v>14.646770488083364</c:v>
                </c:pt>
              </c:numCache>
            </c:numRef>
          </c:val>
        </c:ser>
        <c:marker val="1"/>
        <c:axId val="73678208"/>
        <c:axId val="73688192"/>
      </c:lineChart>
      <c:catAx>
        <c:axId val="7367820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3688192"/>
        <c:crosses val="autoZero"/>
        <c:auto val="1"/>
        <c:lblAlgn val="ctr"/>
        <c:lblOffset val="100"/>
        <c:tickLblSkip val="1"/>
        <c:tickMarkSkip val="1"/>
      </c:catAx>
      <c:valAx>
        <c:axId val="73688192"/>
        <c:scaling>
          <c:orientation val="minMax"/>
          <c:min val="10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367820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021069692058352"/>
          <c:y val="1.6556291390728482E-2"/>
          <c:w val="0.75040518638573783"/>
          <c:h val="0.1059602649006622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66" r="0.75000000000000666" t="1" header="0.5" footer="0.5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416531604539611E-2"/>
          <c:y val="8.6092715231787992E-2"/>
          <c:w val="0.91410048622366291"/>
          <c:h val="0.79801324503311255"/>
        </c:manualLayout>
      </c:layout>
      <c:lineChart>
        <c:grouping val="standard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'National Contributions'!$J$3:$J$20</c:f>
              <c:numCache>
                <c:formatCode>0.00</c:formatCode>
                <c:ptCount val="18"/>
                <c:pt idx="0">
                  <c:v>16.221638337702217</c:v>
                </c:pt>
                <c:pt idx="1">
                  <c:v>15.994350895442441</c:v>
                </c:pt>
                <c:pt idx="2">
                  <c:v>16.018920192772622</c:v>
                </c:pt>
                <c:pt idx="3">
                  <c:v>15.95265306467798</c:v>
                </c:pt>
                <c:pt idx="4">
                  <c:v>15.886446309168086</c:v>
                </c:pt>
                <c:pt idx="5">
                  <c:v>15.907644363038081</c:v>
                </c:pt>
                <c:pt idx="6">
                  <c:v>16.830560217380356</c:v>
                </c:pt>
                <c:pt idx="7">
                  <c:v>16.855167509338223</c:v>
                </c:pt>
                <c:pt idx="8">
                  <c:v>16.986960353160484</c:v>
                </c:pt>
                <c:pt idx="9">
                  <c:v>16.993237452780324</c:v>
                </c:pt>
                <c:pt idx="10">
                  <c:v>16.901343225819275</c:v>
                </c:pt>
                <c:pt idx="11">
                  <c:v>16.971881141033606</c:v>
                </c:pt>
                <c:pt idx="12">
                  <c:v>17.017461053830267</c:v>
                </c:pt>
                <c:pt idx="13">
                  <c:v>17.029913658685924</c:v>
                </c:pt>
                <c:pt idx="14">
                  <c:v>17.250963180855209</c:v>
                </c:pt>
                <c:pt idx="15">
                  <c:v>17.310856234287751</c:v>
                </c:pt>
                <c:pt idx="16">
                  <c:v>17.427233590816801</c:v>
                </c:pt>
                <c:pt idx="17">
                  <c:v>17.543610947345851</c:v>
                </c:pt>
              </c:numCache>
            </c:numRef>
          </c:val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'National Contributions'!$K$3:$K$20</c:f>
              <c:numCache>
                <c:formatCode>0.00</c:formatCode>
                <c:ptCount val="18"/>
                <c:pt idx="0">
                  <c:v>23.298915716145348</c:v>
                </c:pt>
                <c:pt idx="1">
                  <c:v>22.940361987658573</c:v>
                </c:pt>
                <c:pt idx="2">
                  <c:v>22.505408413821069</c:v>
                </c:pt>
                <c:pt idx="3">
                  <c:v>22.298198069022995</c:v>
                </c:pt>
                <c:pt idx="4">
                  <c:v>21.94878675011271</c:v>
                </c:pt>
                <c:pt idx="5">
                  <c:v>21.574755848773226</c:v>
                </c:pt>
                <c:pt idx="6">
                  <c:v>21.251602756521976</c:v>
                </c:pt>
                <c:pt idx="7">
                  <c:v>21.320844334825697</c:v>
                </c:pt>
                <c:pt idx="8">
                  <c:v>21.449794927729112</c:v>
                </c:pt>
                <c:pt idx="9">
                  <c:v>21.366280723176697</c:v>
                </c:pt>
                <c:pt idx="10">
                  <c:v>21.492346887981416</c:v>
                </c:pt>
                <c:pt idx="11">
                  <c:v>21.509593894127963</c:v>
                </c:pt>
                <c:pt idx="12">
                  <c:v>21.616175231127357</c:v>
                </c:pt>
                <c:pt idx="13">
                  <c:v>21.657882834503276</c:v>
                </c:pt>
                <c:pt idx="14">
                  <c:v>21.804528997398211</c:v>
                </c:pt>
                <c:pt idx="15">
                  <c:v>21.944372290807664</c:v>
                </c:pt>
                <c:pt idx="16">
                  <c:v>21.95067211966002</c:v>
                </c:pt>
                <c:pt idx="17">
                  <c:v>21.956971948512376</c:v>
                </c:pt>
              </c:numCache>
            </c:numRef>
          </c:val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chemeClr val="tx2">
                  <a:lumMod val="60000"/>
                  <a:lumOff val="40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'Prov Contributions'!$A$3:$A$19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'National Contributions'!$L$3:$L$20</c:f>
              <c:numCache>
                <c:formatCode>0.00</c:formatCode>
                <c:ptCount val="18"/>
                <c:pt idx="0">
                  <c:v>13.96366999336583</c:v>
                </c:pt>
                <c:pt idx="1">
                  <c:v>13.971525098825246</c:v>
                </c:pt>
                <c:pt idx="2">
                  <c:v>13.909301706717011</c:v>
                </c:pt>
                <c:pt idx="3">
                  <c:v>13.926272136340042</c:v>
                </c:pt>
                <c:pt idx="4">
                  <c:v>14.054891981405232</c:v>
                </c:pt>
                <c:pt idx="5">
                  <c:v>13.784242501565606</c:v>
                </c:pt>
                <c:pt idx="6">
                  <c:v>13.469803844116612</c:v>
                </c:pt>
                <c:pt idx="7">
                  <c:v>13.314981560134084</c:v>
                </c:pt>
                <c:pt idx="8">
                  <c:v>13.415398999002409</c:v>
                </c:pt>
                <c:pt idx="9">
                  <c:v>13.436770914754915</c:v>
                </c:pt>
                <c:pt idx="10">
                  <c:v>14.055377460510101</c:v>
                </c:pt>
                <c:pt idx="11">
                  <c:v>13.805498267458319</c:v>
                </c:pt>
                <c:pt idx="12">
                  <c:v>13.791428331998443</c:v>
                </c:pt>
                <c:pt idx="13">
                  <c:v>13.794007631768842</c:v>
                </c:pt>
                <c:pt idx="14">
                  <c:v>13.87903413808192</c:v>
                </c:pt>
                <c:pt idx="15">
                  <c:v>13.914765169876114</c:v>
                </c:pt>
                <c:pt idx="16">
                  <c:v>13.949349693562132</c:v>
                </c:pt>
                <c:pt idx="17">
                  <c:v>13.98393421724815</c:v>
                </c:pt>
              </c:numCache>
            </c:numRef>
          </c:val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'National Contributions'!$M$3:$M$20</c:f>
              <c:numCache>
                <c:formatCode>0.00</c:formatCode>
                <c:ptCount val="18"/>
                <c:pt idx="0">
                  <c:v>16.393127682742588</c:v>
                </c:pt>
                <c:pt idx="1">
                  <c:v>16.38373416331515</c:v>
                </c:pt>
                <c:pt idx="2">
                  <c:v>16.37237357809774</c:v>
                </c:pt>
                <c:pt idx="3">
                  <c:v>16.373798743141759</c:v>
                </c:pt>
                <c:pt idx="4">
                  <c:v>16.346473787300845</c:v>
                </c:pt>
                <c:pt idx="5">
                  <c:v>16.329207295355932</c:v>
                </c:pt>
                <c:pt idx="6">
                  <c:v>16.342478909775245</c:v>
                </c:pt>
                <c:pt idx="7">
                  <c:v>16.334138374740981</c:v>
                </c:pt>
                <c:pt idx="8">
                  <c:v>16.336224473785794</c:v>
                </c:pt>
                <c:pt idx="9">
                  <c:v>16.339683662393629</c:v>
                </c:pt>
                <c:pt idx="10">
                  <c:v>16.273577472725488</c:v>
                </c:pt>
                <c:pt idx="11">
                  <c:v>16.286643012727431</c:v>
                </c:pt>
                <c:pt idx="12">
                  <c:v>16.278713374167843</c:v>
                </c:pt>
                <c:pt idx="13">
                  <c:v>16.2540204471664</c:v>
                </c:pt>
                <c:pt idx="14">
                  <c:v>16.390382360697977</c:v>
                </c:pt>
                <c:pt idx="15">
                  <c:v>16.428265787305335</c:v>
                </c:pt>
                <c:pt idx="16">
                  <c:v>16.448232834507216</c:v>
                </c:pt>
                <c:pt idx="17">
                  <c:v>16.468199881709097</c:v>
                </c:pt>
              </c:numCache>
            </c:numRef>
          </c:val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7030A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Contributions'!$A$3:$A$19</c:f>
              <c:numCache>
                <c:formatCode>General</c:formatCode>
                <c:ptCount val="17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</c:numCache>
            </c:numRef>
          </c:cat>
          <c:val>
            <c:numRef>
              <c:f>'National Contributions'!$N$3:$N$20</c:f>
              <c:numCache>
                <c:formatCode>0.00</c:formatCode>
                <c:ptCount val="18"/>
                <c:pt idx="0">
                  <c:v>13.657638702721981</c:v>
                </c:pt>
                <c:pt idx="1">
                  <c:v>13.905927119607151</c:v>
                </c:pt>
                <c:pt idx="2">
                  <c:v>13.463213711045732</c:v>
                </c:pt>
                <c:pt idx="3">
                  <c:v>13.824963758222243</c:v>
                </c:pt>
                <c:pt idx="4">
                  <c:v>13.458471855703719</c:v>
                </c:pt>
                <c:pt idx="5">
                  <c:v>13.544797370282682</c:v>
                </c:pt>
                <c:pt idx="6">
                  <c:v>13.799913170715916</c:v>
                </c:pt>
                <c:pt idx="7">
                  <c:v>13.758766379982374</c:v>
                </c:pt>
                <c:pt idx="8">
                  <c:v>13.682483003389892</c:v>
                </c:pt>
                <c:pt idx="9">
                  <c:v>13.606767511955873</c:v>
                </c:pt>
                <c:pt idx="10">
                  <c:v>13.632320532741046</c:v>
                </c:pt>
                <c:pt idx="11">
                  <c:v>13.621477002832988</c:v>
                </c:pt>
                <c:pt idx="12">
                  <c:v>13.646462172717289</c:v>
                </c:pt>
                <c:pt idx="13">
                  <c:v>13.696980285372415</c:v>
                </c:pt>
                <c:pt idx="14">
                  <c:v>13.728704293006741</c:v>
                </c:pt>
                <c:pt idx="15">
                  <c:v>13.755893875744608</c:v>
                </c:pt>
                <c:pt idx="16">
                  <c:v>13.735387431333548</c:v>
                </c:pt>
                <c:pt idx="17">
                  <c:v>13.714880986922488</c:v>
                </c:pt>
              </c:numCache>
            </c:numRef>
          </c:val>
        </c:ser>
        <c:marker val="1"/>
        <c:axId val="73613312"/>
        <c:axId val="73614848"/>
      </c:lineChart>
      <c:catAx>
        <c:axId val="7361331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3614848"/>
        <c:crosses val="autoZero"/>
        <c:auto val="1"/>
        <c:lblAlgn val="ctr"/>
        <c:lblOffset val="100"/>
        <c:tickLblSkip val="1"/>
        <c:tickMarkSkip val="1"/>
      </c:catAx>
      <c:valAx>
        <c:axId val="73614848"/>
        <c:scaling>
          <c:orientation val="minMax"/>
          <c:min val="11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361331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317666126418268"/>
          <c:y val="1.6556291390728482E-2"/>
          <c:w val="0.50297136682874111"/>
          <c:h val="0.2384105960264926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66" r="0.75000000000000666" t="1" header="0.5" footer="0.5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428628047499693E-2"/>
          <c:y val="1.3289058102318623E-2"/>
          <c:w val="0.90746825178527957"/>
          <c:h val="0.87043330570186017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Contributions'!$A$20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Contributions'!$C$21</c:f>
              <c:numCache>
                <c:formatCode>0.00</c:formatCode>
                <c:ptCount val="1"/>
                <c:pt idx="0">
                  <c:v>29.01603332534965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Contributions'!$A$20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Contributions'!$D$21</c:f>
              <c:numCache>
                <c:formatCode>0.00</c:formatCode>
                <c:ptCount val="1"/>
                <c:pt idx="0">
                  <c:v>4.1340105127795912</c:v>
                </c:pt>
              </c:numCache>
            </c:numRef>
          </c:val>
          <c:shape val="cylinder"/>
        </c:ser>
        <c:shape val="box"/>
        <c:axId val="73647616"/>
        <c:axId val="73649152"/>
        <c:axId val="0"/>
      </c:bar3DChart>
      <c:catAx>
        <c:axId val="73647616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3649152"/>
        <c:crosses val="autoZero"/>
        <c:auto val="1"/>
        <c:lblAlgn val="ctr"/>
        <c:lblOffset val="100"/>
        <c:tickLblSkip val="1"/>
        <c:tickMarkSkip val="1"/>
      </c:catAx>
      <c:valAx>
        <c:axId val="7364915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364761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74043017350257"/>
          <c:y val="1.6611295681063183E-2"/>
          <c:w val="0.83603964277192655"/>
          <c:h val="9.9667774086378724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66" r="0.75000000000000666" t="1" header="0.5" footer="0.5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312803889789333E-2"/>
          <c:y val="1.3245033112582781E-2"/>
          <c:w val="0.90761750405186359"/>
          <c:h val="0.87086092715231789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Contributions'!$A$20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Contributions'!$F$21</c:f>
              <c:numCache>
                <c:formatCode>0.00</c:formatCode>
                <c:ptCount val="1"/>
                <c:pt idx="0">
                  <c:v>21.160781282954581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Contributions'!$A$20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Contributions'!$G$21</c:f>
              <c:numCache>
                <c:formatCode>0.00</c:formatCode>
                <c:ptCount val="1"/>
                <c:pt idx="0">
                  <c:v>17.340141506085271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'National Contributions'!$H$21</c:f>
              <c:numCache>
                <c:formatCode>0.00</c:formatCode>
                <c:ptCount val="1"/>
                <c:pt idx="0">
                  <c:v>15.693833694119995</c:v>
                </c:pt>
              </c:numCache>
            </c:numRef>
          </c:val>
          <c:shape val="cylinder"/>
        </c:ser>
        <c:shape val="box"/>
        <c:axId val="73773824"/>
        <c:axId val="73775360"/>
        <c:axId val="0"/>
      </c:bar3DChart>
      <c:catAx>
        <c:axId val="7377382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3775360"/>
        <c:crosses val="autoZero"/>
        <c:auto val="1"/>
        <c:lblAlgn val="ctr"/>
        <c:lblOffset val="100"/>
        <c:tickLblSkip val="1"/>
        <c:tickMarkSkip val="1"/>
      </c:catAx>
      <c:valAx>
        <c:axId val="7377536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377382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5218800648299"/>
          <c:y val="1.6556291390728482E-2"/>
          <c:w val="0.83468395461913025"/>
          <c:h val="9.9337748344371063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66" r="0.75000000000000666" t="1" header="0.5" footer="0.5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197523509436533E-2"/>
          <c:y val="1.3201362679721919E-2"/>
          <c:w val="0.90776842474531116"/>
          <c:h val="0.8712899368616468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Contributions'!$A$20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Contributions'!$J$21</c:f>
              <c:numCache>
                <c:formatCode>0.00</c:formatCode>
                <c:ptCount val="1"/>
                <c:pt idx="0">
                  <c:v>16.727824540451969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Contributions'!$A$20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Contributions'!$K$21</c:f>
              <c:numCache>
                <c:formatCode>0.00</c:formatCode>
                <c:ptCount val="1"/>
                <c:pt idx="0">
                  <c:v>21.882638540661425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'National Contributions'!$L$21</c:f>
              <c:numCache>
                <c:formatCode>0.00</c:formatCode>
                <c:ptCount val="1"/>
                <c:pt idx="0">
                  <c:v>13.801125202596168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'National Contributions'!$M$21</c:f>
              <c:numCache>
                <c:formatCode>0.00</c:formatCode>
                <c:ptCount val="1"/>
                <c:pt idx="0">
                  <c:v>16.354404213425358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'National Contributions'!$N$21</c:f>
              <c:numCache>
                <c:formatCode>0.00</c:formatCode>
                <c:ptCount val="1"/>
                <c:pt idx="0">
                  <c:v>13.679724953572148</c:v>
                </c:pt>
              </c:numCache>
            </c:numRef>
          </c:val>
          <c:shape val="cylinder"/>
        </c:ser>
        <c:shape val="box"/>
        <c:axId val="73872896"/>
        <c:axId val="73874432"/>
        <c:axId val="0"/>
      </c:bar3DChart>
      <c:catAx>
        <c:axId val="73872896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3874432"/>
        <c:crosses val="autoZero"/>
        <c:auto val="1"/>
        <c:lblAlgn val="ctr"/>
        <c:lblOffset val="100"/>
        <c:tickLblSkip val="1"/>
        <c:tickMarkSkip val="1"/>
      </c:catAx>
      <c:valAx>
        <c:axId val="7387443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73872896"/>
        <c:crosses val="autoZero"/>
        <c:crossBetween val="between"/>
      </c:valAx>
      <c:spPr>
        <a:gradFill>
          <a:gsLst>
            <a:gs pos="0">
              <a:srgbClr val="E6DCAC"/>
            </a:gs>
            <a:gs pos="12000">
              <a:srgbClr val="E6D78A"/>
            </a:gs>
            <a:gs pos="30000">
              <a:srgbClr val="C7AC4C"/>
            </a:gs>
            <a:gs pos="45000">
              <a:srgbClr val="E6D78A"/>
            </a:gs>
            <a:gs pos="77000">
              <a:srgbClr val="C7AC4C"/>
            </a:gs>
            <a:gs pos="100000">
              <a:srgbClr val="E6DCAC"/>
            </a:gs>
          </a:gsLst>
          <a:lin ang="5400000" scaled="0"/>
        </a:gradFill>
        <a:ln w="25400">
          <a:noFill/>
        </a:ln>
      </c:spPr>
    </c:plotArea>
    <c:legend>
      <c:legendPos val="r"/>
      <c:layout>
        <c:manualLayout>
          <c:xMode val="edge"/>
          <c:yMode val="edge"/>
          <c:x val="3.236245954692557E-2"/>
          <c:y val="1.6501650165016642E-2"/>
          <c:w val="0.93689473281860092"/>
          <c:h val="0.145214867943487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666" r="0.75000000000000666" t="1" header="0.5" footer="0.5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071E-2"/>
          <c:y val="3.8152988608382718E-2"/>
          <c:w val="0.91042422686294056"/>
          <c:h val="0.92369402278323465"/>
        </c:manualLayout>
      </c:layout>
      <c:lineChart>
        <c:grouping val="standard"/>
        <c:ser>
          <c:idx val="1"/>
          <c:order val="0"/>
          <c:tx>
            <c:strRef>
              <c:f>'GDP Durban'!$O$2</c:f>
              <c:strCache>
                <c:ptCount val="1"/>
                <c:pt idx="0">
                  <c:v>Durban Annual Rate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'GDP Durban'!$A$11:$A$52</c:f>
              <c:strCache>
                <c:ptCount val="42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</c:strCache>
            </c:strRef>
          </c:cat>
          <c:val>
            <c:numRef>
              <c:f>'GDP Durban'!$O$11:$O$52</c:f>
              <c:numCache>
                <c:formatCode>0.00</c:formatCode>
                <c:ptCount val="42"/>
                <c:pt idx="0">
                  <c:v>16.272979180269196</c:v>
                </c:pt>
                <c:pt idx="1">
                  <c:v>9.7944140741185954</c:v>
                </c:pt>
                <c:pt idx="2">
                  <c:v>7.3516180934767323</c:v>
                </c:pt>
                <c:pt idx="3">
                  <c:v>3.8852517623928708</c:v>
                </c:pt>
                <c:pt idx="4">
                  <c:v>8.9063399547414814</c:v>
                </c:pt>
                <c:pt idx="5">
                  <c:v>5.9528459850680058</c:v>
                </c:pt>
                <c:pt idx="6">
                  <c:v>13.456028599264203</c:v>
                </c:pt>
                <c:pt idx="7">
                  <c:v>11.181066508027603</c:v>
                </c:pt>
                <c:pt idx="8">
                  <c:v>10.756147514462658</c:v>
                </c:pt>
                <c:pt idx="9">
                  <c:v>8.6658522841326224</c:v>
                </c:pt>
                <c:pt idx="10">
                  <c:v>8.5270749458602655</c:v>
                </c:pt>
                <c:pt idx="11">
                  <c:v>10.731206127320808</c:v>
                </c:pt>
                <c:pt idx="12">
                  <c:v>8.4563365761398028</c:v>
                </c:pt>
                <c:pt idx="13">
                  <c:v>9.4466569738983903</c:v>
                </c:pt>
                <c:pt idx="14">
                  <c:v>14.462346942463903</c:v>
                </c:pt>
                <c:pt idx="15">
                  <c:v>13.131943735766136</c:v>
                </c:pt>
                <c:pt idx="16">
                  <c:v>18.079894731978179</c:v>
                </c:pt>
                <c:pt idx="17">
                  <c:v>16.269323890326611</c:v>
                </c:pt>
                <c:pt idx="18">
                  <c:v>9.4273410223661447</c:v>
                </c:pt>
                <c:pt idx="19">
                  <c:v>11.483875896427909</c:v>
                </c:pt>
                <c:pt idx="20">
                  <c:v>13.222910390889428</c:v>
                </c:pt>
                <c:pt idx="21">
                  <c:v>19.030598169917507</c:v>
                </c:pt>
                <c:pt idx="22">
                  <c:v>15.619338913191246</c:v>
                </c:pt>
                <c:pt idx="23">
                  <c:v>7.8249205022077675</c:v>
                </c:pt>
                <c:pt idx="24">
                  <c:v>6.4292536495466761</c:v>
                </c:pt>
                <c:pt idx="25">
                  <c:v>3.356753213293842</c:v>
                </c:pt>
                <c:pt idx="26">
                  <c:v>-0.46298108196972604</c:v>
                </c:pt>
                <c:pt idx="27">
                  <c:v>4.363086214937665</c:v>
                </c:pt>
                <c:pt idx="28">
                  <c:v>8.0982898248050379</c:v>
                </c:pt>
                <c:pt idx="29">
                  <c:v>12.665814013086079</c:v>
                </c:pt>
                <c:pt idx="30">
                  <c:v>9.0914022867708582</c:v>
                </c:pt>
                <c:pt idx="31">
                  <c:v>10.819415292817531</c:v>
                </c:pt>
                <c:pt idx="32">
                  <c:v>4.9697197948268848</c:v>
                </c:pt>
                <c:pt idx="33">
                  <c:v>4.0055547422711513</c:v>
                </c:pt>
                <c:pt idx="34">
                  <c:v>9.0340568768153187</c:v>
                </c:pt>
                <c:pt idx="35">
                  <c:v>6.739183109195551</c:v>
                </c:pt>
                <c:pt idx="36">
                  <c:v>8.6987440088557406</c:v>
                </c:pt>
                <c:pt idx="37">
                  <c:v>10.529923695036649</c:v>
                </c:pt>
                <c:pt idx="38">
                  <c:v>6.1345396775839829</c:v>
                </c:pt>
                <c:pt idx="39">
                  <c:v>7.0756617384591793</c:v>
                </c:pt>
                <c:pt idx="40">
                  <c:v>6.810329864209133</c:v>
                </c:pt>
                <c:pt idx="41">
                  <c:v>6.2297577832419204</c:v>
                </c:pt>
              </c:numCache>
            </c:numRef>
          </c:val>
        </c:ser>
        <c:marker val="1"/>
        <c:axId val="75013504"/>
        <c:axId val="75027584"/>
      </c:lineChart>
      <c:catAx>
        <c:axId val="7501350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75027584"/>
        <c:crosses val="autoZero"/>
        <c:auto val="1"/>
        <c:lblAlgn val="ctr"/>
        <c:lblOffset val="100"/>
      </c:catAx>
      <c:valAx>
        <c:axId val="75027584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7501350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848244881590489"/>
          <c:y val="0.77462907938395298"/>
          <c:w val="0.34362946934940269"/>
          <c:h val="0.13911056572473887"/>
        </c:manualLayout>
      </c:layout>
      <c:spPr>
        <a:solidFill>
          <a:schemeClr val="dk1"/>
        </a:solidFill>
        <a:ln w="38100" cap="flat" cmpd="sng" algn="ctr">
          <a:solidFill>
            <a:schemeClr val="lt1"/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solidFill>
      <a:schemeClr val="accent4"/>
    </a:solidFill>
    <a:ln w="38100" cap="flat" cmpd="sng" algn="ctr">
      <a:solidFill>
        <a:schemeClr val="lt1"/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622" l="0.70000000000000062" r="0.70000000000000062" t="0.75000000000000622" header="0.30000000000000032" footer="0.30000000000000032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169E-2"/>
          <c:y val="3.8152988608382718E-2"/>
          <c:w val="0.91042422686294056"/>
          <c:h val="0.92369402278323465"/>
        </c:manualLayout>
      </c:layout>
      <c:lineChart>
        <c:grouping val="standard"/>
        <c:ser>
          <c:idx val="1"/>
          <c:order val="0"/>
          <c:tx>
            <c:strRef>
              <c:f>'GDP Durban'!$N$2</c:f>
              <c:strCache>
                <c:ptCount val="1"/>
                <c:pt idx="0">
                  <c:v>Durban Quarterly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492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'GDP Durban'!$A$11:$A$52</c:f>
              <c:strCache>
                <c:ptCount val="42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</c:strCache>
            </c:strRef>
          </c:cat>
          <c:val>
            <c:numRef>
              <c:f>'GDP Durban'!$N$11:$N$52</c:f>
              <c:numCache>
                <c:formatCode>0.00</c:formatCode>
                <c:ptCount val="42"/>
                <c:pt idx="0">
                  <c:v>0.32269876373081408</c:v>
                </c:pt>
                <c:pt idx="1">
                  <c:v>10.835986473474783</c:v>
                </c:pt>
                <c:pt idx="2">
                  <c:v>-1.0297803746293492</c:v>
                </c:pt>
                <c:pt idx="3">
                  <c:v>-5.600571492183632</c:v>
                </c:pt>
                <c:pt idx="4">
                  <c:v>5.1715980024721162</c:v>
                </c:pt>
                <c:pt idx="5">
                  <c:v>7.8301613047264986</c:v>
                </c:pt>
                <c:pt idx="6">
                  <c:v>5.9789188661717345</c:v>
                </c:pt>
                <c:pt idx="7">
                  <c:v>-7.4934204129599262</c:v>
                </c:pt>
                <c:pt idx="8">
                  <c:v>4.7696463844634795</c:v>
                </c:pt>
                <c:pt idx="9">
                  <c:v>5.7950880657303934</c:v>
                </c:pt>
                <c:pt idx="10">
                  <c:v>5.8435730149767044</c:v>
                </c:pt>
                <c:pt idx="11">
                  <c:v>-5.6146575635993221</c:v>
                </c:pt>
                <c:pt idx="12">
                  <c:v>2.6172515286360039</c:v>
                </c:pt>
                <c:pt idx="13">
                  <c:v>6.7611084662130008</c:v>
                </c:pt>
                <c:pt idx="14">
                  <c:v>10.694141886486024</c:v>
                </c:pt>
                <c:pt idx="15">
                  <c:v>-6.7117044580315506</c:v>
                </c:pt>
                <c:pt idx="16">
                  <c:v>7.1053308028289672</c:v>
                </c:pt>
                <c:pt idx="17">
                  <c:v>5.1240935412752586</c:v>
                </c:pt>
                <c:pt idx="18">
                  <c:v>4.1802360940577081</c:v>
                </c:pt>
                <c:pt idx="19">
                  <c:v>-4.958480525772921</c:v>
                </c:pt>
                <c:pt idx="20">
                  <c:v>8.7760644699995698</c:v>
                </c:pt>
                <c:pt idx="21">
                  <c:v>10.516358333209061</c:v>
                </c:pt>
                <c:pt idx="22">
                  <c:v>1.1945685412788472</c:v>
                </c:pt>
                <c:pt idx="23">
                  <c:v>-11.365655797324676</c:v>
                </c:pt>
                <c:pt idx="24">
                  <c:v>7.3680861767014481</c:v>
                </c:pt>
                <c:pt idx="25">
                  <c:v>7.3258674902498724</c:v>
                </c:pt>
                <c:pt idx="26">
                  <c:v>-2.5452583392525154</c:v>
                </c:pt>
                <c:pt idx="27">
                  <c:v>-7.0682063198430827</c:v>
                </c:pt>
                <c:pt idx="28">
                  <c:v>11.210840139015421</c:v>
                </c:pt>
                <c:pt idx="29">
                  <c:v>11.860754180728062</c:v>
                </c:pt>
                <c:pt idx="30">
                  <c:v>-5.6370868093928586</c:v>
                </c:pt>
                <c:pt idx="31">
                  <c:v>-5.596162283481557</c:v>
                </c:pt>
                <c:pt idx="32">
                  <c:v>5.3404829532279621</c:v>
                </c:pt>
                <c:pt idx="33">
                  <c:v>10.833293784107084</c:v>
                </c:pt>
                <c:pt idx="34">
                  <c:v>-1.0747909630161026</c:v>
                </c:pt>
                <c:pt idx="35">
                  <c:v>-7.5831092699908567</c:v>
                </c:pt>
                <c:pt idx="36">
                  <c:v>7.2743659522696067</c:v>
                </c:pt>
                <c:pt idx="37">
                  <c:v>12.700432893952204</c:v>
                </c:pt>
                <c:pt idx="38">
                  <c:v>-5.008696535266564</c:v>
                </c:pt>
                <c:pt idx="39">
                  <c:v>-6.7636251046313145</c:v>
                </c:pt>
                <c:pt idx="40">
                  <c:v>7.0085416919757506</c:v>
                </c:pt>
                <c:pt idx="41">
                  <c:v>12.087844907993063</c:v>
                </c:pt>
              </c:numCache>
            </c:numRef>
          </c:val>
        </c:ser>
        <c:marker val="1"/>
        <c:axId val="75102464"/>
        <c:axId val="77340672"/>
      </c:lineChart>
      <c:catAx>
        <c:axId val="7510246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77340672"/>
        <c:crosses val="autoZero"/>
        <c:auto val="1"/>
        <c:lblAlgn val="ctr"/>
        <c:lblOffset val="100"/>
      </c:catAx>
      <c:valAx>
        <c:axId val="7734067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7510246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848244881590489"/>
          <c:y val="0.77462907938395298"/>
          <c:w val="0.34362946934940269"/>
          <c:h val="0.13923610635627146"/>
        </c:manualLayout>
      </c:layout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solidFill>
      <a:schemeClr val="accent5"/>
    </a:solidFill>
    <a:ln w="38100" cap="flat" cmpd="sng" algn="ctr">
      <a:solidFill>
        <a:schemeClr val="lt1"/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644" l="0.70000000000000062" r="0.70000000000000062" t="0.75000000000000644" header="0.30000000000000032" footer="0.30000000000000032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415"/>
          <c:h val="0.8720415807355073"/>
        </c:manualLayout>
      </c:layout>
      <c:barChart>
        <c:barDir val="col"/>
        <c:grouping val="clustered"/>
        <c:ser>
          <c:idx val="0"/>
          <c:order val="0"/>
          <c:tx>
            <c:strRef>
              <c:f>'GDP Durban'!$R$11:$T$11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'GDP Durban'!$R$14:$R$23</c:f>
              <c:numCache>
                <c:formatCode>General</c:formatCode>
                <c:ptCount val="10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</c:numCache>
            </c:numRef>
          </c:cat>
          <c:val>
            <c:numRef>
              <c:f>'GDP Durban'!$T$14:$T$23</c:f>
              <c:numCache>
                <c:formatCode>0.00</c:formatCode>
                <c:ptCount val="10"/>
                <c:pt idx="0">
                  <c:v>9.0705698082253061</c:v>
                </c:pt>
                <c:pt idx="1">
                  <c:v>9.8667053013570687</c:v>
                </c:pt>
                <c:pt idx="2">
                  <c:v>9.627719103511593</c:v>
                </c:pt>
                <c:pt idx="3">
                  <c:v>11.458900877329013</c:v>
                </c:pt>
                <c:pt idx="4">
                  <c:v>13.615065808793814</c:v>
                </c:pt>
                <c:pt idx="5">
                  <c:v>13.965905523047686</c:v>
                </c:pt>
                <c:pt idx="6">
                  <c:v>3.3088681794451196</c:v>
                </c:pt>
                <c:pt idx="7">
                  <c:v>10.196895048943048</c:v>
                </c:pt>
                <c:pt idx="8">
                  <c:v>6.1625411705149009</c:v>
                </c:pt>
                <c:pt idx="9">
                  <c:v>8.1234701475133697</c:v>
                </c:pt>
              </c:numCache>
            </c:numRef>
          </c:val>
        </c:ser>
        <c:axId val="77368320"/>
        <c:axId val="77370112"/>
      </c:barChart>
      <c:catAx>
        <c:axId val="7736832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77370112"/>
        <c:crosses val="autoZero"/>
        <c:auto val="1"/>
        <c:lblAlgn val="ctr"/>
        <c:lblOffset val="100"/>
      </c:catAx>
      <c:valAx>
        <c:axId val="7737011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773683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389" l="0.70000000000000062" r="0.70000000000000062" t="0.75000000000000389" header="0.30000000000000032" footer="0.30000000000000032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169E-2"/>
          <c:y val="3.8152988608382718E-2"/>
          <c:w val="0.91042422686294056"/>
          <c:h val="0.92608684188449042"/>
        </c:manualLayout>
      </c:layout>
      <c:lineChart>
        <c:grouping val="standard"/>
        <c:ser>
          <c:idx val="1"/>
          <c:order val="0"/>
          <c:tx>
            <c:strRef>
              <c:f>'GDP PMB'!$O$2</c:f>
              <c:strCache>
                <c:ptCount val="1"/>
                <c:pt idx="0">
                  <c:v>PMB Annual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'GDP PMB'!$A$11:$A$52</c:f>
              <c:strCache>
                <c:ptCount val="42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</c:strCache>
            </c:strRef>
          </c:cat>
          <c:val>
            <c:numRef>
              <c:f>'GDP PMB'!$O$11:$O$52</c:f>
              <c:numCache>
                <c:formatCode>0.00</c:formatCode>
                <c:ptCount val="42"/>
                <c:pt idx="0">
                  <c:v>16.2729791802692</c:v>
                </c:pt>
                <c:pt idx="1">
                  <c:v>9.7944140741185937</c:v>
                </c:pt>
                <c:pt idx="2">
                  <c:v>7.3516180934767128</c:v>
                </c:pt>
                <c:pt idx="3">
                  <c:v>3.8852517623928744</c:v>
                </c:pt>
                <c:pt idx="4">
                  <c:v>8.9063399547414761</c:v>
                </c:pt>
                <c:pt idx="5">
                  <c:v>5.952845985068012</c:v>
                </c:pt>
                <c:pt idx="6">
                  <c:v>13.456028599264199</c:v>
                </c:pt>
                <c:pt idx="7">
                  <c:v>11.181066508027605</c:v>
                </c:pt>
                <c:pt idx="8">
                  <c:v>10.756147514462659</c:v>
                </c:pt>
                <c:pt idx="9">
                  <c:v>8.6658522841326384</c:v>
                </c:pt>
                <c:pt idx="10">
                  <c:v>8.5270749458602939</c:v>
                </c:pt>
                <c:pt idx="11">
                  <c:v>10.731206127320791</c:v>
                </c:pt>
                <c:pt idx="12">
                  <c:v>8.4563365761398046</c:v>
                </c:pt>
                <c:pt idx="13">
                  <c:v>9.446656973898369</c:v>
                </c:pt>
                <c:pt idx="14">
                  <c:v>14.462346942463878</c:v>
                </c:pt>
                <c:pt idx="15">
                  <c:v>13.131943735766139</c:v>
                </c:pt>
                <c:pt idx="16">
                  <c:v>18.079894731978179</c:v>
                </c:pt>
                <c:pt idx="17">
                  <c:v>16.269323890326611</c:v>
                </c:pt>
                <c:pt idx="18">
                  <c:v>9.4273410223661429</c:v>
                </c:pt>
                <c:pt idx="19">
                  <c:v>11.483875896427904</c:v>
                </c:pt>
                <c:pt idx="20">
                  <c:v>13.149843631410221</c:v>
                </c:pt>
                <c:pt idx="21">
                  <c:v>9.7292926910251829</c:v>
                </c:pt>
                <c:pt idx="22">
                  <c:v>9.6522126700996775</c:v>
                </c:pt>
                <c:pt idx="23">
                  <c:v>11.266028263098288</c:v>
                </c:pt>
                <c:pt idx="24">
                  <c:v>7.759315230140519</c:v>
                </c:pt>
                <c:pt idx="25">
                  <c:v>17.614340273626084</c:v>
                </c:pt>
                <c:pt idx="26">
                  <c:v>9.3847374395852974</c:v>
                </c:pt>
                <c:pt idx="27">
                  <c:v>18.020460042705345</c:v>
                </c:pt>
                <c:pt idx="28">
                  <c:v>7.2247942037386563</c:v>
                </c:pt>
                <c:pt idx="29">
                  <c:v>6.2712250349902003</c:v>
                </c:pt>
                <c:pt idx="30">
                  <c:v>4.2953801225942456</c:v>
                </c:pt>
                <c:pt idx="31">
                  <c:v>1.2037558637729939</c:v>
                </c:pt>
                <c:pt idx="32">
                  <c:v>5.097108055744064</c:v>
                </c:pt>
                <c:pt idx="33">
                  <c:v>3.6384368847243311</c:v>
                </c:pt>
                <c:pt idx="34">
                  <c:v>8.902716647506729</c:v>
                </c:pt>
                <c:pt idx="35">
                  <c:v>8.9712957975963956</c:v>
                </c:pt>
                <c:pt idx="36">
                  <c:v>8.9028118922088151</c:v>
                </c:pt>
                <c:pt idx="37">
                  <c:v>12.988213479582361</c:v>
                </c:pt>
                <c:pt idx="38">
                  <c:v>7.8320534347072464</c:v>
                </c:pt>
                <c:pt idx="39">
                  <c:v>8.9181235868466953</c:v>
                </c:pt>
                <c:pt idx="40">
                  <c:v>6.6335298676187424</c:v>
                </c:pt>
                <c:pt idx="41">
                  <c:v>4.8087514047607103</c:v>
                </c:pt>
              </c:numCache>
            </c:numRef>
          </c:val>
        </c:ser>
        <c:marker val="1"/>
        <c:axId val="88822528"/>
        <c:axId val="88824064"/>
      </c:lineChart>
      <c:catAx>
        <c:axId val="8882252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8824064"/>
        <c:crosses val="autoZero"/>
        <c:auto val="1"/>
        <c:lblAlgn val="ctr"/>
        <c:lblOffset val="100"/>
      </c:catAx>
      <c:valAx>
        <c:axId val="88824064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88225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047090224206751"/>
          <c:y val="5.7687172665060675E-2"/>
          <c:w val="0.34362938567290408"/>
          <c:h val="0.15591270269298618"/>
        </c:manualLayout>
      </c:layout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6">
            <a:tint val="50000"/>
            <a:satMod val="300000"/>
          </a:schemeClr>
        </a:gs>
        <a:gs pos="35000">
          <a:schemeClr val="accent6">
            <a:tint val="37000"/>
            <a:satMod val="300000"/>
          </a:schemeClr>
        </a:gs>
        <a:gs pos="100000">
          <a:schemeClr val="accent6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644" l="0.70000000000000062" r="0.70000000000000062" t="0.75000000000000644" header="0.30000000000000032" footer="0.30000000000000032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8097956188397164E-2"/>
          <c:y val="3.2064622059228901E-2"/>
          <c:w val="0.91042422686294056"/>
          <c:h val="0.92304270185404858"/>
        </c:manualLayout>
      </c:layout>
      <c:lineChart>
        <c:grouping val="standard"/>
        <c:ser>
          <c:idx val="1"/>
          <c:order val="0"/>
          <c:tx>
            <c:strRef>
              <c:f>'GDP PMB'!$N$2</c:f>
              <c:strCache>
                <c:ptCount val="1"/>
                <c:pt idx="0">
                  <c:v>PMB Quarterly Rate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'GDP PMB'!$A$11:$A$52</c:f>
              <c:strCache>
                <c:ptCount val="42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</c:strCache>
            </c:strRef>
          </c:cat>
          <c:val>
            <c:numRef>
              <c:f>'GDP PMB'!$N$11:$N$52</c:f>
              <c:numCache>
                <c:formatCode>0.00</c:formatCode>
                <c:ptCount val="42"/>
                <c:pt idx="0">
                  <c:v>0.32269876373081513</c:v>
                </c:pt>
                <c:pt idx="1">
                  <c:v>10.835986473474772</c:v>
                </c:pt>
                <c:pt idx="2">
                  <c:v>-1.0297803746293501</c:v>
                </c:pt>
                <c:pt idx="3">
                  <c:v>-5.6005714921836196</c:v>
                </c:pt>
                <c:pt idx="4">
                  <c:v>5.1715980024721082</c:v>
                </c:pt>
                <c:pt idx="5">
                  <c:v>7.8301613047265022</c:v>
                </c:pt>
                <c:pt idx="6">
                  <c:v>5.978918866171723</c:v>
                </c:pt>
                <c:pt idx="7">
                  <c:v>-7.4934204129599111</c:v>
                </c:pt>
                <c:pt idx="8">
                  <c:v>4.7696463844634716</c:v>
                </c:pt>
                <c:pt idx="9">
                  <c:v>5.7950880657304094</c:v>
                </c:pt>
                <c:pt idx="10">
                  <c:v>5.8435730149767053</c:v>
                </c:pt>
                <c:pt idx="11">
                  <c:v>-5.6146575635993461</c:v>
                </c:pt>
                <c:pt idx="12">
                  <c:v>2.617251528636015</c:v>
                </c:pt>
                <c:pt idx="13">
                  <c:v>6.7611084662129954</c:v>
                </c:pt>
                <c:pt idx="14">
                  <c:v>10.694141886486021</c:v>
                </c:pt>
                <c:pt idx="15">
                  <c:v>-6.7117044580315506</c:v>
                </c:pt>
                <c:pt idx="16">
                  <c:v>7.1053308028289743</c:v>
                </c:pt>
                <c:pt idx="17">
                  <c:v>5.1240935412752542</c:v>
                </c:pt>
                <c:pt idx="18">
                  <c:v>4.1802360940577055</c:v>
                </c:pt>
                <c:pt idx="19">
                  <c:v>-4.9584805257729245</c:v>
                </c:pt>
                <c:pt idx="20">
                  <c:v>8.7058674178986877</c:v>
                </c:pt>
                <c:pt idx="21">
                  <c:v>1.9461632368279371</c:v>
                </c:pt>
                <c:pt idx="22">
                  <c:v>4.1070540422899473</c:v>
                </c:pt>
                <c:pt idx="23">
                  <c:v>-3.5596990294865938</c:v>
                </c:pt>
                <c:pt idx="24">
                  <c:v>5.2798416310166099</c:v>
                </c:pt>
                <c:pt idx="25">
                  <c:v>11.269552028233276</c:v>
                </c:pt>
                <c:pt idx="26">
                  <c:v>-3.1774293378560627</c:v>
                </c:pt>
                <c:pt idx="27">
                  <c:v>4.0540842682312199</c:v>
                </c:pt>
                <c:pt idx="28">
                  <c:v>-4.3504037469163874</c:v>
                </c:pt>
                <c:pt idx="29">
                  <c:v>10.280012108641843</c:v>
                </c:pt>
                <c:pt idx="30">
                  <c:v>-4.9776003962484587</c:v>
                </c:pt>
                <c:pt idx="31">
                  <c:v>0.96961273387412716</c:v>
                </c:pt>
                <c:pt idx="32">
                  <c:v>-0.67072247368021476</c:v>
                </c:pt>
                <c:pt idx="33">
                  <c:v>8.7494060113050782</c:v>
                </c:pt>
                <c:pt idx="34">
                  <c:v>-0.15096936743967479</c:v>
                </c:pt>
                <c:pt idx="35">
                  <c:v>1.0331961819214768</c:v>
                </c:pt>
                <c:pt idx="36">
                  <c:v>-0.73314677353404134</c:v>
                </c:pt>
                <c:pt idx="37">
                  <c:v>12.829052700173552</c:v>
                </c:pt>
                <c:pt idx="38">
                  <c:v>-4.707529440496792</c:v>
                </c:pt>
                <c:pt idx="39">
                  <c:v>2.0507891448049635</c:v>
                </c:pt>
                <c:pt idx="40">
                  <c:v>-2.8153019001588486</c:v>
                </c:pt>
                <c:pt idx="41">
                  <c:v>10.898252644998109</c:v>
                </c:pt>
              </c:numCache>
            </c:numRef>
          </c:val>
        </c:ser>
        <c:marker val="1"/>
        <c:axId val="88849792"/>
        <c:axId val="88863872"/>
      </c:lineChart>
      <c:catAx>
        <c:axId val="8884979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88863872"/>
        <c:crosses val="autoZero"/>
        <c:auto val="1"/>
        <c:lblAlgn val="ctr"/>
        <c:lblOffset val="100"/>
      </c:catAx>
      <c:valAx>
        <c:axId val="8886387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88497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65083282289"/>
          <c:y val="9.4216853030357525E-2"/>
          <c:w val="0.34362938567290408"/>
          <c:h val="0.11025060223636433"/>
        </c:manualLayout>
      </c:layout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6">
            <a:shade val="51000"/>
            <a:satMod val="130000"/>
          </a:schemeClr>
        </a:gs>
        <a:gs pos="80000">
          <a:schemeClr val="accent6">
            <a:shade val="93000"/>
            <a:satMod val="130000"/>
          </a:schemeClr>
        </a:gs>
        <a:gs pos="100000">
          <a:schemeClr val="accent6">
            <a:shade val="94000"/>
            <a:satMod val="135000"/>
          </a:schemeClr>
        </a:gs>
      </a:gsLst>
      <a:lin ang="16200000" scaled="0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3000" dir="5400000" rotWithShape="0">
        <a:srgbClr val="000000">
          <a:alpha val="35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666" l="0.70000000000000062" r="0.70000000000000062" t="0.75000000000000666" header="0.30000000000000032" footer="0.30000000000000032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449"/>
          <c:h val="0.89719889180519163"/>
        </c:manualLayout>
      </c:layout>
      <c:barChart>
        <c:barDir val="col"/>
        <c:grouping val="clustered"/>
        <c:ser>
          <c:idx val="0"/>
          <c:order val="0"/>
          <c:tx>
            <c:strRef>
              <c:f>'GDP PMB'!$R$11:$T$11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'GDP PMB'!$R$14:$R$23</c:f>
              <c:numCache>
                <c:formatCode>General</c:formatCode>
                <c:ptCount val="10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</c:numCache>
            </c:numRef>
          </c:cat>
          <c:val>
            <c:numRef>
              <c:f>'GDP PMB'!$T$14:$T$23</c:f>
              <c:numCache>
                <c:formatCode>0.00</c:formatCode>
                <c:ptCount val="10"/>
                <c:pt idx="0">
                  <c:v>9.070569808225315</c:v>
                </c:pt>
                <c:pt idx="1">
                  <c:v>9.8667053013570758</c:v>
                </c:pt>
                <c:pt idx="2">
                  <c:v>9.6277191035115788</c:v>
                </c:pt>
                <c:pt idx="3">
                  <c:v>11.458900877328999</c:v>
                </c:pt>
                <c:pt idx="4">
                  <c:v>13.615065808793824</c:v>
                </c:pt>
                <c:pt idx="5">
                  <c:v>10.908019862738573</c:v>
                </c:pt>
                <c:pt idx="6">
                  <c:v>13.186427922805249</c:v>
                </c:pt>
                <c:pt idx="7">
                  <c:v>4.6809391967704501</c:v>
                </c:pt>
                <c:pt idx="8">
                  <c:v>6.6363813179510469</c:v>
                </c:pt>
                <c:pt idx="9">
                  <c:v>9.6748587456834532</c:v>
                </c:pt>
              </c:numCache>
            </c:numRef>
          </c:val>
        </c:ser>
        <c:axId val="88957312"/>
        <c:axId val="88958848"/>
      </c:barChart>
      <c:catAx>
        <c:axId val="8895731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8958848"/>
        <c:crosses val="autoZero"/>
        <c:auto val="1"/>
        <c:lblAlgn val="ctr"/>
        <c:lblOffset val="100"/>
      </c:catAx>
      <c:valAx>
        <c:axId val="8895884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89573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411" l="0.70000000000000062" r="0.70000000000000062" t="0.75000000000000411" header="0.30000000000000032" footer="0.30000000000000032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252E-2"/>
          <c:y val="3.8152988608382718E-2"/>
          <c:w val="0.91042422686294056"/>
          <c:h val="0.93521926197581451"/>
        </c:manualLayout>
      </c:layout>
      <c:lineChart>
        <c:grouping val="standard"/>
        <c:ser>
          <c:idx val="1"/>
          <c:order val="0"/>
          <c:tx>
            <c:strRef>
              <c:f>'GDP RBay'!$O$2</c:f>
              <c:strCache>
                <c:ptCount val="1"/>
                <c:pt idx="0">
                  <c:v>RBay Annual Rate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'GDP RBay'!$A$11:$C$53</c:f>
              <c:strCache>
                <c:ptCount val="42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</c:strCache>
            </c:strRef>
          </c:cat>
          <c:val>
            <c:numRef>
              <c:f>'GDP RBay'!$O$11:$O$53</c:f>
              <c:numCache>
                <c:formatCode>0.00</c:formatCode>
                <c:ptCount val="43"/>
                <c:pt idx="0">
                  <c:v>16.272979180269196</c:v>
                </c:pt>
                <c:pt idx="1">
                  <c:v>9.794414074118599</c:v>
                </c:pt>
                <c:pt idx="2">
                  <c:v>7.3516180934767261</c:v>
                </c:pt>
                <c:pt idx="3">
                  <c:v>3.8852517623928851</c:v>
                </c:pt>
                <c:pt idx="4">
                  <c:v>8.9063399547414956</c:v>
                </c:pt>
                <c:pt idx="5">
                  <c:v>5.9528459850680084</c:v>
                </c:pt>
                <c:pt idx="6">
                  <c:v>13.456028599264194</c:v>
                </c:pt>
                <c:pt idx="7">
                  <c:v>11.1810665080276</c:v>
                </c:pt>
                <c:pt idx="8">
                  <c:v>10.756147514462659</c:v>
                </c:pt>
                <c:pt idx="9">
                  <c:v>8.6658522841326278</c:v>
                </c:pt>
                <c:pt idx="10">
                  <c:v>8.527074945860285</c:v>
                </c:pt>
                <c:pt idx="11">
                  <c:v>10.731206127320792</c:v>
                </c:pt>
                <c:pt idx="12">
                  <c:v>8.4563365761397957</c:v>
                </c:pt>
                <c:pt idx="13">
                  <c:v>9.446656973898385</c:v>
                </c:pt>
                <c:pt idx="14">
                  <c:v>14.46234694246388</c:v>
                </c:pt>
                <c:pt idx="15">
                  <c:v>13.131943735766132</c:v>
                </c:pt>
                <c:pt idx="16">
                  <c:v>18.079894731978179</c:v>
                </c:pt>
                <c:pt idx="17">
                  <c:v>16.269323890326611</c:v>
                </c:pt>
                <c:pt idx="18">
                  <c:v>9.4273410223661447</c:v>
                </c:pt>
                <c:pt idx="19">
                  <c:v>11.483875896427916</c:v>
                </c:pt>
                <c:pt idx="20">
                  <c:v>12.804115112104835</c:v>
                </c:pt>
                <c:pt idx="21">
                  <c:v>28.344877767623831</c:v>
                </c:pt>
                <c:pt idx="22">
                  <c:v>24.532127938575556</c:v>
                </c:pt>
                <c:pt idx="23">
                  <c:v>10.808271158148195</c:v>
                </c:pt>
                <c:pt idx="24">
                  <c:v>-1.7945483689394681</c:v>
                </c:pt>
                <c:pt idx="25">
                  <c:v>-11.383689201017559</c:v>
                </c:pt>
                <c:pt idx="26">
                  <c:v>-10.542842475577153</c:v>
                </c:pt>
                <c:pt idx="27">
                  <c:v>-0.56488409854772637</c:v>
                </c:pt>
                <c:pt idx="28">
                  <c:v>14.324619350385356</c:v>
                </c:pt>
                <c:pt idx="29">
                  <c:v>22.098420171386039</c:v>
                </c:pt>
                <c:pt idx="30">
                  <c:v>14.451917490732507</c:v>
                </c:pt>
                <c:pt idx="31">
                  <c:v>13.441595633799563</c:v>
                </c:pt>
                <c:pt idx="32">
                  <c:v>3.9753631262337654</c:v>
                </c:pt>
                <c:pt idx="33">
                  <c:v>4.0701309344754906</c:v>
                </c:pt>
                <c:pt idx="34">
                  <c:v>9.5916616535533308</c:v>
                </c:pt>
                <c:pt idx="35">
                  <c:v>6.8226542133157739</c:v>
                </c:pt>
                <c:pt idx="36">
                  <c:v>7.4189286771275818</c:v>
                </c:pt>
                <c:pt idx="37">
                  <c:v>7.6739410331325502</c:v>
                </c:pt>
                <c:pt idx="38">
                  <c:v>4.143512279710091</c:v>
                </c:pt>
                <c:pt idx="39">
                  <c:v>6.1998396844633028</c:v>
                </c:pt>
                <c:pt idx="40">
                  <c:v>8.005219279219828</c:v>
                </c:pt>
                <c:pt idx="41">
                  <c:v>8.089360012173854</c:v>
                </c:pt>
              </c:numCache>
            </c:numRef>
          </c:val>
        </c:ser>
        <c:marker val="1"/>
        <c:axId val="89028480"/>
        <c:axId val="89030016"/>
      </c:lineChart>
      <c:catAx>
        <c:axId val="8902848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89030016"/>
        <c:crosses val="autoZero"/>
        <c:auto val="1"/>
        <c:lblAlgn val="ctr"/>
        <c:lblOffset val="100"/>
      </c:catAx>
      <c:valAx>
        <c:axId val="89030016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902848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65083282289"/>
          <c:y val="9.4216853030357525E-2"/>
          <c:w val="0.34362938567290408"/>
          <c:h val="0.12851544241901294"/>
        </c:manualLayout>
      </c:layout>
      <c:spPr>
        <a:solidFill>
          <a:schemeClr val="dk1"/>
        </a:solidFill>
        <a:ln w="25400" cap="flat" cmpd="sng" algn="ctr">
          <a:solidFill>
            <a:schemeClr val="dk1">
              <a:shade val="50000"/>
            </a:schemeClr>
          </a:solidFill>
          <a:prstDash val="solid"/>
        </a:ln>
        <a:effectLst/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3">
            <a:shade val="51000"/>
            <a:satMod val="130000"/>
          </a:schemeClr>
        </a:gs>
        <a:gs pos="80000">
          <a:schemeClr val="accent3">
            <a:shade val="93000"/>
            <a:satMod val="130000"/>
          </a:schemeClr>
        </a:gs>
        <a:gs pos="100000">
          <a:schemeClr val="accent3">
            <a:shade val="94000"/>
            <a:satMod val="135000"/>
          </a:schemeClr>
        </a:gs>
      </a:gsLst>
      <a:lin ang="16200000" scaled="0"/>
    </a:gradFill>
    <a:ln w="9525" cap="flat" cmpd="sng" algn="ctr">
      <a:solidFill>
        <a:schemeClr val="accent3">
          <a:shade val="95000"/>
          <a:satMod val="105000"/>
        </a:schemeClr>
      </a:solidFill>
      <a:prstDash val="solid"/>
    </a:ln>
    <a:effectLst>
      <a:outerShdw blurRad="40000" dist="23000" dir="5400000" rotWithShape="0">
        <a:srgbClr val="000000">
          <a:alpha val="35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666" l="0.70000000000000062" r="0.70000000000000062" t="0.75000000000000666" header="0.30000000000000032" footer="0.30000000000000032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321E-2"/>
          <c:y val="3.8152988608382718E-2"/>
          <c:w val="0.91042422686294056"/>
          <c:h val="0.94327017342010555"/>
        </c:manualLayout>
      </c:layout>
      <c:lineChart>
        <c:grouping val="standard"/>
        <c:ser>
          <c:idx val="1"/>
          <c:order val="0"/>
          <c:tx>
            <c:strRef>
              <c:f>'GDP RBay'!$N$2</c:f>
              <c:strCache>
                <c:ptCount val="1"/>
                <c:pt idx="0">
                  <c:v>RBay Quarterly Rate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'GDP RBay'!$A$11:$A$53</c:f>
              <c:strCache>
                <c:ptCount val="42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</c:strCache>
            </c:strRef>
          </c:cat>
          <c:val>
            <c:numRef>
              <c:f>'GDP RBay'!$N$11:$N$53</c:f>
              <c:numCache>
                <c:formatCode>0.00</c:formatCode>
                <c:ptCount val="43"/>
                <c:pt idx="0">
                  <c:v>0.32269876373081058</c:v>
                </c:pt>
                <c:pt idx="1">
                  <c:v>10.835986473474787</c:v>
                </c:pt>
                <c:pt idx="2">
                  <c:v>-1.0297803746293446</c:v>
                </c:pt>
                <c:pt idx="3">
                  <c:v>-5.6005714921836223</c:v>
                </c:pt>
                <c:pt idx="4">
                  <c:v>5.1715980024721127</c:v>
                </c:pt>
                <c:pt idx="5">
                  <c:v>7.8301613047264906</c:v>
                </c:pt>
                <c:pt idx="6">
                  <c:v>5.9789188661717292</c:v>
                </c:pt>
                <c:pt idx="7">
                  <c:v>-7.4934204129599138</c:v>
                </c:pt>
                <c:pt idx="8">
                  <c:v>4.7696463844634804</c:v>
                </c:pt>
                <c:pt idx="9">
                  <c:v>5.795088065730388</c:v>
                </c:pt>
                <c:pt idx="10">
                  <c:v>5.8435730149767124</c:v>
                </c:pt>
                <c:pt idx="11">
                  <c:v>-5.6146575635993408</c:v>
                </c:pt>
                <c:pt idx="12">
                  <c:v>2.6172515286360141</c:v>
                </c:pt>
                <c:pt idx="13">
                  <c:v>6.7611084662129963</c:v>
                </c:pt>
                <c:pt idx="14">
                  <c:v>10.694141886486017</c:v>
                </c:pt>
                <c:pt idx="15">
                  <c:v>-6.7117044580315532</c:v>
                </c:pt>
                <c:pt idx="16">
                  <c:v>7.1053308028289814</c:v>
                </c:pt>
                <c:pt idx="17">
                  <c:v>5.124093541275256</c:v>
                </c:pt>
                <c:pt idx="18">
                  <c:v>4.1802360940577019</c:v>
                </c:pt>
                <c:pt idx="19">
                  <c:v>-4.9584805257729192</c:v>
                </c:pt>
                <c:pt idx="20">
                  <c:v>8.3737174353973831</c:v>
                </c:pt>
                <c:pt idx="21">
                  <c:v>19.606797345812485</c:v>
                </c:pt>
                <c:pt idx="22">
                  <c:v>1.0853468840885574</c:v>
                </c:pt>
                <c:pt idx="23">
                  <c:v>-15.432373673265293</c:v>
                </c:pt>
                <c:pt idx="24">
                  <c:v>-3.9522072274699234</c:v>
                </c:pt>
                <c:pt idx="25">
                  <c:v>7.9279505488789788</c:v>
                </c:pt>
                <c:pt idx="26">
                  <c:v>2.0445075865725677</c:v>
                </c:pt>
                <c:pt idx="27">
                  <c:v>-5.9997885243132254</c:v>
                </c:pt>
                <c:pt idx="28">
                  <c:v>10.430075417690745</c:v>
                </c:pt>
                <c:pt idx="29">
                  <c:v>15.266793182715995</c:v>
                </c:pt>
                <c:pt idx="30">
                  <c:v>-4.3461041814702535</c:v>
                </c:pt>
                <c:pt idx="31">
                  <c:v>-6.8295733832510006</c:v>
                </c:pt>
                <c:pt idx="32">
                  <c:v>1.2151418310158912</c:v>
                </c:pt>
                <c:pt idx="33">
                  <c:v>15.371852506622524</c:v>
                </c:pt>
                <c:pt idx="34">
                  <c:v>0.72889591143844401</c:v>
                </c:pt>
                <c:pt idx="35">
                  <c:v>-9.1836722318244899</c:v>
                </c:pt>
                <c:pt idx="36">
                  <c:v>1.7801156642292784</c:v>
                </c:pt>
                <c:pt idx="37">
                  <c:v>15.645745090422203</c:v>
                </c:pt>
                <c:pt idx="38">
                  <c:v>-2.5738176979465139</c:v>
                </c:pt>
                <c:pt idx="39">
                  <c:v>-7.3904918454440232</c:v>
                </c:pt>
                <c:pt idx="40">
                  <c:v>3.5103606864262464</c:v>
                </c:pt>
                <c:pt idx="41">
                  <c:v>15.735838123146543</c:v>
                </c:pt>
              </c:numCache>
            </c:numRef>
          </c:val>
        </c:ser>
        <c:marker val="1"/>
        <c:axId val="89133824"/>
        <c:axId val="89135360"/>
      </c:lineChart>
      <c:catAx>
        <c:axId val="8913382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89135360"/>
        <c:crosses val="autoZero"/>
        <c:auto val="1"/>
        <c:lblAlgn val="ctr"/>
        <c:lblOffset val="100"/>
      </c:catAx>
      <c:valAx>
        <c:axId val="89135360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91338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65083282289"/>
          <c:y val="9.4216853030357525E-2"/>
          <c:w val="0.34362938567290408"/>
          <c:h val="0.11025060223636433"/>
        </c:manualLayout>
      </c:layout>
      <c:spPr>
        <a:solidFill>
          <a:schemeClr val="dk1"/>
        </a:solidFill>
        <a:ln w="25400" cap="flat" cmpd="sng" algn="ctr">
          <a:solidFill>
            <a:schemeClr val="dk1">
              <a:shade val="50000"/>
            </a:schemeClr>
          </a:solidFill>
          <a:prstDash val="solid"/>
        </a:ln>
        <a:effectLst/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solidFill>
      <a:schemeClr val="accent5"/>
    </a:solidFill>
    <a:ln w="25400" cap="flat" cmpd="sng" algn="ctr">
      <a:solidFill>
        <a:schemeClr val="accent5">
          <a:shade val="50000"/>
        </a:schemeClr>
      </a:solidFill>
      <a:prstDash val="solid"/>
    </a:ln>
    <a:effectLst/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688" l="0.70000000000000062" r="0.70000000000000062" t="0.75000000000000688" header="0.30000000000000032" footer="0.30000000000000032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449"/>
          <c:h val="0.89719889180519163"/>
        </c:manualLayout>
      </c:layout>
      <c:barChart>
        <c:barDir val="col"/>
        <c:grouping val="clustered"/>
        <c:ser>
          <c:idx val="0"/>
          <c:order val="0"/>
          <c:tx>
            <c:strRef>
              <c:f>'GDP RBay'!$R$11:$T$11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'GDP RBay'!$R$14:$R$23</c:f>
              <c:numCache>
                <c:formatCode>General</c:formatCode>
                <c:ptCount val="10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</c:numCache>
            </c:numRef>
          </c:cat>
          <c:val>
            <c:numRef>
              <c:f>'GDP RBay'!$T$14:$T$23</c:f>
              <c:numCache>
                <c:formatCode>0.00</c:formatCode>
                <c:ptCount val="10"/>
                <c:pt idx="0">
                  <c:v>9.070569808225299</c:v>
                </c:pt>
                <c:pt idx="1">
                  <c:v>9.8667053013570811</c:v>
                </c:pt>
                <c:pt idx="2">
                  <c:v>9.627719103511593</c:v>
                </c:pt>
                <c:pt idx="3">
                  <c:v>11.458900877328979</c:v>
                </c:pt>
                <c:pt idx="4">
                  <c:v>13.61506580879383</c:v>
                </c:pt>
                <c:pt idx="5">
                  <c:v>19.2770099082909</c:v>
                </c:pt>
                <c:pt idx="6">
                  <c:v>-6.4899096688458719</c:v>
                </c:pt>
                <c:pt idx="7">
                  <c:v>16.131149909282712</c:v>
                </c:pt>
                <c:pt idx="8">
                  <c:v>6.1298346862328819</c:v>
                </c:pt>
                <c:pt idx="9">
                  <c:v>6.3211028721850928</c:v>
                </c:pt>
              </c:numCache>
            </c:numRef>
          </c:val>
        </c:ser>
        <c:axId val="89175552"/>
        <c:axId val="89177088"/>
      </c:barChart>
      <c:catAx>
        <c:axId val="8917555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9177088"/>
        <c:crosses val="autoZero"/>
        <c:auto val="1"/>
        <c:lblAlgn val="ctr"/>
        <c:lblOffset val="100"/>
      </c:catAx>
      <c:valAx>
        <c:axId val="8917708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917555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411" l="0.70000000000000062" r="0.70000000000000062" t="0.75000000000000411" header="0.30000000000000032" footer="0.30000000000000032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321E-2"/>
          <c:y val="3.8152988608382718E-2"/>
          <c:w val="0.91042422686294056"/>
          <c:h val="0.82867440539005444"/>
        </c:manualLayout>
      </c:layout>
      <c:lineChart>
        <c:grouping val="standard"/>
        <c:ser>
          <c:idx val="1"/>
          <c:order val="0"/>
          <c:tx>
            <c:strRef>
              <c:f>'GDP Port Shepstone'!$O$2</c:f>
              <c:strCache>
                <c:ptCount val="1"/>
                <c:pt idx="0">
                  <c:v>Port Shepstone Annual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'GDP Port Shepstone'!$A$11:$C$52</c:f>
              <c:strCache>
                <c:ptCount val="42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</c:strCache>
            </c:strRef>
          </c:cat>
          <c:val>
            <c:numRef>
              <c:f>'GDP Port Shepstone'!$O$11:$O$52</c:f>
              <c:numCache>
                <c:formatCode>0.00</c:formatCode>
                <c:ptCount val="42"/>
                <c:pt idx="0">
                  <c:v>16.272979180269203</c:v>
                </c:pt>
                <c:pt idx="1">
                  <c:v>9.7944140741185794</c:v>
                </c:pt>
                <c:pt idx="2">
                  <c:v>7.3516180934767279</c:v>
                </c:pt>
                <c:pt idx="3">
                  <c:v>3.8852517623928771</c:v>
                </c:pt>
                <c:pt idx="4">
                  <c:v>8.906339954741485</c:v>
                </c:pt>
                <c:pt idx="5">
                  <c:v>5.9528459850680093</c:v>
                </c:pt>
                <c:pt idx="6">
                  <c:v>13.456028599264199</c:v>
                </c:pt>
                <c:pt idx="7">
                  <c:v>11.181066508027619</c:v>
                </c:pt>
                <c:pt idx="8">
                  <c:v>10.756147514462656</c:v>
                </c:pt>
                <c:pt idx="9">
                  <c:v>8.6658522841326331</c:v>
                </c:pt>
                <c:pt idx="10">
                  <c:v>8.5270749458602815</c:v>
                </c:pt>
                <c:pt idx="11">
                  <c:v>10.731206127320785</c:v>
                </c:pt>
                <c:pt idx="12">
                  <c:v>8.4563365761397975</c:v>
                </c:pt>
                <c:pt idx="13">
                  <c:v>9.4466569738983868</c:v>
                </c:pt>
                <c:pt idx="14">
                  <c:v>14.462346942463897</c:v>
                </c:pt>
                <c:pt idx="15">
                  <c:v>13.131943735766141</c:v>
                </c:pt>
                <c:pt idx="16">
                  <c:v>18.079894731978168</c:v>
                </c:pt>
                <c:pt idx="17">
                  <c:v>16.269323890326607</c:v>
                </c:pt>
                <c:pt idx="18">
                  <c:v>9.4273410223661269</c:v>
                </c:pt>
                <c:pt idx="19">
                  <c:v>11.483875896427897</c:v>
                </c:pt>
                <c:pt idx="20">
                  <c:v>6.6883187365373225</c:v>
                </c:pt>
                <c:pt idx="21">
                  <c:v>7.4982781416704034</c:v>
                </c:pt>
                <c:pt idx="22">
                  <c:v>5.7563368894096163</c:v>
                </c:pt>
                <c:pt idx="23">
                  <c:v>16.752940442747075</c:v>
                </c:pt>
                <c:pt idx="24">
                  <c:v>20.148926906109281</c:v>
                </c:pt>
                <c:pt idx="25">
                  <c:v>20.731817043115257</c:v>
                </c:pt>
                <c:pt idx="26">
                  <c:v>13.912394956274543</c:v>
                </c:pt>
                <c:pt idx="27">
                  <c:v>0.5885986264969546</c:v>
                </c:pt>
                <c:pt idx="28">
                  <c:v>1.7548260978112697</c:v>
                </c:pt>
                <c:pt idx="29">
                  <c:v>5.2018208486932354</c:v>
                </c:pt>
                <c:pt idx="30">
                  <c:v>2.807854603802133</c:v>
                </c:pt>
                <c:pt idx="31">
                  <c:v>10.636204779188246</c:v>
                </c:pt>
                <c:pt idx="32">
                  <c:v>5.0160569434901356</c:v>
                </c:pt>
                <c:pt idx="33">
                  <c:v>3.4811658317090002</c:v>
                </c:pt>
                <c:pt idx="34">
                  <c:v>8.5367184853564417</c:v>
                </c:pt>
                <c:pt idx="35">
                  <c:v>8.1957150835876984</c:v>
                </c:pt>
                <c:pt idx="36">
                  <c:v>10.900435047534952</c:v>
                </c:pt>
                <c:pt idx="37">
                  <c:v>13.497860136850774</c:v>
                </c:pt>
                <c:pt idx="38">
                  <c:v>8.6082281244433396</c:v>
                </c:pt>
                <c:pt idx="39">
                  <c:v>6.1728941740684258</c:v>
                </c:pt>
                <c:pt idx="40">
                  <c:v>5.3787333451333641</c:v>
                </c:pt>
                <c:pt idx="41">
                  <c:v>4.5491677480640025</c:v>
                </c:pt>
              </c:numCache>
            </c:numRef>
          </c:val>
        </c:ser>
        <c:marker val="1"/>
        <c:axId val="89201664"/>
        <c:axId val="89207552"/>
      </c:lineChart>
      <c:catAx>
        <c:axId val="8920166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9207552"/>
        <c:crosses val="autoZero"/>
        <c:auto val="1"/>
        <c:lblAlgn val="ctr"/>
        <c:lblOffset val="100"/>
      </c:catAx>
      <c:valAx>
        <c:axId val="8920755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920166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9.1703169210872265E-2"/>
          <c:y val="4.5510612543295123E-2"/>
          <c:w val="0.34362948992278541"/>
          <c:h val="0.14373614257122116"/>
        </c:manualLayout>
      </c:layout>
      <c:spPr>
        <a:solidFill>
          <a:schemeClr val="dk1"/>
        </a:solidFill>
        <a:ln w="25400" cap="flat" cmpd="sng" algn="ctr">
          <a:solidFill>
            <a:schemeClr val="dk1">
              <a:shade val="50000"/>
            </a:schemeClr>
          </a:solidFill>
          <a:prstDash val="solid"/>
        </a:ln>
        <a:effectLst/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dk1">
            <a:tint val="50000"/>
            <a:satMod val="300000"/>
          </a:schemeClr>
        </a:gs>
        <a:gs pos="35000">
          <a:schemeClr val="dk1">
            <a:tint val="37000"/>
            <a:satMod val="300000"/>
          </a:schemeClr>
        </a:gs>
        <a:gs pos="100000">
          <a:schemeClr val="dk1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dk1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688" l="0.70000000000000062" r="0.70000000000000062" t="0.75000000000000688" header="0.30000000000000032" footer="0.30000000000000032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391E-2"/>
          <c:y val="3.8152988608382718E-2"/>
          <c:w val="0.91042422686294056"/>
          <c:h val="0.82867440539005466"/>
        </c:manualLayout>
      </c:layout>
      <c:lineChart>
        <c:grouping val="standard"/>
        <c:ser>
          <c:idx val="1"/>
          <c:order val="0"/>
          <c:tx>
            <c:strRef>
              <c:f>'GDP Port Shepstone'!$N$2</c:f>
              <c:strCache>
                <c:ptCount val="1"/>
                <c:pt idx="0">
                  <c:v>Port Shepstone Quarterly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'GDP Port Shepstone'!$A$11:$C$52</c:f>
              <c:strCache>
                <c:ptCount val="42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</c:strCache>
            </c:strRef>
          </c:cat>
          <c:val>
            <c:numRef>
              <c:f>'GDP Port Shepstone'!$N$11:$N$52</c:f>
              <c:numCache>
                <c:formatCode>0.00</c:formatCode>
                <c:ptCount val="42"/>
                <c:pt idx="0">
                  <c:v>0.32269876373082446</c:v>
                </c:pt>
                <c:pt idx="1">
                  <c:v>10.835986473474769</c:v>
                </c:pt>
                <c:pt idx="2">
                  <c:v>-1.0297803746293446</c:v>
                </c:pt>
                <c:pt idx="3">
                  <c:v>-5.6005714921836276</c:v>
                </c:pt>
                <c:pt idx="4">
                  <c:v>5.1715980024721251</c:v>
                </c:pt>
                <c:pt idx="5">
                  <c:v>7.8301613047264853</c:v>
                </c:pt>
                <c:pt idx="6">
                  <c:v>5.9789188661717336</c:v>
                </c:pt>
                <c:pt idx="7">
                  <c:v>-7.4934204129599085</c:v>
                </c:pt>
                <c:pt idx="8">
                  <c:v>4.7696463844634716</c:v>
                </c:pt>
                <c:pt idx="9">
                  <c:v>5.7950880657303907</c:v>
                </c:pt>
                <c:pt idx="10">
                  <c:v>5.8435730149767089</c:v>
                </c:pt>
                <c:pt idx="11">
                  <c:v>-5.6146575635993372</c:v>
                </c:pt>
                <c:pt idx="12">
                  <c:v>2.6172515286360132</c:v>
                </c:pt>
                <c:pt idx="13">
                  <c:v>6.761108466212999</c:v>
                </c:pt>
                <c:pt idx="14">
                  <c:v>10.694141886486026</c:v>
                </c:pt>
                <c:pt idx="15">
                  <c:v>-6.711704458031555</c:v>
                </c:pt>
                <c:pt idx="16">
                  <c:v>7.1053308028289601</c:v>
                </c:pt>
                <c:pt idx="17">
                  <c:v>5.124093541275264</c:v>
                </c:pt>
                <c:pt idx="18">
                  <c:v>4.1802360940576975</c:v>
                </c:pt>
                <c:pt idx="19">
                  <c:v>-4.9584805257729201</c:v>
                </c:pt>
                <c:pt idx="20">
                  <c:v>2.4981198329562098</c:v>
                </c:pt>
                <c:pt idx="21">
                  <c:v>5.9221776171909326</c:v>
                </c:pt>
                <c:pt idx="22">
                  <c:v>2.4920616036408094</c:v>
                </c:pt>
                <c:pt idx="23">
                  <c:v>4.9239902698805151</c:v>
                </c:pt>
                <c:pt idx="24">
                  <c:v>5.4794771003004819</c:v>
                </c:pt>
                <c:pt idx="25">
                  <c:v>6.4360481461512391</c:v>
                </c:pt>
                <c:pt idx="26">
                  <c:v>-3.2971052104071057</c:v>
                </c:pt>
                <c:pt idx="27">
                  <c:v>-7.3484746976067594</c:v>
                </c:pt>
                <c:pt idx="28">
                  <c:v>6.7024095750932631</c:v>
                </c:pt>
                <c:pt idx="29">
                  <c:v>10.041621594940173</c:v>
                </c:pt>
                <c:pt idx="30">
                  <c:v>-5.4976704101530434</c:v>
                </c:pt>
                <c:pt idx="31">
                  <c:v>-0.29348276974333037</c:v>
                </c:pt>
                <c:pt idx="32">
                  <c:v>1.2820924426129536</c:v>
                </c:pt>
                <c:pt idx="33">
                  <c:v>8.4332779584718569</c:v>
                </c:pt>
                <c:pt idx="34">
                  <c:v>-0.88077709150994421</c:v>
                </c:pt>
                <c:pt idx="35">
                  <c:v>-0.60674322232112443</c:v>
                </c:pt>
                <c:pt idx="36">
                  <c:v>3.8139828895521086</c:v>
                </c:pt>
                <c:pt idx="37">
                  <c:v>10.972919183191754</c:v>
                </c:pt>
                <c:pt idx="38">
                  <c:v>-5.1509591442281479</c:v>
                </c:pt>
                <c:pt idx="39">
                  <c:v>-2.8354488816351253</c:v>
                </c:pt>
                <c:pt idx="40">
                  <c:v>3.0374664410935224</c:v>
                </c:pt>
                <c:pt idx="41">
                  <c:v>10.099314870078361</c:v>
                </c:pt>
              </c:numCache>
            </c:numRef>
          </c:val>
        </c:ser>
        <c:marker val="1"/>
        <c:axId val="71706496"/>
        <c:axId val="71708032"/>
      </c:lineChart>
      <c:catAx>
        <c:axId val="7170649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71708032"/>
        <c:crosses val="autoZero"/>
        <c:auto val="1"/>
        <c:lblAlgn val="ctr"/>
        <c:lblOffset val="100"/>
      </c:catAx>
      <c:valAx>
        <c:axId val="71708032"/>
        <c:scaling>
          <c:orientation val="minMax"/>
          <c:max val="16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717064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73499553159"/>
          <c:y val="9.4216853030357525E-2"/>
          <c:w val="0.34362948992278541"/>
          <c:h val="0.12851544241901294"/>
        </c:manualLayout>
      </c:layout>
      <c:spPr>
        <a:solidFill>
          <a:schemeClr val="dk1"/>
        </a:solidFill>
        <a:ln w="25400" cap="flat" cmpd="sng" algn="ctr">
          <a:solidFill>
            <a:schemeClr val="dk1">
              <a:shade val="50000"/>
            </a:schemeClr>
          </a:solidFill>
          <a:prstDash val="solid"/>
        </a:ln>
        <a:effectLst/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solidFill>
      <a:schemeClr val="accent1"/>
    </a:solidFill>
    <a:ln w="25400" cap="flat" cmpd="sng" algn="ctr">
      <a:solidFill>
        <a:schemeClr val="accent1">
          <a:shade val="50000"/>
        </a:schemeClr>
      </a:solidFill>
      <a:prstDash val="solid"/>
    </a:ln>
    <a:effectLst/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11" l="0.70000000000000062" r="0.70000000000000062" t="0.75000000000000711" header="0.30000000000000032" footer="0.30000000000000032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449"/>
          <c:h val="0.84753318442644388"/>
        </c:manualLayout>
      </c:layout>
      <c:barChart>
        <c:barDir val="col"/>
        <c:grouping val="clustered"/>
        <c:ser>
          <c:idx val="0"/>
          <c:order val="0"/>
          <c:tx>
            <c:strRef>
              <c:f>'GDP Port Shepstone'!$R$11:$T$11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'GDP Port Shepstone'!$R$14:$R$23</c:f>
              <c:numCache>
                <c:formatCode>General</c:formatCode>
                <c:ptCount val="10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</c:numCache>
            </c:numRef>
          </c:cat>
          <c:val>
            <c:numRef>
              <c:f>'GDP Port Shepstone'!$T$14:$T$23</c:f>
              <c:numCache>
                <c:formatCode>0.00</c:formatCode>
                <c:ptCount val="10"/>
                <c:pt idx="0">
                  <c:v>9.0705698082253079</c:v>
                </c:pt>
                <c:pt idx="1">
                  <c:v>9.8667053013570936</c:v>
                </c:pt>
                <c:pt idx="2">
                  <c:v>9.6277191035115539</c:v>
                </c:pt>
                <c:pt idx="3">
                  <c:v>11.458900877329009</c:v>
                </c:pt>
                <c:pt idx="4">
                  <c:v>13.615065808793819</c:v>
                </c:pt>
                <c:pt idx="5">
                  <c:v>9.1497672634310696</c:v>
                </c:pt>
                <c:pt idx="6">
                  <c:v>13.511598562094376</c:v>
                </c:pt>
                <c:pt idx="7">
                  <c:v>5.0217918699787667</c:v>
                </c:pt>
                <c:pt idx="8">
                  <c:v>6.2774433805499932</c:v>
                </c:pt>
                <c:pt idx="9">
                  <c:v>9.7892498039163698</c:v>
                </c:pt>
              </c:numCache>
            </c:numRef>
          </c:val>
        </c:ser>
        <c:axId val="71727744"/>
        <c:axId val="71737728"/>
      </c:barChart>
      <c:catAx>
        <c:axId val="7172774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71737728"/>
        <c:crosses val="autoZero"/>
        <c:auto val="1"/>
        <c:lblAlgn val="ctr"/>
        <c:lblOffset val="100"/>
      </c:catAx>
      <c:valAx>
        <c:axId val="7173772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7172774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411" l="0.70000000000000062" r="0.70000000000000062" t="0.75000000000000411" header="0.30000000000000032" footer="0.30000000000000032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391E-2"/>
          <c:y val="3.8152988608382718E-2"/>
          <c:w val="0.91042422686294056"/>
          <c:h val="0.91999856182360751"/>
        </c:manualLayout>
      </c:layout>
      <c:lineChart>
        <c:grouping val="standard"/>
        <c:ser>
          <c:idx val="1"/>
          <c:order val="0"/>
          <c:tx>
            <c:strRef>
              <c:f>'GDP Newcastle'!$O$2</c:f>
              <c:strCache>
                <c:ptCount val="1"/>
                <c:pt idx="0">
                  <c:v>Newcastle Annual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'GDP Newcastle'!$A$11:$A$52</c:f>
              <c:strCache>
                <c:ptCount val="42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</c:strCache>
            </c:strRef>
          </c:cat>
          <c:val>
            <c:numRef>
              <c:f>'GDP Newcastle'!$O$11:$O$52</c:f>
              <c:numCache>
                <c:formatCode>0.00</c:formatCode>
                <c:ptCount val="42"/>
                <c:pt idx="0">
                  <c:v>16.272979180269186</c:v>
                </c:pt>
                <c:pt idx="1">
                  <c:v>9.7944140741185937</c:v>
                </c:pt>
                <c:pt idx="2">
                  <c:v>7.3516180934767181</c:v>
                </c:pt>
                <c:pt idx="3">
                  <c:v>3.8852517623928664</c:v>
                </c:pt>
                <c:pt idx="4">
                  <c:v>8.9063399547414743</c:v>
                </c:pt>
                <c:pt idx="5">
                  <c:v>5.9528459850680155</c:v>
                </c:pt>
                <c:pt idx="6">
                  <c:v>13.456028599264208</c:v>
                </c:pt>
                <c:pt idx="7">
                  <c:v>11.181066508027621</c:v>
                </c:pt>
                <c:pt idx="8">
                  <c:v>10.756147514462672</c:v>
                </c:pt>
                <c:pt idx="9">
                  <c:v>8.6658522841326295</c:v>
                </c:pt>
                <c:pt idx="10">
                  <c:v>8.5270749458602797</c:v>
                </c:pt>
                <c:pt idx="11">
                  <c:v>10.731206127320787</c:v>
                </c:pt>
                <c:pt idx="12">
                  <c:v>8.4563365761397975</c:v>
                </c:pt>
                <c:pt idx="13">
                  <c:v>9.4466569738983814</c:v>
                </c:pt>
                <c:pt idx="14">
                  <c:v>14.462346942463897</c:v>
                </c:pt>
                <c:pt idx="15">
                  <c:v>13.131943735766141</c:v>
                </c:pt>
                <c:pt idx="16">
                  <c:v>18.079894731978165</c:v>
                </c:pt>
                <c:pt idx="17">
                  <c:v>16.269323890326611</c:v>
                </c:pt>
                <c:pt idx="18">
                  <c:v>9.4273410223661394</c:v>
                </c:pt>
                <c:pt idx="19">
                  <c:v>11.483875896427904</c:v>
                </c:pt>
                <c:pt idx="20">
                  <c:v>11.532160837675326</c:v>
                </c:pt>
                <c:pt idx="21">
                  <c:v>13.151539955813865</c:v>
                </c:pt>
                <c:pt idx="22">
                  <c:v>11.586532572644154</c:v>
                </c:pt>
                <c:pt idx="23">
                  <c:v>12.71002447863</c:v>
                </c:pt>
                <c:pt idx="24">
                  <c:v>7.1687659054886792</c:v>
                </c:pt>
                <c:pt idx="25">
                  <c:v>14.91925796002683</c:v>
                </c:pt>
                <c:pt idx="26">
                  <c:v>4.0210838210170561</c:v>
                </c:pt>
                <c:pt idx="27">
                  <c:v>0.63720247474390257</c:v>
                </c:pt>
                <c:pt idx="28">
                  <c:v>8.138112772231997</c:v>
                </c:pt>
                <c:pt idx="29">
                  <c:v>6.792932323878877</c:v>
                </c:pt>
                <c:pt idx="30">
                  <c:v>7.1903463830439174</c:v>
                </c:pt>
                <c:pt idx="31">
                  <c:v>11.886150947715578</c:v>
                </c:pt>
                <c:pt idx="32">
                  <c:v>4.6983890910068586</c:v>
                </c:pt>
                <c:pt idx="33">
                  <c:v>4.0696182386534119</c:v>
                </c:pt>
                <c:pt idx="34">
                  <c:v>8.704755621935357</c:v>
                </c:pt>
                <c:pt idx="35">
                  <c:v>7.3685504542014346</c:v>
                </c:pt>
                <c:pt idx="36">
                  <c:v>8.8727616294897551</c:v>
                </c:pt>
                <c:pt idx="37">
                  <c:v>12.48530137646234</c:v>
                </c:pt>
                <c:pt idx="38">
                  <c:v>6.9713387632228745</c:v>
                </c:pt>
                <c:pt idx="39">
                  <c:v>6.3207876739999449</c:v>
                </c:pt>
                <c:pt idx="40">
                  <c:v>6.7885554578300562</c:v>
                </c:pt>
                <c:pt idx="41">
                  <c:v>4.9747642595664932</c:v>
                </c:pt>
              </c:numCache>
            </c:numRef>
          </c:val>
        </c:ser>
        <c:marker val="1"/>
        <c:axId val="90583424"/>
        <c:axId val="90584960"/>
      </c:lineChart>
      <c:catAx>
        <c:axId val="9058342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90584960"/>
        <c:crosses val="autoZero"/>
        <c:auto val="1"/>
        <c:lblAlgn val="ctr"/>
        <c:lblOffset val="100"/>
      </c:catAx>
      <c:valAx>
        <c:axId val="90584960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05834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255514512473591"/>
          <c:y val="0.7395745394839347"/>
          <c:w val="0.34362945429367381"/>
          <c:h val="0.11025060223636433"/>
        </c:manualLayout>
      </c:layout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6">
            <a:shade val="51000"/>
            <a:satMod val="130000"/>
          </a:schemeClr>
        </a:gs>
        <a:gs pos="80000">
          <a:schemeClr val="accent6">
            <a:shade val="93000"/>
            <a:satMod val="130000"/>
          </a:schemeClr>
        </a:gs>
        <a:gs pos="100000">
          <a:schemeClr val="accent6">
            <a:shade val="94000"/>
            <a:satMod val="135000"/>
          </a:schemeClr>
        </a:gs>
      </a:gsLst>
      <a:lin ang="16200000" scaled="0"/>
    </a:gradFill>
    <a:ln>
      <a:noFill/>
    </a:ln>
    <a:effectLst>
      <a:outerShdw blurRad="40000" dist="23000" dir="5400000" rotWithShape="0">
        <a:srgbClr val="000000">
          <a:alpha val="35000"/>
        </a:srgbClr>
      </a:outerShdw>
    </a:effectLst>
    <a:scene3d>
      <a:camera prst="orthographicFront">
        <a:rot lat="0" lon="0" rev="0"/>
      </a:camera>
      <a:lightRig rig="threePt" dir="t">
        <a:rot lat="0" lon="0" rev="1200000"/>
      </a:lightRig>
    </a:scene3d>
    <a:sp3d>
      <a:bevelT w="63500" h="25400"/>
    </a:sp3d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11" l="0.70000000000000062" r="0.70000000000000062" t="0.75000000000000711" header="0.30000000000000032" footer="0.30000000000000032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9488E-2"/>
          <c:y val="3.8152988608382718E-2"/>
          <c:w val="0.91042422686294056"/>
          <c:h val="0.92608684188449042"/>
        </c:manualLayout>
      </c:layout>
      <c:lineChart>
        <c:grouping val="standard"/>
        <c:ser>
          <c:idx val="1"/>
          <c:order val="0"/>
          <c:tx>
            <c:strRef>
              <c:f>'GDP Newcastle'!$N$2</c:f>
              <c:strCache>
                <c:ptCount val="1"/>
                <c:pt idx="0">
                  <c:v>Newcastle Quarterly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'GDP Newcastle'!$A$11:$C$52</c:f>
              <c:strCache>
                <c:ptCount val="42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</c:strCache>
            </c:strRef>
          </c:cat>
          <c:val>
            <c:numRef>
              <c:f>'GDP Newcastle'!$N$11:$N$52</c:f>
              <c:numCache>
                <c:formatCode>0.00</c:formatCode>
                <c:ptCount val="42"/>
                <c:pt idx="0">
                  <c:v>0.32269876373081069</c:v>
                </c:pt>
                <c:pt idx="1">
                  <c:v>10.835986473474772</c:v>
                </c:pt>
                <c:pt idx="2">
                  <c:v>-1.0297803746293479</c:v>
                </c:pt>
                <c:pt idx="3">
                  <c:v>-5.6005714921836249</c:v>
                </c:pt>
                <c:pt idx="4">
                  <c:v>5.17159800247211</c:v>
                </c:pt>
                <c:pt idx="5">
                  <c:v>7.8301613047265075</c:v>
                </c:pt>
                <c:pt idx="6">
                  <c:v>5.978918866171731</c:v>
                </c:pt>
                <c:pt idx="7">
                  <c:v>-7.4934204129599102</c:v>
                </c:pt>
                <c:pt idx="8">
                  <c:v>4.7696463844634707</c:v>
                </c:pt>
                <c:pt idx="9">
                  <c:v>5.7950880657303951</c:v>
                </c:pt>
                <c:pt idx="10">
                  <c:v>5.8435730149767062</c:v>
                </c:pt>
                <c:pt idx="11">
                  <c:v>-5.6146575635993363</c:v>
                </c:pt>
                <c:pt idx="12">
                  <c:v>2.6172515286360105</c:v>
                </c:pt>
                <c:pt idx="13">
                  <c:v>6.761108466212999</c:v>
                </c:pt>
                <c:pt idx="14">
                  <c:v>10.69414188648603</c:v>
                </c:pt>
                <c:pt idx="15">
                  <c:v>-6.7117044580315559</c:v>
                </c:pt>
                <c:pt idx="16">
                  <c:v>7.1053308028289575</c:v>
                </c:pt>
                <c:pt idx="17">
                  <c:v>5.1240935412752684</c:v>
                </c:pt>
                <c:pt idx="18">
                  <c:v>4.1802360940577099</c:v>
                </c:pt>
                <c:pt idx="19">
                  <c:v>-4.9584805257729281</c:v>
                </c:pt>
                <c:pt idx="20">
                  <c:v>7.1517193461363773</c:v>
                </c:pt>
                <c:pt idx="21">
                  <c:v>6.6504314209990021</c:v>
                </c:pt>
                <c:pt idx="22">
                  <c:v>2.7393114832991401</c:v>
                </c:pt>
                <c:pt idx="23">
                  <c:v>-4.0015695491514789</c:v>
                </c:pt>
                <c:pt idx="24">
                  <c:v>1.8837284447042881</c:v>
                </c:pt>
                <c:pt idx="25">
                  <c:v>14.363437298760859</c:v>
                </c:pt>
                <c:pt idx="26">
                  <c:v>-7.0037979601713669</c:v>
                </c:pt>
                <c:pt idx="27">
                  <c:v>-7.1244681591397452</c:v>
                </c:pt>
                <c:pt idx="28">
                  <c:v>9.4775475200025436</c:v>
                </c:pt>
                <c:pt idx="29">
                  <c:v>12.940817133521074</c:v>
                </c:pt>
                <c:pt idx="30">
                  <c:v>-6.6577263865629623</c:v>
                </c:pt>
                <c:pt idx="31">
                  <c:v>-3.0557683080717295</c:v>
                </c:pt>
                <c:pt idx="32">
                  <c:v>2.4445185564983092</c:v>
                </c:pt>
                <c:pt idx="33">
                  <c:v>12.262546011385551</c:v>
                </c:pt>
                <c:pt idx="34">
                  <c:v>-2.5003722116489424</c:v>
                </c:pt>
                <c:pt idx="35">
                  <c:v>-4.2474124328169962</c:v>
                </c:pt>
                <c:pt idx="36">
                  <c:v>3.8797450637747364</c:v>
                </c:pt>
                <c:pt idx="37">
                  <c:v>15.987563210293629</c:v>
                </c:pt>
                <c:pt idx="38">
                  <c:v>-7.2797460129465659</c:v>
                </c:pt>
                <c:pt idx="39">
                  <c:v>-4.8297361735306259</c:v>
                </c:pt>
                <c:pt idx="40">
                  <c:v>4.3367732630231304</c:v>
                </c:pt>
                <c:pt idx="41">
                  <c:v>14.017527934912968</c:v>
                </c:pt>
              </c:numCache>
            </c:numRef>
          </c:val>
        </c:ser>
        <c:marker val="1"/>
        <c:axId val="90655744"/>
        <c:axId val="90661632"/>
      </c:lineChart>
      <c:catAx>
        <c:axId val="9065574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90661632"/>
        <c:crosses val="autoZero"/>
        <c:auto val="1"/>
        <c:lblAlgn val="ctr"/>
        <c:lblOffset val="100"/>
      </c:catAx>
      <c:valAx>
        <c:axId val="9066163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065574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75309834737"/>
          <c:y val="9.4216853030357525E-2"/>
          <c:w val="0.34362945429367381"/>
          <c:h val="0.12851544241901294"/>
        </c:manualLayout>
      </c:layout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4">
            <a:shade val="51000"/>
            <a:satMod val="130000"/>
          </a:schemeClr>
        </a:gs>
        <a:gs pos="80000">
          <a:schemeClr val="accent4">
            <a:shade val="93000"/>
            <a:satMod val="130000"/>
          </a:schemeClr>
        </a:gs>
        <a:gs pos="100000">
          <a:schemeClr val="accent4">
            <a:shade val="94000"/>
            <a:satMod val="135000"/>
          </a:schemeClr>
        </a:gs>
      </a:gsLst>
      <a:lin ang="16200000" scaled="0"/>
    </a:gradFill>
    <a:ln>
      <a:noFill/>
    </a:ln>
    <a:effectLst>
      <a:outerShdw blurRad="40000" dist="23000" dir="5400000" rotWithShape="0">
        <a:srgbClr val="000000">
          <a:alpha val="35000"/>
        </a:srgbClr>
      </a:outerShdw>
    </a:effectLst>
    <a:scene3d>
      <a:camera prst="orthographicFront">
        <a:rot lat="0" lon="0" rev="0"/>
      </a:camera>
      <a:lightRig rig="threePt" dir="t">
        <a:rot lat="0" lon="0" rev="1200000"/>
      </a:lightRig>
    </a:scene3d>
    <a:sp3d>
      <a:bevelT w="63500" h="25400"/>
    </a:sp3d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33" l="0.70000000000000062" r="0.70000000000000062" t="0.75000000000000733" header="0.30000000000000032" footer="0.30000000000000032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449"/>
          <c:h val="0.89719889180519163"/>
        </c:manualLayout>
      </c:layout>
      <c:barChart>
        <c:barDir val="col"/>
        <c:grouping val="clustered"/>
        <c:ser>
          <c:idx val="0"/>
          <c:order val="0"/>
          <c:tx>
            <c:strRef>
              <c:f>'GDP Newcastle'!$R$11:$T$11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'GDP Newcastle'!$R$14:$R$23</c:f>
              <c:numCache>
                <c:formatCode>General</c:formatCode>
                <c:ptCount val="10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</c:numCache>
            </c:numRef>
          </c:cat>
          <c:val>
            <c:numRef>
              <c:f>'GDP Newcastle'!$T$14:$T$23</c:f>
              <c:numCache>
                <c:formatCode>0.00</c:formatCode>
                <c:ptCount val="10"/>
                <c:pt idx="0">
                  <c:v>9.0705698082253026</c:v>
                </c:pt>
                <c:pt idx="1">
                  <c:v>9.866705301357074</c:v>
                </c:pt>
                <c:pt idx="2">
                  <c:v>9.627719103511593</c:v>
                </c:pt>
                <c:pt idx="3">
                  <c:v>11.458900877329013</c:v>
                </c:pt>
                <c:pt idx="4">
                  <c:v>13.615065808793823</c:v>
                </c:pt>
                <c:pt idx="5">
                  <c:v>12.245726942768835</c:v>
                </c:pt>
                <c:pt idx="6">
                  <c:v>6.6814920566555696</c:v>
                </c:pt>
                <c:pt idx="7">
                  <c:v>8.4136361433038456</c:v>
                </c:pt>
                <c:pt idx="8">
                  <c:v>6.1826731405293875</c:v>
                </c:pt>
                <c:pt idx="9">
                  <c:v>8.7085695888828951</c:v>
                </c:pt>
              </c:numCache>
            </c:numRef>
          </c:val>
        </c:ser>
        <c:axId val="90673152"/>
        <c:axId val="90674688"/>
      </c:barChart>
      <c:catAx>
        <c:axId val="9067315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0674688"/>
        <c:crosses val="autoZero"/>
        <c:auto val="1"/>
        <c:lblAlgn val="ctr"/>
        <c:lblOffset val="100"/>
      </c:catAx>
      <c:valAx>
        <c:axId val="9067468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067315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411" l="0.70000000000000062" r="0.70000000000000062" t="0.75000000000000411" header="0.30000000000000032" footer="0.30000000000000032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7.4300784865659913E-2"/>
          <c:y val="2.7566777616485096E-2"/>
          <c:w val="0.91959691632748863"/>
          <c:h val="0.94486644476702308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Rates'!$B$2</c:f>
              <c:strCache>
                <c:ptCount val="1"/>
                <c:pt idx="0">
                  <c:v>SA</c:v>
                </c:pt>
              </c:strCache>
            </c:strRef>
          </c:tx>
          <c:spPr>
            <a:solidFill>
              <a:schemeClr val="bg1"/>
            </a:solidFill>
          </c:spPr>
          <c:cat>
            <c:strRef>
              <c:f>'Growth Rates'!$A$23:$A$44</c:f>
              <c:strCache>
                <c:ptCount val="22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</c:strCache>
            </c:strRef>
          </c:cat>
          <c:val>
            <c:numRef>
              <c:f>'Growth Rates'!$B$23:$B$44</c:f>
              <c:numCache>
                <c:formatCode>0.00</c:formatCode>
                <c:ptCount val="22"/>
                <c:pt idx="0">
                  <c:v>11.570671159688981</c:v>
                </c:pt>
                <c:pt idx="1">
                  <c:v>17.571918646357322</c:v>
                </c:pt>
                <c:pt idx="2">
                  <c:v>15.343208598284749</c:v>
                </c:pt>
                <c:pt idx="3">
                  <c:v>10.896089367665251</c:v>
                </c:pt>
                <c:pt idx="4">
                  <c:v>9.4679794663412569</c:v>
                </c:pt>
                <c:pt idx="5">
                  <c:v>6.4592204137909945</c:v>
                </c:pt>
                <c:pt idx="6">
                  <c:v>2.9701410097106589</c:v>
                </c:pt>
                <c:pt idx="7">
                  <c:v>4.9426710279495412</c:v>
                </c:pt>
                <c:pt idx="8">
                  <c:v>5.6656705742824558</c:v>
                </c:pt>
                <c:pt idx="9">
                  <c:v>10.393978952190002</c:v>
                </c:pt>
                <c:pt idx="10">
                  <c:v>8.5129689556503294</c:v>
                </c:pt>
                <c:pt idx="11">
                  <c:v>11.479257488576657</c:v>
                </c:pt>
                <c:pt idx="12">
                  <c:v>8.111795421097618</c:v>
                </c:pt>
                <c:pt idx="13">
                  <c:v>5.8994287986993506</c:v>
                </c:pt>
                <c:pt idx="14">
                  <c:v>9.7516600700009803</c:v>
                </c:pt>
                <c:pt idx="15">
                  <c:v>8.1917206282708452</c:v>
                </c:pt>
                <c:pt idx="16">
                  <c:v>8.9706458957301631</c:v>
                </c:pt>
                <c:pt idx="17">
                  <c:v>9.4225467867204866</c:v>
                </c:pt>
                <c:pt idx="18">
                  <c:v>6.086996433614746</c:v>
                </c:pt>
                <c:pt idx="19">
                  <c:v>5.5461111078877501</c:v>
                </c:pt>
                <c:pt idx="20">
                  <c:v>6.2133300274849228</c:v>
                </c:pt>
                <c:pt idx="21">
                  <c:v>4.6501783979633959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Rates'!$C$2</c:f>
              <c:strCache>
                <c:ptCount val="1"/>
                <c:pt idx="0">
                  <c:v>KZN</c:v>
                </c:pt>
              </c:strCache>
            </c:strRef>
          </c:tx>
          <c:spPr>
            <a:solidFill>
              <a:schemeClr val="tx1">
                <a:lumMod val="95000"/>
                <a:lumOff val="5000"/>
              </a:schemeClr>
            </a:solidFill>
          </c:spPr>
          <c:cat>
            <c:strRef>
              <c:f>'Growth Rates'!$A$23:$A$44</c:f>
              <c:strCache>
                <c:ptCount val="22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</c:strCache>
            </c:strRef>
          </c:cat>
          <c:val>
            <c:numRef>
              <c:f>'Growth Rates'!$C$23:$C$44</c:f>
              <c:numCache>
                <c:formatCode>0.00</c:formatCode>
                <c:ptCount val="22"/>
                <c:pt idx="0">
                  <c:v>10.883647894987966</c:v>
                </c:pt>
                <c:pt idx="1">
                  <c:v>16.36722158324579</c:v>
                </c:pt>
                <c:pt idx="2">
                  <c:v>13.920352786239077</c:v>
                </c:pt>
                <c:pt idx="3">
                  <c:v>9.5904434261799842</c:v>
                </c:pt>
                <c:pt idx="4">
                  <c:v>10.088463675732404</c:v>
                </c:pt>
                <c:pt idx="5">
                  <c:v>7.3102589222359775</c:v>
                </c:pt>
                <c:pt idx="6">
                  <c:v>2.5752018702745794</c:v>
                </c:pt>
                <c:pt idx="7">
                  <c:v>5.0843626121721144</c:v>
                </c:pt>
                <c:pt idx="8">
                  <c:v>6.4171748511512181</c:v>
                </c:pt>
                <c:pt idx="9">
                  <c:v>10.700123903697978</c:v>
                </c:pt>
                <c:pt idx="10">
                  <c:v>7.4473464544813641</c:v>
                </c:pt>
                <c:pt idx="11">
                  <c:v>9.7109838121542911</c:v>
                </c:pt>
                <c:pt idx="12">
                  <c:v>4.8738136197220259</c:v>
                </c:pt>
                <c:pt idx="13">
                  <c:v>3.9123965039321882</c:v>
                </c:pt>
                <c:pt idx="14">
                  <c:v>9.0368823409492141</c:v>
                </c:pt>
                <c:pt idx="15">
                  <c:v>7.2095539034399359</c:v>
                </c:pt>
                <c:pt idx="16">
                  <c:v>9.3315854091596506</c:v>
                </c:pt>
                <c:pt idx="17">
                  <c:v>11.242725069888184</c:v>
                </c:pt>
                <c:pt idx="18">
                  <c:v>6.6685582856954042</c:v>
                </c:pt>
                <c:pt idx="19">
                  <c:v>7.1196792741498829</c:v>
                </c:pt>
                <c:pt idx="20">
                  <c:v>6.4298440357147841</c:v>
                </c:pt>
                <c:pt idx="21">
                  <c:v>5.8066578107680042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Rates'!$D$2</c:f>
              <c:strCache>
                <c:ptCount val="1"/>
                <c:pt idx="0">
                  <c:v>Durban</c:v>
                </c:pt>
              </c:strCache>
            </c:strRef>
          </c:tx>
          <c:spPr>
            <a:solidFill>
              <a:srgbClr val="FF0000"/>
            </a:solidFill>
          </c:spPr>
          <c:cat>
            <c:strRef>
              <c:f>'Growth Rates'!$A$23:$A$44</c:f>
              <c:strCache>
                <c:ptCount val="22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</c:strCache>
            </c:strRef>
          </c:cat>
          <c:val>
            <c:numRef>
              <c:f>'Growth Rates'!$D$23:$D$44</c:f>
              <c:numCache>
                <c:formatCode>0.00</c:formatCode>
                <c:ptCount val="22"/>
                <c:pt idx="0">
                  <c:v>13.222910390889428</c:v>
                </c:pt>
                <c:pt idx="1">
                  <c:v>19.030598169917507</c:v>
                </c:pt>
                <c:pt idx="2">
                  <c:v>15.619338913191246</c:v>
                </c:pt>
                <c:pt idx="3">
                  <c:v>7.8249205022077675</c:v>
                </c:pt>
                <c:pt idx="4">
                  <c:v>6.4292536495466761</c:v>
                </c:pt>
                <c:pt idx="5">
                  <c:v>3.356753213293842</c:v>
                </c:pt>
                <c:pt idx="6">
                  <c:v>-0.46298108196972604</c:v>
                </c:pt>
                <c:pt idx="7">
                  <c:v>4.363086214937665</c:v>
                </c:pt>
                <c:pt idx="8">
                  <c:v>8.0982898248050379</c:v>
                </c:pt>
                <c:pt idx="9">
                  <c:v>12.665814013086079</c:v>
                </c:pt>
                <c:pt idx="10">
                  <c:v>9.0914022867708582</c:v>
                </c:pt>
                <c:pt idx="11">
                  <c:v>10.819415292817531</c:v>
                </c:pt>
                <c:pt idx="12">
                  <c:v>4.9697197948268848</c:v>
                </c:pt>
                <c:pt idx="13">
                  <c:v>4.0055547422711513</c:v>
                </c:pt>
                <c:pt idx="14">
                  <c:v>9.0340568768153187</c:v>
                </c:pt>
                <c:pt idx="15">
                  <c:v>6.739183109195551</c:v>
                </c:pt>
                <c:pt idx="16">
                  <c:v>8.6987440088557406</c:v>
                </c:pt>
                <c:pt idx="17">
                  <c:v>10.529923695036649</c:v>
                </c:pt>
                <c:pt idx="18">
                  <c:v>6.1345396775839829</c:v>
                </c:pt>
                <c:pt idx="19">
                  <c:v>7.0756617384591793</c:v>
                </c:pt>
                <c:pt idx="20">
                  <c:v>6.810329864209133</c:v>
                </c:pt>
                <c:pt idx="21">
                  <c:v>6.2297577832419204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'Growth Rates'!$E$2</c:f>
              <c:strCache>
                <c:ptCount val="1"/>
                <c:pt idx="0">
                  <c:v>Pietermaritzburg</c:v>
                </c:pt>
              </c:strCache>
            </c:strRef>
          </c:tx>
          <c:spPr>
            <a:solidFill>
              <a:srgbClr val="6735F5"/>
            </a:solidFill>
          </c:spPr>
          <c:cat>
            <c:strRef>
              <c:f>'Growth Rates'!$A$23:$A$44</c:f>
              <c:strCache>
                <c:ptCount val="22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</c:strCache>
            </c:strRef>
          </c:cat>
          <c:val>
            <c:numRef>
              <c:f>'Growth Rates'!$E$23:$E$44</c:f>
              <c:numCache>
                <c:formatCode>0.00</c:formatCode>
                <c:ptCount val="22"/>
                <c:pt idx="0">
                  <c:v>13.149843631410221</c:v>
                </c:pt>
                <c:pt idx="1">
                  <c:v>9.7292926910251829</c:v>
                </c:pt>
                <c:pt idx="2">
                  <c:v>9.6522126700996775</c:v>
                </c:pt>
                <c:pt idx="3">
                  <c:v>11.266028263098288</c:v>
                </c:pt>
                <c:pt idx="4">
                  <c:v>7.759315230140519</c:v>
                </c:pt>
                <c:pt idx="5">
                  <c:v>17.614340273626084</c:v>
                </c:pt>
                <c:pt idx="6">
                  <c:v>9.3847374395852974</c:v>
                </c:pt>
                <c:pt idx="7">
                  <c:v>18.020460042705345</c:v>
                </c:pt>
                <c:pt idx="8">
                  <c:v>7.2247942037386563</c:v>
                </c:pt>
                <c:pt idx="9">
                  <c:v>6.2712250349902003</c:v>
                </c:pt>
                <c:pt idx="10">
                  <c:v>4.2953801225942456</c:v>
                </c:pt>
                <c:pt idx="11">
                  <c:v>1.2037558637729939</c:v>
                </c:pt>
                <c:pt idx="12">
                  <c:v>5.097108055744064</c:v>
                </c:pt>
                <c:pt idx="13">
                  <c:v>3.6384368847243311</c:v>
                </c:pt>
                <c:pt idx="14">
                  <c:v>8.902716647506729</c:v>
                </c:pt>
                <c:pt idx="15">
                  <c:v>8.9712957975963956</c:v>
                </c:pt>
                <c:pt idx="16">
                  <c:v>8.9028118922088151</c:v>
                </c:pt>
                <c:pt idx="17">
                  <c:v>12.988213479582361</c:v>
                </c:pt>
                <c:pt idx="18">
                  <c:v>7.8320534347072464</c:v>
                </c:pt>
                <c:pt idx="19">
                  <c:v>8.9181235868466953</c:v>
                </c:pt>
                <c:pt idx="20">
                  <c:v>6.6335298676187424</c:v>
                </c:pt>
                <c:pt idx="21">
                  <c:v>4.8087514047607103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'Growth Rates'!$F$2</c:f>
              <c:strCache>
                <c:ptCount val="1"/>
                <c:pt idx="0">
                  <c:v>Richards Bay</c:v>
                </c:pt>
              </c:strCache>
            </c:strRef>
          </c:tx>
          <c:spPr>
            <a:solidFill>
              <a:srgbClr val="FFFF00"/>
            </a:solidFill>
          </c:spPr>
          <c:cat>
            <c:strRef>
              <c:f>'Growth Rates'!$A$23:$A$44</c:f>
              <c:strCache>
                <c:ptCount val="22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</c:strCache>
            </c:strRef>
          </c:cat>
          <c:val>
            <c:numRef>
              <c:f>'Growth Rates'!$F$23:$F$44</c:f>
              <c:numCache>
                <c:formatCode>0.00</c:formatCode>
                <c:ptCount val="22"/>
                <c:pt idx="0">
                  <c:v>12.804115112104835</c:v>
                </c:pt>
                <c:pt idx="1">
                  <c:v>28.344877767623831</c:v>
                </c:pt>
                <c:pt idx="2">
                  <c:v>24.532127938575556</c:v>
                </c:pt>
                <c:pt idx="3">
                  <c:v>10.808271158148195</c:v>
                </c:pt>
                <c:pt idx="4">
                  <c:v>-1.7945483689394681</c:v>
                </c:pt>
                <c:pt idx="5">
                  <c:v>-11.383689201017559</c:v>
                </c:pt>
                <c:pt idx="6">
                  <c:v>-10.542842475577153</c:v>
                </c:pt>
                <c:pt idx="7">
                  <c:v>-0.56488409854772637</c:v>
                </c:pt>
                <c:pt idx="8">
                  <c:v>14.324619350385356</c:v>
                </c:pt>
                <c:pt idx="9">
                  <c:v>22.098420171386039</c:v>
                </c:pt>
                <c:pt idx="10">
                  <c:v>14.451917490732507</c:v>
                </c:pt>
                <c:pt idx="11">
                  <c:v>13.441595633799563</c:v>
                </c:pt>
                <c:pt idx="12">
                  <c:v>3.9753631262337654</c:v>
                </c:pt>
                <c:pt idx="13">
                  <c:v>4.0701309344754906</c:v>
                </c:pt>
                <c:pt idx="14">
                  <c:v>9.5916616535533308</c:v>
                </c:pt>
                <c:pt idx="15">
                  <c:v>6.8226542133157739</c:v>
                </c:pt>
                <c:pt idx="16">
                  <c:v>7.4189286771275818</c:v>
                </c:pt>
                <c:pt idx="17">
                  <c:v>7.6739410331325502</c:v>
                </c:pt>
                <c:pt idx="18">
                  <c:v>4.143512279710091</c:v>
                </c:pt>
                <c:pt idx="19">
                  <c:v>6.1998396844633028</c:v>
                </c:pt>
                <c:pt idx="20">
                  <c:v>8.005219279219828</c:v>
                </c:pt>
                <c:pt idx="21">
                  <c:v>8.089360012173854</c:v>
                </c:pt>
              </c:numCache>
            </c:numRef>
          </c:val>
          <c:shape val="cylinder"/>
        </c:ser>
        <c:ser>
          <c:idx val="5"/>
          <c:order val="5"/>
          <c:tx>
            <c:strRef>
              <c:f>'Growth Rates'!$G$2</c:f>
              <c:strCache>
                <c:ptCount val="1"/>
                <c:pt idx="0">
                  <c:v>Port Shepstone</c:v>
                </c:pt>
              </c:strCache>
            </c:strRef>
          </c:tx>
          <c:spPr>
            <a:solidFill>
              <a:srgbClr val="00B050"/>
            </a:solidFill>
          </c:spPr>
          <c:cat>
            <c:strRef>
              <c:f>'Growth Rates'!$A$23:$A$44</c:f>
              <c:strCache>
                <c:ptCount val="22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</c:strCache>
            </c:strRef>
          </c:cat>
          <c:val>
            <c:numRef>
              <c:f>'Growth Rates'!$G$23:$G$44</c:f>
              <c:numCache>
                <c:formatCode>0.00</c:formatCode>
                <c:ptCount val="22"/>
                <c:pt idx="0">
                  <c:v>6.6883187365373225</c:v>
                </c:pt>
                <c:pt idx="1">
                  <c:v>7.4982781416704034</c:v>
                </c:pt>
                <c:pt idx="2">
                  <c:v>5.7563368894096163</c:v>
                </c:pt>
                <c:pt idx="3">
                  <c:v>16.752940442747075</c:v>
                </c:pt>
                <c:pt idx="4">
                  <c:v>20.148926906109281</c:v>
                </c:pt>
                <c:pt idx="5">
                  <c:v>20.731817043115257</c:v>
                </c:pt>
                <c:pt idx="6">
                  <c:v>13.912394956274543</c:v>
                </c:pt>
                <c:pt idx="7">
                  <c:v>0.5885986264969546</c:v>
                </c:pt>
                <c:pt idx="8">
                  <c:v>1.7548260978112697</c:v>
                </c:pt>
                <c:pt idx="9">
                  <c:v>5.2018208486932354</c:v>
                </c:pt>
                <c:pt idx="10">
                  <c:v>2.807854603802133</c:v>
                </c:pt>
                <c:pt idx="11">
                  <c:v>10.636204779188246</c:v>
                </c:pt>
                <c:pt idx="12">
                  <c:v>5.0160569434901356</c:v>
                </c:pt>
                <c:pt idx="13">
                  <c:v>3.4811658317090002</c:v>
                </c:pt>
                <c:pt idx="14">
                  <c:v>8.5367184853564417</c:v>
                </c:pt>
                <c:pt idx="15">
                  <c:v>8.1957150835876984</c:v>
                </c:pt>
                <c:pt idx="16">
                  <c:v>10.900435047534952</c:v>
                </c:pt>
                <c:pt idx="17">
                  <c:v>13.497860136850774</c:v>
                </c:pt>
                <c:pt idx="18">
                  <c:v>8.6082281244433396</c:v>
                </c:pt>
                <c:pt idx="19">
                  <c:v>6.1728941740684258</c:v>
                </c:pt>
                <c:pt idx="20">
                  <c:v>5.3787333451333641</c:v>
                </c:pt>
                <c:pt idx="21">
                  <c:v>4.5491677480640025</c:v>
                </c:pt>
              </c:numCache>
            </c:numRef>
          </c:val>
          <c:shape val="cylinder"/>
        </c:ser>
        <c:ser>
          <c:idx val="6"/>
          <c:order val="6"/>
          <c:tx>
            <c:strRef>
              <c:f>'Growth Rates'!$H$2</c:f>
              <c:strCache>
                <c:ptCount val="1"/>
                <c:pt idx="0">
                  <c:v>Newcastle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</c:spPr>
          <c:cat>
            <c:strRef>
              <c:f>'Growth Rates'!$A$23:$A$44</c:f>
              <c:strCache>
                <c:ptCount val="22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</c:strCache>
            </c:strRef>
          </c:cat>
          <c:val>
            <c:numRef>
              <c:f>'Growth Rates'!$H$23:$H$44</c:f>
              <c:numCache>
                <c:formatCode>0.00</c:formatCode>
                <c:ptCount val="22"/>
                <c:pt idx="0">
                  <c:v>11.532160837675326</c:v>
                </c:pt>
                <c:pt idx="1">
                  <c:v>13.151539955813865</c:v>
                </c:pt>
                <c:pt idx="2">
                  <c:v>11.586532572644154</c:v>
                </c:pt>
                <c:pt idx="3">
                  <c:v>12.71002447863</c:v>
                </c:pt>
                <c:pt idx="4">
                  <c:v>7.1687659054886792</c:v>
                </c:pt>
                <c:pt idx="5">
                  <c:v>14.91925796002683</c:v>
                </c:pt>
                <c:pt idx="6">
                  <c:v>4.0210838210170561</c:v>
                </c:pt>
                <c:pt idx="7">
                  <c:v>0.63720247474390257</c:v>
                </c:pt>
                <c:pt idx="8">
                  <c:v>8.138112772231997</c:v>
                </c:pt>
                <c:pt idx="9">
                  <c:v>6.792932323878877</c:v>
                </c:pt>
                <c:pt idx="10">
                  <c:v>7.1903463830439174</c:v>
                </c:pt>
                <c:pt idx="11">
                  <c:v>11.886150947715578</c:v>
                </c:pt>
                <c:pt idx="12">
                  <c:v>4.6983890910068586</c:v>
                </c:pt>
                <c:pt idx="13">
                  <c:v>4.0696182386534119</c:v>
                </c:pt>
                <c:pt idx="14">
                  <c:v>8.704755621935357</c:v>
                </c:pt>
                <c:pt idx="15">
                  <c:v>7.3685504542014346</c:v>
                </c:pt>
                <c:pt idx="16">
                  <c:v>8.8727616294897551</c:v>
                </c:pt>
                <c:pt idx="17">
                  <c:v>12.48530137646234</c:v>
                </c:pt>
                <c:pt idx="18">
                  <c:v>6.9713387632228745</c:v>
                </c:pt>
                <c:pt idx="19">
                  <c:v>6.3207876739999449</c:v>
                </c:pt>
                <c:pt idx="20">
                  <c:v>6.7885554578300562</c:v>
                </c:pt>
                <c:pt idx="21">
                  <c:v>4.9747642595664932</c:v>
                </c:pt>
              </c:numCache>
            </c:numRef>
          </c:val>
          <c:shape val="cylinder"/>
        </c:ser>
        <c:shape val="box"/>
        <c:axId val="90702976"/>
        <c:axId val="90704512"/>
        <c:axId val="0"/>
      </c:bar3DChart>
      <c:catAx>
        <c:axId val="9070297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0704512"/>
        <c:crosses val="autoZero"/>
        <c:auto val="1"/>
        <c:lblAlgn val="ctr"/>
        <c:lblOffset val="100"/>
      </c:catAx>
      <c:valAx>
        <c:axId val="9070451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0702976"/>
        <c:crosses val="autoZero"/>
        <c:crossBetween val="between"/>
      </c:valAx>
      <c:spPr>
        <a:solidFill>
          <a:schemeClr val="accent3">
            <a:lumMod val="60000"/>
            <a:lumOff val="40000"/>
          </a:schemeClr>
        </a:solidFill>
      </c:spPr>
    </c:plotArea>
    <c:legend>
      <c:legendPos val="r"/>
      <c:layout>
        <c:manualLayout>
          <c:xMode val="edge"/>
          <c:yMode val="edge"/>
          <c:x val="0.12755309571810769"/>
          <c:y val="1.7591064589980145E-2"/>
          <c:w val="0.82966183574879793"/>
          <c:h val="0.13712522461638413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chemeClr val="accent3">
        <a:lumMod val="40000"/>
        <a:lumOff val="60000"/>
      </a:schemeClr>
    </a:solidFill>
  </c:spPr>
  <c:printSettings>
    <c:headerFooter/>
    <c:pageMargins b="0.75000000000000611" l="0.70000000000000062" r="0.70000000000000062" t="0.75000000000000611" header="0.30000000000000032" footer="0.30000000000000032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0966337763929269"/>
          <c:y val="4.1935862833009895E-2"/>
          <c:w val="0.87772809147520192"/>
          <c:h val="0.91612827433398403"/>
        </c:manualLayout>
      </c:layout>
      <c:lineChart>
        <c:grouping val="standard"/>
        <c:ser>
          <c:idx val="0"/>
          <c:order val="0"/>
          <c:tx>
            <c:strRef>
              <c:f>'Growth Rates'!$D$2</c:f>
              <c:strCache>
                <c:ptCount val="1"/>
                <c:pt idx="0">
                  <c:v>Durban</c:v>
                </c:pt>
              </c:strCache>
            </c:strRef>
          </c:tx>
          <c:marker>
            <c:symbol val="none"/>
          </c:marker>
          <c:cat>
            <c:strRef>
              <c:f>'Growth Rates'!$A$23:$A$44</c:f>
              <c:strCache>
                <c:ptCount val="22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</c:strCache>
            </c:strRef>
          </c:cat>
          <c:val>
            <c:numRef>
              <c:f>'Growth Rates'!$D$23:$D$44</c:f>
              <c:numCache>
                <c:formatCode>0.00</c:formatCode>
                <c:ptCount val="22"/>
                <c:pt idx="0">
                  <c:v>13.222910390889428</c:v>
                </c:pt>
                <c:pt idx="1">
                  <c:v>19.030598169917507</c:v>
                </c:pt>
                <c:pt idx="2">
                  <c:v>15.619338913191246</c:v>
                </c:pt>
                <c:pt idx="3">
                  <c:v>7.8249205022077675</c:v>
                </c:pt>
                <c:pt idx="4">
                  <c:v>6.4292536495466761</c:v>
                </c:pt>
                <c:pt idx="5">
                  <c:v>3.356753213293842</c:v>
                </c:pt>
                <c:pt idx="6">
                  <c:v>-0.46298108196972604</c:v>
                </c:pt>
                <c:pt idx="7">
                  <c:v>4.363086214937665</c:v>
                </c:pt>
                <c:pt idx="8">
                  <c:v>8.0982898248050379</c:v>
                </c:pt>
                <c:pt idx="9">
                  <c:v>12.665814013086079</c:v>
                </c:pt>
                <c:pt idx="10">
                  <c:v>9.0914022867708582</c:v>
                </c:pt>
                <c:pt idx="11">
                  <c:v>10.819415292817531</c:v>
                </c:pt>
                <c:pt idx="12">
                  <c:v>4.9697197948268848</c:v>
                </c:pt>
                <c:pt idx="13">
                  <c:v>4.0055547422711513</c:v>
                </c:pt>
                <c:pt idx="14">
                  <c:v>9.0340568768153187</c:v>
                </c:pt>
                <c:pt idx="15">
                  <c:v>6.739183109195551</c:v>
                </c:pt>
                <c:pt idx="16">
                  <c:v>8.6987440088557406</c:v>
                </c:pt>
                <c:pt idx="17">
                  <c:v>10.529923695036649</c:v>
                </c:pt>
                <c:pt idx="18">
                  <c:v>6.1345396775839829</c:v>
                </c:pt>
                <c:pt idx="19">
                  <c:v>7.0756617384591793</c:v>
                </c:pt>
                <c:pt idx="20">
                  <c:v>6.810329864209133</c:v>
                </c:pt>
                <c:pt idx="21">
                  <c:v>6.2297577832419204</c:v>
                </c:pt>
              </c:numCache>
            </c:numRef>
          </c:val>
        </c:ser>
        <c:ser>
          <c:idx val="1"/>
          <c:order val="1"/>
          <c:tx>
            <c:strRef>
              <c:f>'Growth Rates'!$E$2</c:f>
              <c:strCache>
                <c:ptCount val="1"/>
                <c:pt idx="0">
                  <c:v>Pietermaritzburg</c:v>
                </c:pt>
              </c:strCache>
            </c:strRef>
          </c:tx>
          <c:marker>
            <c:symbol val="none"/>
          </c:marker>
          <c:cat>
            <c:strRef>
              <c:f>'Growth Rates'!$A$23:$A$44</c:f>
              <c:strCache>
                <c:ptCount val="22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</c:strCache>
            </c:strRef>
          </c:cat>
          <c:val>
            <c:numRef>
              <c:f>'Growth Rates'!$E$23:$E$44</c:f>
              <c:numCache>
                <c:formatCode>0.00</c:formatCode>
                <c:ptCount val="22"/>
                <c:pt idx="0">
                  <c:v>13.149843631410221</c:v>
                </c:pt>
                <c:pt idx="1">
                  <c:v>9.7292926910251829</c:v>
                </c:pt>
                <c:pt idx="2">
                  <c:v>9.6522126700996775</c:v>
                </c:pt>
                <c:pt idx="3">
                  <c:v>11.266028263098288</c:v>
                </c:pt>
                <c:pt idx="4">
                  <c:v>7.759315230140519</c:v>
                </c:pt>
                <c:pt idx="5">
                  <c:v>17.614340273626084</c:v>
                </c:pt>
                <c:pt idx="6">
                  <c:v>9.3847374395852974</c:v>
                </c:pt>
                <c:pt idx="7">
                  <c:v>18.020460042705345</c:v>
                </c:pt>
                <c:pt idx="8">
                  <c:v>7.2247942037386563</c:v>
                </c:pt>
                <c:pt idx="9">
                  <c:v>6.2712250349902003</c:v>
                </c:pt>
                <c:pt idx="10">
                  <c:v>4.2953801225942456</c:v>
                </c:pt>
                <c:pt idx="11">
                  <c:v>1.2037558637729939</c:v>
                </c:pt>
                <c:pt idx="12">
                  <c:v>5.097108055744064</c:v>
                </c:pt>
                <c:pt idx="13">
                  <c:v>3.6384368847243311</c:v>
                </c:pt>
                <c:pt idx="14">
                  <c:v>8.902716647506729</c:v>
                </c:pt>
                <c:pt idx="15">
                  <c:v>8.9712957975963956</c:v>
                </c:pt>
                <c:pt idx="16">
                  <c:v>8.9028118922088151</c:v>
                </c:pt>
                <c:pt idx="17">
                  <c:v>12.988213479582361</c:v>
                </c:pt>
                <c:pt idx="18">
                  <c:v>7.8320534347072464</c:v>
                </c:pt>
                <c:pt idx="19">
                  <c:v>8.9181235868466953</c:v>
                </c:pt>
                <c:pt idx="20">
                  <c:v>6.6335298676187424</c:v>
                </c:pt>
                <c:pt idx="21">
                  <c:v>4.8087514047607103</c:v>
                </c:pt>
              </c:numCache>
            </c:numRef>
          </c:val>
        </c:ser>
        <c:ser>
          <c:idx val="2"/>
          <c:order val="2"/>
          <c:tx>
            <c:strRef>
              <c:f>'Growth Rates'!$F$2</c:f>
              <c:strCache>
                <c:ptCount val="1"/>
                <c:pt idx="0">
                  <c:v>Richards Bay</c:v>
                </c:pt>
              </c:strCache>
            </c:strRef>
          </c:tx>
          <c:marker>
            <c:symbol val="none"/>
          </c:marker>
          <c:cat>
            <c:strRef>
              <c:f>'Growth Rates'!$A$23:$A$44</c:f>
              <c:strCache>
                <c:ptCount val="22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</c:strCache>
            </c:strRef>
          </c:cat>
          <c:val>
            <c:numRef>
              <c:f>'Growth Rates'!$F$23:$F$44</c:f>
              <c:numCache>
                <c:formatCode>0.00</c:formatCode>
                <c:ptCount val="22"/>
                <c:pt idx="0">
                  <c:v>12.804115112104835</c:v>
                </c:pt>
                <c:pt idx="1">
                  <c:v>28.344877767623831</c:v>
                </c:pt>
                <c:pt idx="2">
                  <c:v>24.532127938575556</c:v>
                </c:pt>
                <c:pt idx="3">
                  <c:v>10.808271158148195</c:v>
                </c:pt>
                <c:pt idx="4">
                  <c:v>-1.7945483689394681</c:v>
                </c:pt>
                <c:pt idx="5">
                  <c:v>-11.383689201017559</c:v>
                </c:pt>
                <c:pt idx="6">
                  <c:v>-10.542842475577153</c:v>
                </c:pt>
                <c:pt idx="7">
                  <c:v>-0.56488409854772637</c:v>
                </c:pt>
                <c:pt idx="8">
                  <c:v>14.324619350385356</c:v>
                </c:pt>
                <c:pt idx="9">
                  <c:v>22.098420171386039</c:v>
                </c:pt>
                <c:pt idx="10">
                  <c:v>14.451917490732507</c:v>
                </c:pt>
                <c:pt idx="11">
                  <c:v>13.441595633799563</c:v>
                </c:pt>
                <c:pt idx="12">
                  <c:v>3.9753631262337654</c:v>
                </c:pt>
                <c:pt idx="13">
                  <c:v>4.0701309344754906</c:v>
                </c:pt>
                <c:pt idx="14">
                  <c:v>9.5916616535533308</c:v>
                </c:pt>
                <c:pt idx="15">
                  <c:v>6.8226542133157739</c:v>
                </c:pt>
                <c:pt idx="16">
                  <c:v>7.4189286771275818</c:v>
                </c:pt>
                <c:pt idx="17">
                  <c:v>7.6739410331325502</c:v>
                </c:pt>
                <c:pt idx="18">
                  <c:v>4.143512279710091</c:v>
                </c:pt>
                <c:pt idx="19">
                  <c:v>6.1998396844633028</c:v>
                </c:pt>
                <c:pt idx="20">
                  <c:v>8.005219279219828</c:v>
                </c:pt>
                <c:pt idx="21">
                  <c:v>8.089360012173854</c:v>
                </c:pt>
              </c:numCache>
            </c:numRef>
          </c:val>
        </c:ser>
        <c:ser>
          <c:idx val="3"/>
          <c:order val="3"/>
          <c:tx>
            <c:strRef>
              <c:f>'Growth Rates'!$G$2</c:f>
              <c:strCache>
                <c:ptCount val="1"/>
                <c:pt idx="0">
                  <c:v>Port Shepstone</c:v>
                </c:pt>
              </c:strCache>
            </c:strRef>
          </c:tx>
          <c:marker>
            <c:symbol val="none"/>
          </c:marker>
          <c:cat>
            <c:strRef>
              <c:f>'Growth Rates'!$A$23:$A$44</c:f>
              <c:strCache>
                <c:ptCount val="22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</c:strCache>
            </c:strRef>
          </c:cat>
          <c:val>
            <c:numRef>
              <c:f>'Growth Rates'!$G$23:$G$44</c:f>
              <c:numCache>
                <c:formatCode>0.00</c:formatCode>
                <c:ptCount val="22"/>
                <c:pt idx="0">
                  <c:v>6.6883187365373225</c:v>
                </c:pt>
                <c:pt idx="1">
                  <c:v>7.4982781416704034</c:v>
                </c:pt>
                <c:pt idx="2">
                  <c:v>5.7563368894096163</c:v>
                </c:pt>
                <c:pt idx="3">
                  <c:v>16.752940442747075</c:v>
                </c:pt>
                <c:pt idx="4">
                  <c:v>20.148926906109281</c:v>
                </c:pt>
                <c:pt idx="5">
                  <c:v>20.731817043115257</c:v>
                </c:pt>
                <c:pt idx="6">
                  <c:v>13.912394956274543</c:v>
                </c:pt>
                <c:pt idx="7">
                  <c:v>0.5885986264969546</c:v>
                </c:pt>
                <c:pt idx="8">
                  <c:v>1.7548260978112697</c:v>
                </c:pt>
                <c:pt idx="9">
                  <c:v>5.2018208486932354</c:v>
                </c:pt>
                <c:pt idx="10">
                  <c:v>2.807854603802133</c:v>
                </c:pt>
                <c:pt idx="11">
                  <c:v>10.636204779188246</c:v>
                </c:pt>
                <c:pt idx="12">
                  <c:v>5.0160569434901356</c:v>
                </c:pt>
                <c:pt idx="13">
                  <c:v>3.4811658317090002</c:v>
                </c:pt>
                <c:pt idx="14">
                  <c:v>8.5367184853564417</c:v>
                </c:pt>
                <c:pt idx="15">
                  <c:v>8.1957150835876984</c:v>
                </c:pt>
                <c:pt idx="16">
                  <c:v>10.900435047534952</c:v>
                </c:pt>
                <c:pt idx="17">
                  <c:v>13.497860136850774</c:v>
                </c:pt>
                <c:pt idx="18">
                  <c:v>8.6082281244433396</c:v>
                </c:pt>
                <c:pt idx="19">
                  <c:v>6.1728941740684258</c:v>
                </c:pt>
                <c:pt idx="20">
                  <c:v>5.3787333451333641</c:v>
                </c:pt>
                <c:pt idx="21">
                  <c:v>4.5491677480640025</c:v>
                </c:pt>
              </c:numCache>
            </c:numRef>
          </c:val>
        </c:ser>
        <c:ser>
          <c:idx val="4"/>
          <c:order val="4"/>
          <c:tx>
            <c:strRef>
              <c:f>'Growth Rates'!$H$2</c:f>
              <c:strCache>
                <c:ptCount val="1"/>
                <c:pt idx="0">
                  <c:v>Newcastle</c:v>
                </c:pt>
              </c:strCache>
            </c:strRef>
          </c:tx>
          <c:marker>
            <c:symbol val="none"/>
          </c:marker>
          <c:cat>
            <c:strRef>
              <c:f>'Growth Rates'!$A$23:$A$44</c:f>
              <c:strCache>
                <c:ptCount val="22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</c:strCache>
            </c:strRef>
          </c:cat>
          <c:val>
            <c:numRef>
              <c:f>'Growth Rates'!$H$23:$H$44</c:f>
              <c:numCache>
                <c:formatCode>0.00</c:formatCode>
                <c:ptCount val="22"/>
                <c:pt idx="0">
                  <c:v>11.532160837675326</c:v>
                </c:pt>
                <c:pt idx="1">
                  <c:v>13.151539955813865</c:v>
                </c:pt>
                <c:pt idx="2">
                  <c:v>11.586532572644154</c:v>
                </c:pt>
                <c:pt idx="3">
                  <c:v>12.71002447863</c:v>
                </c:pt>
                <c:pt idx="4">
                  <c:v>7.1687659054886792</c:v>
                </c:pt>
                <c:pt idx="5">
                  <c:v>14.91925796002683</c:v>
                </c:pt>
                <c:pt idx="6">
                  <c:v>4.0210838210170561</c:v>
                </c:pt>
                <c:pt idx="7">
                  <c:v>0.63720247474390257</c:v>
                </c:pt>
                <c:pt idx="8">
                  <c:v>8.138112772231997</c:v>
                </c:pt>
                <c:pt idx="9">
                  <c:v>6.792932323878877</c:v>
                </c:pt>
                <c:pt idx="10">
                  <c:v>7.1903463830439174</c:v>
                </c:pt>
                <c:pt idx="11">
                  <c:v>11.886150947715578</c:v>
                </c:pt>
                <c:pt idx="12">
                  <c:v>4.6983890910068586</c:v>
                </c:pt>
                <c:pt idx="13">
                  <c:v>4.0696182386534119</c:v>
                </c:pt>
                <c:pt idx="14">
                  <c:v>8.704755621935357</c:v>
                </c:pt>
                <c:pt idx="15">
                  <c:v>7.3685504542014346</c:v>
                </c:pt>
                <c:pt idx="16">
                  <c:v>8.8727616294897551</c:v>
                </c:pt>
                <c:pt idx="17">
                  <c:v>12.48530137646234</c:v>
                </c:pt>
                <c:pt idx="18">
                  <c:v>6.9713387632228745</c:v>
                </c:pt>
                <c:pt idx="19">
                  <c:v>6.3207876739999449</c:v>
                </c:pt>
                <c:pt idx="20">
                  <c:v>6.7885554578300562</c:v>
                </c:pt>
                <c:pt idx="21">
                  <c:v>4.9747642595664932</c:v>
                </c:pt>
              </c:numCache>
            </c:numRef>
          </c:val>
        </c:ser>
        <c:marker val="1"/>
        <c:axId val="90767744"/>
        <c:axId val="90769280"/>
      </c:lineChart>
      <c:catAx>
        <c:axId val="90767744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0769280"/>
        <c:crosses val="autoZero"/>
        <c:auto val="1"/>
        <c:lblAlgn val="ctr"/>
        <c:lblOffset val="100"/>
      </c:catAx>
      <c:valAx>
        <c:axId val="90769280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076774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44957272706368645"/>
          <c:y val="2.5706432405519255E-2"/>
          <c:w val="0.53596470653934214"/>
          <c:h val="0.13376606960957069"/>
        </c:manualLayout>
      </c:layout>
      <c:spPr>
        <a:gradFill rotWithShape="1">
          <a:gsLst>
            <a:gs pos="0">
              <a:schemeClr val="dk1">
                <a:tint val="50000"/>
                <a:satMod val="300000"/>
              </a:schemeClr>
            </a:gs>
            <a:gs pos="35000">
              <a:schemeClr val="dk1">
                <a:tint val="37000"/>
                <a:satMod val="300000"/>
              </a:schemeClr>
            </a:gs>
            <a:gs pos="100000">
              <a:schemeClr val="dk1">
                <a:tint val="15000"/>
                <a:satMod val="350000"/>
              </a:schemeClr>
            </a:gs>
          </a:gsLst>
          <a:lin ang="16200000" scaled="1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</c:chart>
  <c:spPr>
    <a:gradFill rotWithShape="1">
      <a:gsLst>
        <a:gs pos="0">
          <a:schemeClr val="accent2">
            <a:tint val="50000"/>
            <a:satMod val="300000"/>
          </a:schemeClr>
        </a:gs>
        <a:gs pos="35000">
          <a:schemeClr val="accent2">
            <a:tint val="37000"/>
            <a:satMod val="300000"/>
          </a:schemeClr>
        </a:gs>
        <a:gs pos="100000">
          <a:schemeClr val="accent2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2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3" l="0.70000000000000062" r="0.70000000000000062" t="0.750000000000003" header="0.30000000000000032" footer="0.30000000000000032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7.2253024975651822E-2"/>
          <c:y val="8.2846599620591974E-2"/>
          <c:w val="0.91635992670727451"/>
          <c:h val="0.80995582235390162"/>
        </c:manualLayout>
      </c:layout>
      <c:bar3DChart>
        <c:barDir val="col"/>
        <c:grouping val="clustered"/>
        <c:ser>
          <c:idx val="0"/>
          <c:order val="0"/>
          <c:tx>
            <c:strRef>
              <c:f>'Contr Rates'!$B$2</c:f>
              <c:strCache>
                <c:ptCount val="1"/>
                <c:pt idx="0">
                  <c:v>Urban</c:v>
                </c:pt>
              </c:strCache>
            </c:strRef>
          </c:tx>
          <c:spPr>
            <a:solidFill>
              <a:schemeClr val="accent5"/>
            </a:solidFill>
          </c:spPr>
          <c:cat>
            <c:strRef>
              <c:f>'Contr Rates'!$A$74:$A$95</c:f>
              <c:strCache>
                <c:ptCount val="22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</c:strCache>
            </c:strRef>
          </c:cat>
          <c:val>
            <c:numRef>
              <c:f>'Contr Rates'!$B$74:$B$95</c:f>
              <c:numCache>
                <c:formatCode>0.00</c:formatCode>
                <c:ptCount val="22"/>
                <c:pt idx="0">
                  <c:v>78.730496743905107</c:v>
                </c:pt>
                <c:pt idx="1">
                  <c:v>78.529155415158897</c:v>
                </c:pt>
                <c:pt idx="2">
                  <c:v>78.203568518421903</c:v>
                </c:pt>
                <c:pt idx="3">
                  <c:v>76.90045288461134</c:v>
                </c:pt>
                <c:pt idx="4">
                  <c:v>76.126976163078965</c:v>
                </c:pt>
                <c:pt idx="5">
                  <c:v>76.45709596293274</c:v>
                </c:pt>
                <c:pt idx="6">
                  <c:v>76.482386022679705</c:v>
                </c:pt>
                <c:pt idx="7">
                  <c:v>76.918300425084524</c:v>
                </c:pt>
                <c:pt idx="8">
                  <c:v>77.402675784225281</c:v>
                </c:pt>
                <c:pt idx="9">
                  <c:v>77.445601941261145</c:v>
                </c:pt>
                <c:pt idx="10">
                  <c:v>77.345502995597798</c:v>
                </c:pt>
                <c:pt idx="11">
                  <c:v>77.056435918462554</c:v>
                </c:pt>
                <c:pt idx="12">
                  <c:v>77.42004956373647</c:v>
                </c:pt>
                <c:pt idx="13">
                  <c:v>77.477284439784256</c:v>
                </c:pt>
                <c:pt idx="14">
                  <c:v>77.343819178899807</c:v>
                </c:pt>
                <c:pt idx="15">
                  <c:v>76.958396409386154</c:v>
                </c:pt>
                <c:pt idx="16">
                  <c:v>76.983233837013572</c:v>
                </c:pt>
                <c:pt idx="17">
                  <c:v>77.126660781326052</c:v>
                </c:pt>
                <c:pt idx="18">
                  <c:v>77.057236065725775</c:v>
                </c:pt>
                <c:pt idx="19">
                  <c:v>76.977710917644416</c:v>
                </c:pt>
                <c:pt idx="20">
                  <c:v>77.268653061658441</c:v>
                </c:pt>
                <c:pt idx="21">
                  <c:v>77.349849054123823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'Contr Rates'!$C$2</c:f>
              <c:strCache>
                <c:ptCount val="1"/>
                <c:pt idx="0">
                  <c:v>Durban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</c:spPr>
          <c:cat>
            <c:strRef>
              <c:f>'Contr Rates'!$A$74:$A$95</c:f>
              <c:strCache>
                <c:ptCount val="22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</c:strCache>
            </c:strRef>
          </c:cat>
          <c:val>
            <c:numRef>
              <c:f>'Contr Rates'!$C$74:$C$95</c:f>
              <c:numCache>
                <c:formatCode>0.00</c:formatCode>
                <c:ptCount val="22"/>
                <c:pt idx="0">
                  <c:v>58.440941989797132</c:v>
                </c:pt>
                <c:pt idx="1">
                  <c:v>58.543455033832629</c:v>
                </c:pt>
                <c:pt idx="2">
                  <c:v>58.087081840123489</c:v>
                </c:pt>
                <c:pt idx="3">
                  <c:v>56.311469509910431</c:v>
                </c:pt>
                <c:pt idx="4">
                  <c:v>56.498434357946657</c:v>
                </c:pt>
                <c:pt idx="5">
                  <c:v>56.386607347301741</c:v>
                </c:pt>
                <c:pt idx="6">
                  <c:v>56.366596005589386</c:v>
                </c:pt>
                <c:pt idx="7">
                  <c:v>55.924959730134859</c:v>
                </c:pt>
                <c:pt idx="8">
                  <c:v>57.39096288184323</c:v>
                </c:pt>
                <c:pt idx="9">
                  <c:v>57.387858226306761</c:v>
                </c:pt>
                <c:pt idx="10">
                  <c:v>57.229063381166256</c:v>
                </c:pt>
                <c:pt idx="11">
                  <c:v>56.489980512610401</c:v>
                </c:pt>
                <c:pt idx="12">
                  <c:v>57.443446409862354</c:v>
                </c:pt>
                <c:pt idx="13">
                  <c:v>57.439306869147046</c:v>
                </c:pt>
                <c:pt idx="14">
                  <c:v>57.22758040895971</c:v>
                </c:pt>
                <c:pt idx="15">
                  <c:v>56.242136584218564</c:v>
                </c:pt>
                <c:pt idx="16">
                  <c:v>57.11094788321742</c:v>
                </c:pt>
                <c:pt idx="17">
                  <c:v>57.071257480918511</c:v>
                </c:pt>
                <c:pt idx="18">
                  <c:v>56.941079931905122</c:v>
                </c:pt>
                <c:pt idx="19">
                  <c:v>56.219025608987941</c:v>
                </c:pt>
                <c:pt idx="20">
                  <c:v>57.315119058307673</c:v>
                </c:pt>
                <c:pt idx="21">
                  <c:v>57.299474192124102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'Contr Rates'!$D$2</c:f>
              <c:strCache>
                <c:ptCount val="1"/>
                <c:pt idx="0">
                  <c:v>Pietermaritzburg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cat>
            <c:strRef>
              <c:f>'Contr Rates'!$A$74:$A$95</c:f>
              <c:strCache>
                <c:ptCount val="22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</c:strCache>
            </c:strRef>
          </c:cat>
          <c:val>
            <c:numRef>
              <c:f>'Contr Rates'!$D$74:$D$95</c:f>
              <c:numCache>
                <c:formatCode>0.00</c:formatCode>
                <c:ptCount val="22"/>
                <c:pt idx="0">
                  <c:v>8.1954277173082808</c:v>
                </c:pt>
                <c:pt idx="1">
                  <c:v>7.5731591891401866</c:v>
                </c:pt>
                <c:pt idx="2">
                  <c:v>7.7303872407602361</c:v>
                </c:pt>
                <c:pt idx="3">
                  <c:v>8.1540819678682031</c:v>
                </c:pt>
                <c:pt idx="4">
                  <c:v>8.0220365454144265</c:v>
                </c:pt>
                <c:pt idx="5">
                  <c:v>8.3003445408079806</c:v>
                </c:pt>
                <c:pt idx="6">
                  <c:v>8.2435750865621493</c:v>
                </c:pt>
                <c:pt idx="7">
                  <c:v>9.1578659388686514</c:v>
                </c:pt>
                <c:pt idx="8">
                  <c:v>8.0829172441390664</c:v>
                </c:pt>
                <c:pt idx="9">
                  <c:v>7.9682637332142203</c:v>
                </c:pt>
                <c:pt idx="10">
                  <c:v>8.00174993233896</c:v>
                </c:pt>
                <c:pt idx="11">
                  <c:v>8.4477451254771179</c:v>
                </c:pt>
                <c:pt idx="12">
                  <c:v>8.1001271689539251</c:v>
                </c:pt>
                <c:pt idx="13">
                  <c:v>7.9472558210541289</c:v>
                </c:pt>
                <c:pt idx="14">
                  <c:v>7.9919040865537818</c:v>
                </c:pt>
                <c:pt idx="15">
                  <c:v>8.5865643440713235</c:v>
                </c:pt>
                <c:pt idx="16">
                  <c:v>8.0683603195024727</c:v>
                </c:pt>
                <c:pt idx="17">
                  <c:v>8.0719546983587769</c:v>
                </c:pt>
                <c:pt idx="18">
                  <c:v>8.0790763684849622</c:v>
                </c:pt>
                <c:pt idx="19">
                  <c:v>8.7307251361390321</c:v>
                </c:pt>
                <c:pt idx="20">
                  <c:v>8.083801577531819</c:v>
                </c:pt>
                <c:pt idx="21">
                  <c:v>7.9958247508757063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'Contr Rates'!$E$2</c:f>
              <c:strCache>
                <c:ptCount val="1"/>
                <c:pt idx="0">
                  <c:v>Richards Bay</c:v>
                </c:pt>
              </c:strCache>
            </c:strRef>
          </c:tx>
          <c:spPr>
            <a:solidFill>
              <a:srgbClr val="FFFF00"/>
            </a:solidFill>
          </c:spPr>
          <c:cat>
            <c:strRef>
              <c:f>'Contr Rates'!$A$74:$A$95</c:f>
              <c:strCache>
                <c:ptCount val="22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</c:strCache>
            </c:strRef>
          </c:cat>
          <c:val>
            <c:numRef>
              <c:f>'Contr Rates'!$E$74:$E$95</c:f>
              <c:numCache>
                <c:formatCode>0.00</c:formatCode>
                <c:ptCount val="22"/>
                <c:pt idx="0">
                  <c:v>6.3044421173581142</c:v>
                </c:pt>
                <c:pt idx="1">
                  <c:v>6.8349776586806366</c:v>
                </c:pt>
                <c:pt idx="2">
                  <c:v>6.774376217579074</c:v>
                </c:pt>
                <c:pt idx="3">
                  <c:v>6.265975876990848</c:v>
                </c:pt>
                <c:pt idx="4">
                  <c:v>5.6239370116081702</c:v>
                </c:pt>
                <c:pt idx="5">
                  <c:v>5.6442926388302501</c:v>
                </c:pt>
                <c:pt idx="6">
                  <c:v>5.9080209385509725</c:v>
                </c:pt>
                <c:pt idx="7">
                  <c:v>5.9291222982792222</c:v>
                </c:pt>
                <c:pt idx="8">
                  <c:v>6.0418297986388652</c:v>
                </c:pt>
                <c:pt idx="9">
                  <c:v>6.2254601881537326</c:v>
                </c:pt>
                <c:pt idx="10">
                  <c:v>6.2931691410267856</c:v>
                </c:pt>
                <c:pt idx="11">
                  <c:v>6.1307361474067932</c:v>
                </c:pt>
                <c:pt idx="12">
                  <c:v>5.9900696425350501</c:v>
                </c:pt>
                <c:pt idx="13">
                  <c:v>6.234910161888207</c:v>
                </c:pt>
                <c:pt idx="14">
                  <c:v>6.3251887657189449</c:v>
                </c:pt>
                <c:pt idx="15">
                  <c:v>6.1086114408922869</c:v>
                </c:pt>
                <c:pt idx="16">
                  <c:v>5.8852788175940285</c:v>
                </c:pt>
                <c:pt idx="17">
                  <c:v>6.0348876629573969</c:v>
                </c:pt>
                <c:pt idx="18">
                  <c:v>6.1754596150989016</c:v>
                </c:pt>
                <c:pt idx="19">
                  <c:v>6.0561566288594335</c:v>
                </c:pt>
                <c:pt idx="20">
                  <c:v>5.9723927529226479</c:v>
                </c:pt>
                <c:pt idx="21">
                  <c:v>6.1650860043331122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'Contr Rates'!$F$2</c:f>
              <c:strCache>
                <c:ptCount val="1"/>
                <c:pt idx="0">
                  <c:v>Newcastle</c:v>
                </c:pt>
              </c:strCache>
            </c:strRef>
          </c:tx>
          <c:spPr>
            <a:solidFill>
              <a:schemeClr val="tx1">
                <a:lumMod val="85000"/>
                <a:lumOff val="15000"/>
              </a:schemeClr>
            </a:solidFill>
          </c:spPr>
          <c:cat>
            <c:strRef>
              <c:f>'Contr Rates'!$A$74:$A$95</c:f>
              <c:strCache>
                <c:ptCount val="22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</c:strCache>
            </c:strRef>
          </c:cat>
          <c:val>
            <c:numRef>
              <c:f>'Contr Rates'!$F$74:$F$95</c:f>
              <c:numCache>
                <c:formatCode>0.00</c:formatCode>
                <c:ptCount val="22"/>
                <c:pt idx="0">
                  <c:v>2.8514810350969713</c:v>
                </c:pt>
                <c:pt idx="1">
                  <c:v>2.756561460960206</c:v>
                </c:pt>
                <c:pt idx="2">
                  <c:v>2.7768238933294205</c:v>
                </c:pt>
                <c:pt idx="3">
                  <c:v>2.915598620997204</c:v>
                </c:pt>
                <c:pt idx="4">
                  <c:v>2.7758558284033099</c:v>
                </c:pt>
                <c:pt idx="5">
                  <c:v>2.9520196931433671</c:v>
                </c:pt>
                <c:pt idx="6">
                  <c:v>2.8159655130830248</c:v>
                </c:pt>
                <c:pt idx="7">
                  <c:v>2.7922107672601766</c:v>
                </c:pt>
                <c:pt idx="8">
                  <c:v>2.8207459090245459</c:v>
                </c:pt>
                <c:pt idx="9">
                  <c:v>2.8478273392256437</c:v>
                </c:pt>
                <c:pt idx="10">
                  <c:v>2.809230089995268</c:v>
                </c:pt>
                <c:pt idx="11">
                  <c:v>2.8475700839435794</c:v>
                </c:pt>
                <c:pt idx="12">
                  <c:v>2.816027590841609</c:v>
                </c:pt>
                <c:pt idx="13">
                  <c:v>2.8521361644430723</c:v>
                </c:pt>
                <c:pt idx="14">
                  <c:v>2.8006731654692381</c:v>
                </c:pt>
                <c:pt idx="15">
                  <c:v>2.8517931574003201</c:v>
                </c:pt>
                <c:pt idx="16">
                  <c:v>2.8042097760898219</c:v>
                </c:pt>
                <c:pt idx="17">
                  <c:v>2.8839943989373618</c:v>
                </c:pt>
                <c:pt idx="18">
                  <c:v>2.8086229228491768</c:v>
                </c:pt>
                <c:pt idx="19">
                  <c:v>2.8305246695346926</c:v>
                </c:pt>
                <c:pt idx="20">
                  <c:v>2.8136610919853258</c:v>
                </c:pt>
                <c:pt idx="21">
                  <c:v>2.8613193008686926</c:v>
                </c:pt>
              </c:numCache>
            </c:numRef>
          </c:val>
          <c:shape val="cylinder"/>
        </c:ser>
        <c:ser>
          <c:idx val="5"/>
          <c:order val="5"/>
          <c:tx>
            <c:strRef>
              <c:f>'Contr Rates'!$G$2</c:f>
              <c:strCache>
                <c:ptCount val="1"/>
                <c:pt idx="0">
                  <c:v>Port Shepstone</c:v>
                </c:pt>
              </c:strCache>
            </c:strRef>
          </c:tx>
          <c:spPr>
            <a:solidFill>
              <a:srgbClr val="FF0000"/>
            </a:solidFill>
          </c:spPr>
          <c:cat>
            <c:strRef>
              <c:f>'Contr Rates'!$A$74:$A$95</c:f>
              <c:strCache>
                <c:ptCount val="22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</c:strCache>
            </c:strRef>
          </c:cat>
          <c:val>
            <c:numRef>
              <c:f>'Contr Rates'!$G$74:$G$95</c:f>
              <c:numCache>
                <c:formatCode>0.00</c:formatCode>
                <c:ptCount val="22"/>
                <c:pt idx="0">
                  <c:v>2.9382038843446088</c:v>
                </c:pt>
                <c:pt idx="1">
                  <c:v>2.8210020725452414</c:v>
                </c:pt>
                <c:pt idx="2">
                  <c:v>2.8348993266296842</c:v>
                </c:pt>
                <c:pt idx="3">
                  <c:v>3.2533269088446581</c:v>
                </c:pt>
                <c:pt idx="4">
                  <c:v>3.2067124197063896</c:v>
                </c:pt>
                <c:pt idx="5">
                  <c:v>3.1738317428494041</c:v>
                </c:pt>
                <c:pt idx="6">
                  <c:v>3.1482284788941737</c:v>
                </c:pt>
                <c:pt idx="7">
                  <c:v>3.1141416905416111</c:v>
                </c:pt>
                <c:pt idx="8">
                  <c:v>3.066219950579578</c:v>
                </c:pt>
                <c:pt idx="9">
                  <c:v>3.0161924543607945</c:v>
                </c:pt>
                <c:pt idx="10">
                  <c:v>3.0122904510705313</c:v>
                </c:pt>
                <c:pt idx="11">
                  <c:v>3.1404040490246685</c:v>
                </c:pt>
                <c:pt idx="12">
                  <c:v>3.0703787515435255</c:v>
                </c:pt>
                <c:pt idx="13">
                  <c:v>3.003675423251813</c:v>
                </c:pt>
                <c:pt idx="14">
                  <c:v>2.9984727521981296</c:v>
                </c:pt>
                <c:pt idx="15">
                  <c:v>3.1692908828036459</c:v>
                </c:pt>
                <c:pt idx="16">
                  <c:v>3.1144370406098312</c:v>
                </c:pt>
                <c:pt idx="17">
                  <c:v>3.0645665401540039</c:v>
                </c:pt>
                <c:pt idx="18">
                  <c:v>3.0529972273876118</c:v>
                </c:pt>
                <c:pt idx="19">
                  <c:v>3.1412788741233078</c:v>
                </c:pt>
                <c:pt idx="20">
                  <c:v>3.0836785809109784</c:v>
                </c:pt>
                <c:pt idx="21">
                  <c:v>3.0281448059222038</c:v>
                </c:pt>
              </c:numCache>
            </c:numRef>
          </c:val>
          <c:shape val="cylinder"/>
        </c:ser>
        <c:shape val="box"/>
        <c:axId val="96298496"/>
        <c:axId val="96300032"/>
        <c:axId val="0"/>
      </c:bar3DChart>
      <c:catAx>
        <c:axId val="9629849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6300032"/>
        <c:crosses val="autoZero"/>
        <c:auto val="1"/>
        <c:lblAlgn val="ctr"/>
        <c:lblOffset val="100"/>
      </c:catAx>
      <c:valAx>
        <c:axId val="9630003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629849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8.6306907288762821E-2"/>
          <c:y val="1.403065666910968E-2"/>
          <c:w val="0.89692166740027568"/>
          <c:h val="9.4051203026829566E-2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chemeClr val="accent3">
        <a:lumMod val="60000"/>
        <a:lumOff val="40000"/>
      </a:schemeClr>
    </a:solidFill>
  </c:spPr>
  <c:printSettings>
    <c:headerFooter/>
    <c:pageMargins b="0.75000000000000522" l="0.70000000000000062" r="0.70000000000000062" t="0.75000000000000522" header="0.30000000000000032" footer="0.30000000000000032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0716885389326336"/>
          <c:y val="5.1400554097404488E-2"/>
          <c:w val="0.79955118110235823"/>
          <c:h val="0.8326195683872849"/>
        </c:manualLayout>
      </c:layout>
      <c:lineChart>
        <c:grouping val="standard"/>
        <c:ser>
          <c:idx val="1"/>
          <c:order val="1"/>
          <c:tx>
            <c:strRef>
              <c:f>'Contr Rates'!$D$2</c:f>
              <c:strCache>
                <c:ptCount val="1"/>
                <c:pt idx="0">
                  <c:v>Pietermaritzburg</c:v>
                </c:pt>
              </c:strCache>
            </c:strRef>
          </c:tx>
          <c:marker>
            <c:symbol val="none"/>
          </c:marker>
          <c:cat>
            <c:strRef>
              <c:f>'Contr Rates'!$A$74:$A$95</c:f>
              <c:strCache>
                <c:ptCount val="22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</c:strCache>
            </c:strRef>
          </c:cat>
          <c:val>
            <c:numRef>
              <c:f>'Contr Rates'!$D$3:$D$95</c:f>
              <c:numCache>
                <c:formatCode>0.00</c:formatCode>
                <c:ptCount val="22"/>
                <c:pt idx="0">
                  <c:v>8.1954277173082808</c:v>
                </c:pt>
                <c:pt idx="1">
                  <c:v>7.5731591891401866</c:v>
                </c:pt>
                <c:pt idx="2">
                  <c:v>7.7303872407602361</c:v>
                </c:pt>
                <c:pt idx="3">
                  <c:v>8.1540819678682031</c:v>
                </c:pt>
                <c:pt idx="4">
                  <c:v>8.0220365454144265</c:v>
                </c:pt>
                <c:pt idx="5">
                  <c:v>8.3003445408079806</c:v>
                </c:pt>
                <c:pt idx="6">
                  <c:v>8.2435750865621493</c:v>
                </c:pt>
                <c:pt idx="7">
                  <c:v>9.1578659388686514</c:v>
                </c:pt>
                <c:pt idx="8">
                  <c:v>8.0829172441390664</c:v>
                </c:pt>
                <c:pt idx="9">
                  <c:v>7.9682637332142203</c:v>
                </c:pt>
                <c:pt idx="10">
                  <c:v>8.00174993233896</c:v>
                </c:pt>
                <c:pt idx="11">
                  <c:v>8.4477451254771179</c:v>
                </c:pt>
                <c:pt idx="12">
                  <c:v>8.1001271689539251</c:v>
                </c:pt>
                <c:pt idx="13">
                  <c:v>7.9472558210541289</c:v>
                </c:pt>
                <c:pt idx="14">
                  <c:v>7.9919040865537818</c:v>
                </c:pt>
                <c:pt idx="15">
                  <c:v>8.5865643440713235</c:v>
                </c:pt>
                <c:pt idx="16">
                  <c:v>8.0683603195024727</c:v>
                </c:pt>
                <c:pt idx="17">
                  <c:v>8.0719546983587769</c:v>
                </c:pt>
                <c:pt idx="18">
                  <c:v>8.0790763684849622</c:v>
                </c:pt>
                <c:pt idx="19">
                  <c:v>8.7307251361390321</c:v>
                </c:pt>
                <c:pt idx="20">
                  <c:v>8.083801577531819</c:v>
                </c:pt>
                <c:pt idx="21">
                  <c:v>7.9958247508757063</c:v>
                </c:pt>
              </c:numCache>
            </c:numRef>
          </c:val>
        </c:ser>
        <c:ser>
          <c:idx val="2"/>
          <c:order val="2"/>
          <c:tx>
            <c:strRef>
              <c:f>'Contr Rates'!$E$2</c:f>
              <c:strCache>
                <c:ptCount val="1"/>
                <c:pt idx="0">
                  <c:v>Richards Bay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strRef>
              <c:f>'Contr Rates'!$A$74:$A$95</c:f>
              <c:strCache>
                <c:ptCount val="22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</c:strCache>
            </c:strRef>
          </c:cat>
          <c:val>
            <c:numRef>
              <c:f>'Contr Rates'!$E$3:$E$95</c:f>
              <c:numCache>
                <c:formatCode>0.00</c:formatCode>
                <c:ptCount val="22"/>
                <c:pt idx="0">
                  <c:v>6.3044421173581142</c:v>
                </c:pt>
                <c:pt idx="1">
                  <c:v>6.8349776586806366</c:v>
                </c:pt>
                <c:pt idx="2">
                  <c:v>6.774376217579074</c:v>
                </c:pt>
                <c:pt idx="3">
                  <c:v>6.265975876990848</c:v>
                </c:pt>
                <c:pt idx="4">
                  <c:v>5.6239370116081702</c:v>
                </c:pt>
                <c:pt idx="5">
                  <c:v>5.6442926388302501</c:v>
                </c:pt>
                <c:pt idx="6">
                  <c:v>5.9080209385509725</c:v>
                </c:pt>
                <c:pt idx="7">
                  <c:v>5.9291222982792222</c:v>
                </c:pt>
                <c:pt idx="8">
                  <c:v>6.0418297986388652</c:v>
                </c:pt>
                <c:pt idx="9">
                  <c:v>6.2254601881537326</c:v>
                </c:pt>
                <c:pt idx="10">
                  <c:v>6.2931691410267856</c:v>
                </c:pt>
                <c:pt idx="11">
                  <c:v>6.1307361474067932</c:v>
                </c:pt>
                <c:pt idx="12">
                  <c:v>5.9900696425350501</c:v>
                </c:pt>
                <c:pt idx="13">
                  <c:v>6.234910161888207</c:v>
                </c:pt>
                <c:pt idx="14">
                  <c:v>6.3251887657189449</c:v>
                </c:pt>
                <c:pt idx="15">
                  <c:v>6.1086114408922869</c:v>
                </c:pt>
                <c:pt idx="16">
                  <c:v>5.8852788175940285</c:v>
                </c:pt>
                <c:pt idx="17">
                  <c:v>6.0348876629573969</c:v>
                </c:pt>
                <c:pt idx="18">
                  <c:v>6.1754596150989016</c:v>
                </c:pt>
                <c:pt idx="19">
                  <c:v>6.0561566288594335</c:v>
                </c:pt>
                <c:pt idx="20">
                  <c:v>5.9723927529226479</c:v>
                </c:pt>
                <c:pt idx="21">
                  <c:v>6.1650860043331122</c:v>
                </c:pt>
              </c:numCache>
            </c:numRef>
          </c:val>
        </c:ser>
        <c:ser>
          <c:idx val="3"/>
          <c:order val="3"/>
          <c:tx>
            <c:strRef>
              <c:f>'Contr Rates'!$F$2</c:f>
              <c:strCache>
                <c:ptCount val="1"/>
                <c:pt idx="0">
                  <c:v>Newcastle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cat>
            <c:strRef>
              <c:f>'Contr Rates'!$A$74:$A$95</c:f>
              <c:strCache>
                <c:ptCount val="22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</c:strCache>
            </c:strRef>
          </c:cat>
          <c:val>
            <c:numRef>
              <c:f>'Contr Rates'!$F$3:$F$95</c:f>
              <c:numCache>
                <c:formatCode>0.00</c:formatCode>
                <c:ptCount val="22"/>
                <c:pt idx="0">
                  <c:v>2.8514810350969713</c:v>
                </c:pt>
                <c:pt idx="1">
                  <c:v>2.756561460960206</c:v>
                </c:pt>
                <c:pt idx="2">
                  <c:v>2.7768238933294205</c:v>
                </c:pt>
                <c:pt idx="3">
                  <c:v>2.915598620997204</c:v>
                </c:pt>
                <c:pt idx="4">
                  <c:v>2.7758558284033099</c:v>
                </c:pt>
                <c:pt idx="5">
                  <c:v>2.9520196931433671</c:v>
                </c:pt>
                <c:pt idx="6">
                  <c:v>2.8159655130830248</c:v>
                </c:pt>
                <c:pt idx="7">
                  <c:v>2.7922107672601766</c:v>
                </c:pt>
                <c:pt idx="8">
                  <c:v>2.8207459090245459</c:v>
                </c:pt>
                <c:pt idx="9">
                  <c:v>2.8478273392256437</c:v>
                </c:pt>
                <c:pt idx="10">
                  <c:v>2.809230089995268</c:v>
                </c:pt>
                <c:pt idx="11">
                  <c:v>2.8475700839435794</c:v>
                </c:pt>
                <c:pt idx="12">
                  <c:v>2.816027590841609</c:v>
                </c:pt>
                <c:pt idx="13">
                  <c:v>2.8521361644430723</c:v>
                </c:pt>
                <c:pt idx="14">
                  <c:v>2.8006731654692381</c:v>
                </c:pt>
                <c:pt idx="15">
                  <c:v>2.8517931574003201</c:v>
                </c:pt>
                <c:pt idx="16">
                  <c:v>2.8042097760898219</c:v>
                </c:pt>
                <c:pt idx="17">
                  <c:v>2.8839943989373618</c:v>
                </c:pt>
                <c:pt idx="18">
                  <c:v>2.8086229228491768</c:v>
                </c:pt>
                <c:pt idx="19">
                  <c:v>2.8305246695346926</c:v>
                </c:pt>
                <c:pt idx="20">
                  <c:v>2.8136610919853258</c:v>
                </c:pt>
                <c:pt idx="21">
                  <c:v>2.8613193008686926</c:v>
                </c:pt>
              </c:numCache>
            </c:numRef>
          </c:val>
        </c:ser>
        <c:ser>
          <c:idx val="4"/>
          <c:order val="4"/>
          <c:tx>
            <c:strRef>
              <c:f>'Contr Rates'!$G$2</c:f>
              <c:strCache>
                <c:ptCount val="1"/>
                <c:pt idx="0">
                  <c:v>Port Shepstone</c:v>
                </c:pt>
              </c:strCache>
            </c:strRef>
          </c:tx>
          <c:spPr>
            <a:ln>
              <a:solidFill>
                <a:srgbClr val="0070C0"/>
              </a:solidFill>
            </a:ln>
          </c:spPr>
          <c:marker>
            <c:symbol val="none"/>
          </c:marker>
          <c:cat>
            <c:strRef>
              <c:f>'Contr Rates'!$A$74:$A$95</c:f>
              <c:strCache>
                <c:ptCount val="22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</c:strCache>
            </c:strRef>
          </c:cat>
          <c:val>
            <c:numRef>
              <c:f>'Contr Rates'!$G$3:$G$95</c:f>
              <c:numCache>
                <c:formatCode>0.00</c:formatCode>
                <c:ptCount val="22"/>
                <c:pt idx="0">
                  <c:v>2.9382038843446088</c:v>
                </c:pt>
                <c:pt idx="1">
                  <c:v>2.8210020725452414</c:v>
                </c:pt>
                <c:pt idx="2">
                  <c:v>2.8348993266296842</c:v>
                </c:pt>
                <c:pt idx="3">
                  <c:v>3.2533269088446581</c:v>
                </c:pt>
                <c:pt idx="4">
                  <c:v>3.2067124197063896</c:v>
                </c:pt>
                <c:pt idx="5">
                  <c:v>3.1738317428494041</c:v>
                </c:pt>
                <c:pt idx="6">
                  <c:v>3.1482284788941737</c:v>
                </c:pt>
                <c:pt idx="7">
                  <c:v>3.1141416905416111</c:v>
                </c:pt>
                <c:pt idx="8">
                  <c:v>3.066219950579578</c:v>
                </c:pt>
                <c:pt idx="9">
                  <c:v>3.0161924543607945</c:v>
                </c:pt>
                <c:pt idx="10">
                  <c:v>3.0122904510705313</c:v>
                </c:pt>
                <c:pt idx="11">
                  <c:v>3.1404040490246685</c:v>
                </c:pt>
                <c:pt idx="12">
                  <c:v>3.0703787515435255</c:v>
                </c:pt>
                <c:pt idx="13">
                  <c:v>3.003675423251813</c:v>
                </c:pt>
                <c:pt idx="14">
                  <c:v>2.9984727521981296</c:v>
                </c:pt>
                <c:pt idx="15">
                  <c:v>3.1692908828036459</c:v>
                </c:pt>
                <c:pt idx="16">
                  <c:v>3.1144370406098312</c:v>
                </c:pt>
                <c:pt idx="17">
                  <c:v>3.0645665401540039</c:v>
                </c:pt>
                <c:pt idx="18">
                  <c:v>3.0529972273876118</c:v>
                </c:pt>
                <c:pt idx="19">
                  <c:v>3.1412788741233078</c:v>
                </c:pt>
                <c:pt idx="20">
                  <c:v>3.0836785809109784</c:v>
                </c:pt>
                <c:pt idx="21">
                  <c:v>3.0281448059222038</c:v>
                </c:pt>
              </c:numCache>
            </c:numRef>
          </c:val>
        </c:ser>
        <c:marker val="1"/>
        <c:axId val="96365568"/>
        <c:axId val="96367360"/>
      </c:lineChart>
      <c:lineChart>
        <c:grouping val="standard"/>
        <c:ser>
          <c:idx val="0"/>
          <c:order val="0"/>
          <c:tx>
            <c:strRef>
              <c:f>'Contr Rates'!$C$2</c:f>
              <c:strCache>
                <c:ptCount val="1"/>
                <c:pt idx="0">
                  <c:v>Durban</c:v>
                </c:pt>
              </c:strCache>
            </c:strRef>
          </c:tx>
          <c:spPr>
            <a:ln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cat>
            <c:strRef>
              <c:f>'Contr Rates'!$A$74:$A$95</c:f>
              <c:strCache>
                <c:ptCount val="22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</c:strCache>
            </c:strRef>
          </c:cat>
          <c:val>
            <c:numRef>
              <c:f>'Contr Rates'!$C$3:$C$95</c:f>
              <c:numCache>
                <c:formatCode>0.00</c:formatCode>
                <c:ptCount val="22"/>
                <c:pt idx="0">
                  <c:v>58.440941989797132</c:v>
                </c:pt>
                <c:pt idx="1">
                  <c:v>58.543455033832629</c:v>
                </c:pt>
                <c:pt idx="2">
                  <c:v>58.087081840123489</c:v>
                </c:pt>
                <c:pt idx="3">
                  <c:v>56.311469509910431</c:v>
                </c:pt>
                <c:pt idx="4">
                  <c:v>56.498434357946657</c:v>
                </c:pt>
                <c:pt idx="5">
                  <c:v>56.386607347301741</c:v>
                </c:pt>
                <c:pt idx="6">
                  <c:v>56.366596005589386</c:v>
                </c:pt>
                <c:pt idx="7">
                  <c:v>55.924959730134859</c:v>
                </c:pt>
                <c:pt idx="8">
                  <c:v>57.39096288184323</c:v>
                </c:pt>
                <c:pt idx="9">
                  <c:v>57.387858226306761</c:v>
                </c:pt>
                <c:pt idx="10">
                  <c:v>57.229063381166256</c:v>
                </c:pt>
                <c:pt idx="11">
                  <c:v>56.489980512610401</c:v>
                </c:pt>
                <c:pt idx="12">
                  <c:v>57.443446409862354</c:v>
                </c:pt>
                <c:pt idx="13">
                  <c:v>57.439306869147046</c:v>
                </c:pt>
                <c:pt idx="14">
                  <c:v>57.22758040895971</c:v>
                </c:pt>
                <c:pt idx="15">
                  <c:v>56.242136584218564</c:v>
                </c:pt>
                <c:pt idx="16">
                  <c:v>57.11094788321742</c:v>
                </c:pt>
                <c:pt idx="17">
                  <c:v>57.071257480918511</c:v>
                </c:pt>
                <c:pt idx="18">
                  <c:v>56.941079931905122</c:v>
                </c:pt>
                <c:pt idx="19">
                  <c:v>56.219025608987941</c:v>
                </c:pt>
                <c:pt idx="20">
                  <c:v>57.315119058307673</c:v>
                </c:pt>
                <c:pt idx="21">
                  <c:v>57.299474192124102</c:v>
                </c:pt>
              </c:numCache>
            </c:numRef>
          </c:val>
        </c:ser>
        <c:marker val="1"/>
        <c:axId val="96370688"/>
        <c:axId val="96368896"/>
      </c:lineChart>
      <c:catAx>
        <c:axId val="96365568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6367360"/>
        <c:crosses val="autoZero"/>
        <c:auto val="1"/>
        <c:lblAlgn val="ctr"/>
        <c:lblOffset val="100"/>
      </c:catAx>
      <c:valAx>
        <c:axId val="96367360"/>
        <c:scaling>
          <c:orientation val="minMax"/>
          <c:min val="2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6365568"/>
        <c:crosses val="autoZero"/>
        <c:crossBetween val="between"/>
      </c:valAx>
      <c:valAx>
        <c:axId val="96368896"/>
        <c:scaling>
          <c:orientation val="minMax"/>
        </c:scaling>
        <c:axPos val="r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6370688"/>
        <c:crosses val="max"/>
        <c:crossBetween val="between"/>
      </c:valAx>
      <c:catAx>
        <c:axId val="96370688"/>
        <c:scaling>
          <c:orientation val="minMax"/>
        </c:scaling>
        <c:delete val="1"/>
        <c:axPos val="b"/>
        <c:tickLblPos val="none"/>
        <c:crossAx val="96368896"/>
        <c:crosses val="autoZero"/>
        <c:auto val="1"/>
        <c:lblAlgn val="ctr"/>
        <c:lblOffset val="100"/>
      </c:catAx>
    </c:plotArea>
    <c:legend>
      <c:legendPos val="r"/>
      <c:layout>
        <c:manualLayout>
          <c:xMode val="edge"/>
          <c:yMode val="edge"/>
          <c:x val="0.11550542668652949"/>
          <c:y val="0.55600240129558265"/>
          <c:w val="0.4480581368770345"/>
          <c:h val="0.18977913665047291"/>
        </c:manualLayout>
      </c:layout>
      <c:spPr>
        <a:gradFill rotWithShape="1">
          <a:gsLst>
            <a:gs pos="0">
              <a:schemeClr val="dk1">
                <a:tint val="50000"/>
                <a:satMod val="300000"/>
              </a:schemeClr>
            </a:gs>
            <a:gs pos="35000">
              <a:schemeClr val="dk1">
                <a:tint val="37000"/>
                <a:satMod val="300000"/>
              </a:schemeClr>
            </a:gs>
            <a:gs pos="100000">
              <a:schemeClr val="dk1">
                <a:tint val="15000"/>
                <a:satMod val="350000"/>
              </a:schemeClr>
            </a:gs>
          </a:gsLst>
          <a:lin ang="16200000" scaled="1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</c:chart>
  <c:spPr>
    <a:gradFill rotWithShape="1">
      <a:gsLst>
        <a:gs pos="0">
          <a:schemeClr val="accent1">
            <a:tint val="50000"/>
            <a:satMod val="300000"/>
          </a:schemeClr>
        </a:gs>
        <a:gs pos="35000">
          <a:schemeClr val="accent1">
            <a:tint val="37000"/>
            <a:satMod val="300000"/>
          </a:schemeClr>
        </a:gs>
        <a:gs pos="100000">
          <a:schemeClr val="accent1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1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233" l="0.70000000000000062" r="0.70000000000000062" t="0.75000000000000233" header="0.30000000000000032" footer="0.30000000000000032"/>
    <c:pageSetup/>
  </c:printSettings>
</c:chartSpace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Introduction!A1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Introduction!A1"/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1.xml"/><Relationship Id="rId3" Type="http://schemas.openxmlformats.org/officeDocument/2006/relationships/chart" Target="../charts/chart6.xml"/><Relationship Id="rId7" Type="http://schemas.openxmlformats.org/officeDocument/2006/relationships/chart" Target="../charts/chart10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Relationship Id="rId6" Type="http://schemas.openxmlformats.org/officeDocument/2006/relationships/chart" Target="../charts/chart9.xml"/><Relationship Id="rId5" Type="http://schemas.openxmlformats.org/officeDocument/2006/relationships/chart" Target="../charts/chart8.xml"/><Relationship Id="rId4" Type="http://schemas.openxmlformats.org/officeDocument/2006/relationships/chart" Target="../charts/chart7.xml"/><Relationship Id="rId9" Type="http://schemas.openxmlformats.org/officeDocument/2006/relationships/hyperlink" Target="#Introduction!A1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9.xml"/><Relationship Id="rId3" Type="http://schemas.openxmlformats.org/officeDocument/2006/relationships/chart" Target="../charts/chart14.xml"/><Relationship Id="rId7" Type="http://schemas.openxmlformats.org/officeDocument/2006/relationships/chart" Target="../charts/chart18.xml"/><Relationship Id="rId2" Type="http://schemas.openxmlformats.org/officeDocument/2006/relationships/chart" Target="../charts/chart13.xml"/><Relationship Id="rId1" Type="http://schemas.openxmlformats.org/officeDocument/2006/relationships/chart" Target="../charts/chart12.xml"/><Relationship Id="rId6" Type="http://schemas.openxmlformats.org/officeDocument/2006/relationships/chart" Target="../charts/chart17.xml"/><Relationship Id="rId5" Type="http://schemas.openxmlformats.org/officeDocument/2006/relationships/chart" Target="../charts/chart16.xml"/><Relationship Id="rId4" Type="http://schemas.openxmlformats.org/officeDocument/2006/relationships/chart" Target="../charts/chart15.xml"/><Relationship Id="rId9" Type="http://schemas.openxmlformats.org/officeDocument/2006/relationships/hyperlink" Target="#Introduction!A1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chart" Target="../charts/chart27.xml"/><Relationship Id="rId3" Type="http://schemas.openxmlformats.org/officeDocument/2006/relationships/chart" Target="../charts/chart22.xml"/><Relationship Id="rId7" Type="http://schemas.openxmlformats.org/officeDocument/2006/relationships/chart" Target="../charts/chart26.xml"/><Relationship Id="rId2" Type="http://schemas.openxmlformats.org/officeDocument/2006/relationships/chart" Target="../charts/chart21.xml"/><Relationship Id="rId1" Type="http://schemas.openxmlformats.org/officeDocument/2006/relationships/chart" Target="../charts/chart20.xml"/><Relationship Id="rId6" Type="http://schemas.openxmlformats.org/officeDocument/2006/relationships/chart" Target="../charts/chart25.xml"/><Relationship Id="rId5" Type="http://schemas.openxmlformats.org/officeDocument/2006/relationships/chart" Target="../charts/chart24.xml"/><Relationship Id="rId4" Type="http://schemas.openxmlformats.org/officeDocument/2006/relationships/chart" Target="../charts/chart23.xml"/><Relationship Id="rId9" Type="http://schemas.openxmlformats.org/officeDocument/2006/relationships/hyperlink" Target="#Introduction!A1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chart" Target="../charts/chart35.xml"/><Relationship Id="rId3" Type="http://schemas.openxmlformats.org/officeDocument/2006/relationships/chart" Target="../charts/chart30.xml"/><Relationship Id="rId7" Type="http://schemas.openxmlformats.org/officeDocument/2006/relationships/chart" Target="../charts/chart34.xml"/><Relationship Id="rId2" Type="http://schemas.openxmlformats.org/officeDocument/2006/relationships/chart" Target="../charts/chart29.xml"/><Relationship Id="rId1" Type="http://schemas.openxmlformats.org/officeDocument/2006/relationships/chart" Target="../charts/chart28.xml"/><Relationship Id="rId6" Type="http://schemas.openxmlformats.org/officeDocument/2006/relationships/chart" Target="../charts/chart33.xml"/><Relationship Id="rId5" Type="http://schemas.openxmlformats.org/officeDocument/2006/relationships/chart" Target="../charts/chart32.xml"/><Relationship Id="rId4" Type="http://schemas.openxmlformats.org/officeDocument/2006/relationships/chart" Target="../charts/chart31.xml"/><Relationship Id="rId9" Type="http://schemas.openxmlformats.org/officeDocument/2006/relationships/hyperlink" Target="#Introduction!A1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7.xml"/><Relationship Id="rId2" Type="http://schemas.openxmlformats.org/officeDocument/2006/relationships/hyperlink" Target="#Introduction!A1"/><Relationship Id="rId1" Type="http://schemas.openxmlformats.org/officeDocument/2006/relationships/chart" Target="../charts/chart36.xml"/><Relationship Id="rId4" Type="http://schemas.openxmlformats.org/officeDocument/2006/relationships/chart" Target="../charts/chart38.xml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0.xml"/><Relationship Id="rId2" Type="http://schemas.openxmlformats.org/officeDocument/2006/relationships/hyperlink" Target="#Introduction!A1"/><Relationship Id="rId1" Type="http://schemas.openxmlformats.org/officeDocument/2006/relationships/chart" Target="../charts/chart39.xml"/><Relationship Id="rId4" Type="http://schemas.openxmlformats.org/officeDocument/2006/relationships/chart" Target="../charts/chart41.xml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3.xml"/><Relationship Id="rId2" Type="http://schemas.openxmlformats.org/officeDocument/2006/relationships/hyperlink" Target="#Introduction!A1"/><Relationship Id="rId1" Type="http://schemas.openxmlformats.org/officeDocument/2006/relationships/chart" Target="../charts/chart42.xml"/><Relationship Id="rId4" Type="http://schemas.openxmlformats.org/officeDocument/2006/relationships/chart" Target="../charts/chart44.xml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6.xml"/><Relationship Id="rId2" Type="http://schemas.openxmlformats.org/officeDocument/2006/relationships/hyperlink" Target="#Introduction!A1"/><Relationship Id="rId1" Type="http://schemas.openxmlformats.org/officeDocument/2006/relationships/chart" Target="../charts/chart45.xml"/><Relationship Id="rId4" Type="http://schemas.openxmlformats.org/officeDocument/2006/relationships/chart" Target="../charts/chart47.xml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9.xml"/><Relationship Id="rId2" Type="http://schemas.openxmlformats.org/officeDocument/2006/relationships/hyperlink" Target="#Introduction!A1"/><Relationship Id="rId1" Type="http://schemas.openxmlformats.org/officeDocument/2006/relationships/chart" Target="../charts/chart48.xml"/><Relationship Id="rId4" Type="http://schemas.openxmlformats.org/officeDocument/2006/relationships/chart" Target="../charts/chart50.xml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2.xml"/><Relationship Id="rId2" Type="http://schemas.openxmlformats.org/officeDocument/2006/relationships/chart" Target="../charts/chart51.xml"/><Relationship Id="rId1" Type="http://schemas.openxmlformats.org/officeDocument/2006/relationships/hyperlink" Target="#Introduction!A1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4.xml"/><Relationship Id="rId2" Type="http://schemas.openxmlformats.org/officeDocument/2006/relationships/hyperlink" Target="#Introduction!A1"/><Relationship Id="rId1" Type="http://schemas.openxmlformats.org/officeDocument/2006/relationships/chart" Target="../charts/chart5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371475</xdr:colOff>
      <xdr:row>8</xdr:row>
      <xdr:rowOff>114300</xdr:rowOff>
    </xdr:from>
    <xdr:to>
      <xdr:col>7</xdr:col>
      <xdr:colOff>257175</xdr:colOff>
      <xdr:row>15</xdr:row>
      <xdr:rowOff>66675</xdr:rowOff>
    </xdr:to>
    <xdr:sp macro="" textlink="">
      <xdr:nvSpPr>
        <xdr:cNvPr id="2" name="Left Arrow 1"/>
        <xdr:cNvSpPr/>
      </xdr:nvSpPr>
      <xdr:spPr>
        <a:xfrm>
          <a:off x="7858125" y="1800225"/>
          <a:ext cx="1943100" cy="1076325"/>
        </a:xfrm>
        <a:prstGeom prst="leftArrow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ZA" sz="1200" b="1" cap="none" spc="0">
              <a:ln w="18000">
                <a:noFill/>
                <a:prstDash val="solid"/>
                <a:miter lim="800000"/>
              </a:ln>
              <a:solidFill>
                <a:schemeClr val="bg1">
                  <a:lumMod val="95000"/>
                </a:schemeClr>
              </a:solidFill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  <a:latin typeface="Arial" pitchFamily="34" charset="0"/>
              <a:cs typeface="Arial" pitchFamily="34" charset="0"/>
            </a:rPr>
            <a:t>Return</a:t>
          </a:r>
          <a:r>
            <a:rPr lang="en-ZA" sz="1200" b="1" cap="none" spc="0" baseline="0">
              <a:ln w="18000">
                <a:noFill/>
                <a:prstDash val="solid"/>
                <a:miter lim="800000"/>
              </a:ln>
              <a:solidFill>
                <a:schemeClr val="bg1">
                  <a:lumMod val="95000"/>
                </a:schemeClr>
              </a:solidFill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  <a:latin typeface="Arial" pitchFamily="34" charset="0"/>
              <a:cs typeface="Arial" pitchFamily="34" charset="0"/>
            </a:rPr>
            <a:t> to Introduction Page</a:t>
          </a:r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100</xdr:row>
      <xdr:rowOff>123825</xdr:rowOff>
    </xdr:from>
    <xdr:to>
      <xdr:col>9</xdr:col>
      <xdr:colOff>590550</xdr:colOff>
      <xdr:row>129</xdr:row>
      <xdr:rowOff>19050</xdr:rowOff>
    </xdr:to>
    <xdr:graphicFrame macro="">
      <xdr:nvGraphicFramePr>
        <xdr:cNvPr id="2466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419100</xdr:colOff>
      <xdr:row>0</xdr:row>
      <xdr:rowOff>66675</xdr:rowOff>
    </xdr:from>
    <xdr:to>
      <xdr:col>4</xdr:col>
      <xdr:colOff>352424</xdr:colOff>
      <xdr:row>0</xdr:row>
      <xdr:rowOff>523875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4781550" y="66675"/>
          <a:ext cx="75247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0.0572</cdr:x>
      <cdr:y>0.04979</cdr:y>
    </cdr:from>
    <cdr:to>
      <cdr:x>0.33037</cdr:x>
      <cdr:y>0.11618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552450" y="22860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ON YEAR GROWTH RATE</a:t>
          </a: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122</xdr:row>
      <xdr:rowOff>28575</xdr:rowOff>
    </xdr:from>
    <xdr:to>
      <xdr:col>10</xdr:col>
      <xdr:colOff>561975</xdr:colOff>
      <xdr:row>153</xdr:row>
      <xdr:rowOff>133350</xdr:rowOff>
    </xdr:to>
    <xdr:graphicFrame macro="">
      <xdr:nvGraphicFramePr>
        <xdr:cNvPr id="2678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95250</xdr:colOff>
      <xdr:row>155</xdr:row>
      <xdr:rowOff>28575</xdr:rowOff>
    </xdr:from>
    <xdr:to>
      <xdr:col>10</xdr:col>
      <xdr:colOff>571500</xdr:colOff>
      <xdr:row>186</xdr:row>
      <xdr:rowOff>95250</xdr:rowOff>
    </xdr:to>
    <xdr:graphicFrame macro="">
      <xdr:nvGraphicFramePr>
        <xdr:cNvPr id="26787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561975</xdr:colOff>
      <xdr:row>0</xdr:row>
      <xdr:rowOff>66675</xdr:rowOff>
    </xdr:from>
    <xdr:to>
      <xdr:col>2</xdr:col>
      <xdr:colOff>561974</xdr:colOff>
      <xdr:row>0</xdr:row>
      <xdr:rowOff>523875</xdr:rowOff>
    </xdr:to>
    <xdr:sp macro="" textlink="">
      <xdr:nvSpPr>
        <xdr:cNvPr id="4" name="Left Arrow 3">
          <a:hlinkClick xmlns:r="http://schemas.openxmlformats.org/officeDocument/2006/relationships" r:id="rId3"/>
        </xdr:cNvPr>
        <xdr:cNvSpPr/>
      </xdr:nvSpPr>
      <xdr:spPr>
        <a:xfrm>
          <a:off x="3848100" y="666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0.0643</cdr:x>
      <cdr:y>0.03346</cdr:y>
    </cdr:from>
    <cdr:to>
      <cdr:x>0.33013</cdr:x>
      <cdr:y>0.09294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17145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QUARTER ON QUARTER GROWTH RATE</a:t>
          </a: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0.06369</cdr:x>
      <cdr:y>0.06367</cdr:y>
    </cdr:from>
    <cdr:to>
      <cdr:x>0.327</cdr:x>
      <cdr:y>0.1236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32385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</a:t>
          </a:r>
          <a:r>
            <a:rPr lang="en-ZA" sz="1100" b="1" u="sng" baseline="0">
              <a:solidFill>
                <a:sysClr val="windowText" lastClr="000000">
                  <a:lumMod val="95000"/>
                  <a:lumOff val="5000"/>
                </a:sysClr>
              </a:solidFill>
            </a:rPr>
            <a:t> ON YEA</a:t>
          </a:r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R GROWTH RATE</a:t>
          </a:r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21</xdr:row>
      <xdr:rowOff>19050</xdr:rowOff>
    </xdr:from>
    <xdr:to>
      <xdr:col>7</xdr:col>
      <xdr:colOff>85725</xdr:colOff>
      <xdr:row>40</xdr:row>
      <xdr:rowOff>38100</xdr:rowOff>
    </xdr:to>
    <xdr:graphicFrame macro="">
      <xdr:nvGraphicFramePr>
        <xdr:cNvPr id="3518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133350</xdr:colOff>
      <xdr:row>21</xdr:row>
      <xdr:rowOff>28575</xdr:rowOff>
    </xdr:from>
    <xdr:to>
      <xdr:col>13</xdr:col>
      <xdr:colOff>628650</xdr:colOff>
      <xdr:row>40</xdr:row>
      <xdr:rowOff>28575</xdr:rowOff>
    </xdr:to>
    <xdr:graphicFrame macro="">
      <xdr:nvGraphicFramePr>
        <xdr:cNvPr id="35189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123825</xdr:colOff>
      <xdr:row>40</xdr:row>
      <xdr:rowOff>123825</xdr:rowOff>
    </xdr:from>
    <xdr:to>
      <xdr:col>7</xdr:col>
      <xdr:colOff>76200</xdr:colOff>
      <xdr:row>60</xdr:row>
      <xdr:rowOff>76200</xdr:rowOff>
    </xdr:to>
    <xdr:graphicFrame macro="">
      <xdr:nvGraphicFramePr>
        <xdr:cNvPr id="3519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104775</xdr:colOff>
      <xdr:row>61</xdr:row>
      <xdr:rowOff>0</xdr:rowOff>
    </xdr:from>
    <xdr:to>
      <xdr:col>7</xdr:col>
      <xdr:colOff>57150</xdr:colOff>
      <xdr:row>80</xdr:row>
      <xdr:rowOff>47625</xdr:rowOff>
    </xdr:to>
    <xdr:graphicFrame macro="">
      <xdr:nvGraphicFramePr>
        <xdr:cNvPr id="35191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76200</xdr:colOff>
      <xdr:row>80</xdr:row>
      <xdr:rowOff>123825</xdr:rowOff>
    </xdr:from>
    <xdr:to>
      <xdr:col>7</xdr:col>
      <xdr:colOff>85725</xdr:colOff>
      <xdr:row>101</xdr:row>
      <xdr:rowOff>19050</xdr:rowOff>
    </xdr:to>
    <xdr:graphicFrame macro="">
      <xdr:nvGraphicFramePr>
        <xdr:cNvPr id="35192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7</xdr:col>
      <xdr:colOff>123825</xdr:colOff>
      <xdr:row>40</xdr:row>
      <xdr:rowOff>152400</xdr:rowOff>
    </xdr:from>
    <xdr:to>
      <xdr:col>13</xdr:col>
      <xdr:colOff>714375</xdr:colOff>
      <xdr:row>60</xdr:row>
      <xdr:rowOff>95250</xdr:rowOff>
    </xdr:to>
    <xdr:graphicFrame macro="">
      <xdr:nvGraphicFramePr>
        <xdr:cNvPr id="35193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</xdr:col>
      <xdr:colOff>152400</xdr:colOff>
      <xdr:row>61</xdr:row>
      <xdr:rowOff>0</xdr:rowOff>
    </xdr:from>
    <xdr:to>
      <xdr:col>13</xdr:col>
      <xdr:colOff>695325</xdr:colOff>
      <xdr:row>80</xdr:row>
      <xdr:rowOff>47625</xdr:rowOff>
    </xdr:to>
    <xdr:graphicFrame macro="">
      <xdr:nvGraphicFramePr>
        <xdr:cNvPr id="35194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7</xdr:col>
      <xdr:colOff>161925</xdr:colOff>
      <xdr:row>80</xdr:row>
      <xdr:rowOff>133350</xdr:rowOff>
    </xdr:from>
    <xdr:to>
      <xdr:col>13</xdr:col>
      <xdr:colOff>676275</xdr:colOff>
      <xdr:row>101</xdr:row>
      <xdr:rowOff>28575</xdr:rowOff>
    </xdr:to>
    <xdr:graphicFrame macro="">
      <xdr:nvGraphicFramePr>
        <xdr:cNvPr id="35195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581025</xdr:colOff>
      <xdr:row>0</xdr:row>
      <xdr:rowOff>142875</xdr:rowOff>
    </xdr:from>
    <xdr:to>
      <xdr:col>1</xdr:col>
      <xdr:colOff>285749</xdr:colOff>
      <xdr:row>0</xdr:row>
      <xdr:rowOff>600075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581025" y="1428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74</xdr:row>
      <xdr:rowOff>38100</xdr:rowOff>
    </xdr:from>
    <xdr:to>
      <xdr:col>10</xdr:col>
      <xdr:colOff>0</xdr:colOff>
      <xdr:row>101</xdr:row>
      <xdr:rowOff>142875</xdr:rowOff>
    </xdr:to>
    <xdr:graphicFrame macro="">
      <xdr:nvGraphicFramePr>
        <xdr:cNvPr id="4440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104775</xdr:colOff>
      <xdr:row>74</xdr:row>
      <xdr:rowOff>28575</xdr:rowOff>
    </xdr:from>
    <xdr:to>
      <xdr:col>16</xdr:col>
      <xdr:colOff>790575</xdr:colOff>
      <xdr:row>102</xdr:row>
      <xdr:rowOff>0</xdr:rowOff>
    </xdr:to>
    <xdr:graphicFrame macro="">
      <xdr:nvGraphicFramePr>
        <xdr:cNvPr id="4440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123825</xdr:colOff>
      <xdr:row>102</xdr:row>
      <xdr:rowOff>133350</xdr:rowOff>
    </xdr:from>
    <xdr:to>
      <xdr:col>10</xdr:col>
      <xdr:colOff>0</xdr:colOff>
      <xdr:row>130</xdr:row>
      <xdr:rowOff>38100</xdr:rowOff>
    </xdr:to>
    <xdr:graphicFrame macro="">
      <xdr:nvGraphicFramePr>
        <xdr:cNvPr id="4440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133350</xdr:colOff>
      <xdr:row>131</xdr:row>
      <xdr:rowOff>161925</xdr:rowOff>
    </xdr:from>
    <xdr:to>
      <xdr:col>10</xdr:col>
      <xdr:colOff>0</xdr:colOff>
      <xdr:row>159</xdr:row>
      <xdr:rowOff>95250</xdr:rowOff>
    </xdr:to>
    <xdr:graphicFrame macro="">
      <xdr:nvGraphicFramePr>
        <xdr:cNvPr id="4440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142875</xdr:colOff>
      <xdr:row>160</xdr:row>
      <xdr:rowOff>133350</xdr:rowOff>
    </xdr:from>
    <xdr:to>
      <xdr:col>9</xdr:col>
      <xdr:colOff>742950</xdr:colOff>
      <xdr:row>192</xdr:row>
      <xdr:rowOff>133350</xdr:rowOff>
    </xdr:to>
    <xdr:graphicFrame macro="">
      <xdr:nvGraphicFramePr>
        <xdr:cNvPr id="4440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10</xdr:col>
      <xdr:colOff>104775</xdr:colOff>
      <xdr:row>102</xdr:row>
      <xdr:rowOff>152400</xdr:rowOff>
    </xdr:from>
    <xdr:to>
      <xdr:col>17</xdr:col>
      <xdr:colOff>0</xdr:colOff>
      <xdr:row>130</xdr:row>
      <xdr:rowOff>47625</xdr:rowOff>
    </xdr:to>
    <xdr:graphicFrame macro="">
      <xdr:nvGraphicFramePr>
        <xdr:cNvPr id="4440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10</xdr:col>
      <xdr:colOff>95250</xdr:colOff>
      <xdr:row>132</xdr:row>
      <xdr:rowOff>0</xdr:rowOff>
    </xdr:from>
    <xdr:to>
      <xdr:col>16</xdr:col>
      <xdr:colOff>771525</xdr:colOff>
      <xdr:row>159</xdr:row>
      <xdr:rowOff>85725</xdr:rowOff>
    </xdr:to>
    <xdr:graphicFrame macro="">
      <xdr:nvGraphicFramePr>
        <xdr:cNvPr id="4440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10</xdr:col>
      <xdr:colOff>66675</xdr:colOff>
      <xdr:row>160</xdr:row>
      <xdr:rowOff>161925</xdr:rowOff>
    </xdr:from>
    <xdr:to>
      <xdr:col>16</xdr:col>
      <xdr:colOff>790575</xdr:colOff>
      <xdr:row>192</xdr:row>
      <xdr:rowOff>95250</xdr:rowOff>
    </xdr:to>
    <xdr:graphicFrame macro="">
      <xdr:nvGraphicFramePr>
        <xdr:cNvPr id="4440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381000</xdr:colOff>
      <xdr:row>0</xdr:row>
      <xdr:rowOff>104775</xdr:rowOff>
    </xdr:from>
    <xdr:to>
      <xdr:col>1</xdr:col>
      <xdr:colOff>85724</xdr:colOff>
      <xdr:row>0</xdr:row>
      <xdr:rowOff>561975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381000" y="1047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21</xdr:row>
      <xdr:rowOff>47625</xdr:rowOff>
    </xdr:from>
    <xdr:to>
      <xdr:col>7</xdr:col>
      <xdr:colOff>304800</xdr:colOff>
      <xdr:row>39</xdr:row>
      <xdr:rowOff>133350</xdr:rowOff>
    </xdr:to>
    <xdr:graphicFrame macro="">
      <xdr:nvGraphicFramePr>
        <xdr:cNvPr id="536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438150</xdr:colOff>
      <xdr:row>21</xdr:row>
      <xdr:rowOff>57150</xdr:rowOff>
    </xdr:from>
    <xdr:to>
      <xdr:col>14</xdr:col>
      <xdr:colOff>457200</xdr:colOff>
      <xdr:row>39</xdr:row>
      <xdr:rowOff>142875</xdr:rowOff>
    </xdr:to>
    <xdr:graphicFrame macro="">
      <xdr:nvGraphicFramePr>
        <xdr:cNvPr id="5364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171450</xdr:colOff>
      <xdr:row>40</xdr:row>
      <xdr:rowOff>85725</xdr:rowOff>
    </xdr:from>
    <xdr:to>
      <xdr:col>7</xdr:col>
      <xdr:colOff>285750</xdr:colOff>
      <xdr:row>59</xdr:row>
      <xdr:rowOff>76200</xdr:rowOff>
    </xdr:to>
    <xdr:graphicFrame macro="">
      <xdr:nvGraphicFramePr>
        <xdr:cNvPr id="5364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161925</xdr:colOff>
      <xdr:row>60</xdr:row>
      <xdr:rowOff>38100</xdr:rowOff>
    </xdr:from>
    <xdr:to>
      <xdr:col>7</xdr:col>
      <xdr:colOff>304800</xdr:colOff>
      <xdr:row>78</xdr:row>
      <xdr:rowOff>114300</xdr:rowOff>
    </xdr:to>
    <xdr:graphicFrame macro="">
      <xdr:nvGraphicFramePr>
        <xdr:cNvPr id="5364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180975</xdr:colOff>
      <xdr:row>79</xdr:row>
      <xdr:rowOff>161925</xdr:rowOff>
    </xdr:from>
    <xdr:to>
      <xdr:col>7</xdr:col>
      <xdr:colOff>276225</xdr:colOff>
      <xdr:row>98</xdr:row>
      <xdr:rowOff>161925</xdr:rowOff>
    </xdr:to>
    <xdr:graphicFrame macro="">
      <xdr:nvGraphicFramePr>
        <xdr:cNvPr id="53649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7</xdr:col>
      <xdr:colOff>400050</xdr:colOff>
      <xdr:row>40</xdr:row>
      <xdr:rowOff>95250</xdr:rowOff>
    </xdr:from>
    <xdr:to>
      <xdr:col>14</xdr:col>
      <xdr:colOff>447675</xdr:colOff>
      <xdr:row>59</xdr:row>
      <xdr:rowOff>57150</xdr:rowOff>
    </xdr:to>
    <xdr:graphicFrame macro="">
      <xdr:nvGraphicFramePr>
        <xdr:cNvPr id="53650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</xdr:col>
      <xdr:colOff>419100</xdr:colOff>
      <xdr:row>60</xdr:row>
      <xdr:rowOff>57150</xdr:rowOff>
    </xdr:from>
    <xdr:to>
      <xdr:col>14</xdr:col>
      <xdr:colOff>457200</xdr:colOff>
      <xdr:row>78</xdr:row>
      <xdr:rowOff>123825</xdr:rowOff>
    </xdr:to>
    <xdr:graphicFrame macro="">
      <xdr:nvGraphicFramePr>
        <xdr:cNvPr id="53651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7</xdr:col>
      <xdr:colOff>438150</xdr:colOff>
      <xdr:row>80</xdr:row>
      <xdr:rowOff>0</xdr:rowOff>
    </xdr:from>
    <xdr:to>
      <xdr:col>14</xdr:col>
      <xdr:colOff>533400</xdr:colOff>
      <xdr:row>98</xdr:row>
      <xdr:rowOff>142875</xdr:rowOff>
    </xdr:to>
    <xdr:graphicFrame macro="">
      <xdr:nvGraphicFramePr>
        <xdr:cNvPr id="53652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628650</xdr:colOff>
      <xdr:row>0</xdr:row>
      <xdr:rowOff>85725</xdr:rowOff>
    </xdr:from>
    <xdr:to>
      <xdr:col>1</xdr:col>
      <xdr:colOff>638174</xdr:colOff>
      <xdr:row>0</xdr:row>
      <xdr:rowOff>542925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628650" y="857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22</xdr:row>
      <xdr:rowOff>123825</xdr:rowOff>
    </xdr:from>
    <xdr:to>
      <xdr:col>7</xdr:col>
      <xdr:colOff>723900</xdr:colOff>
      <xdr:row>40</xdr:row>
      <xdr:rowOff>104775</xdr:rowOff>
    </xdr:to>
    <xdr:graphicFrame macro="">
      <xdr:nvGraphicFramePr>
        <xdr:cNvPr id="6287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23</xdr:row>
      <xdr:rowOff>0</xdr:rowOff>
    </xdr:from>
    <xdr:to>
      <xdr:col>15</xdr:col>
      <xdr:colOff>180975</xdr:colOff>
      <xdr:row>40</xdr:row>
      <xdr:rowOff>104775</xdr:rowOff>
    </xdr:to>
    <xdr:graphicFrame macro="">
      <xdr:nvGraphicFramePr>
        <xdr:cNvPr id="62871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247650</xdr:colOff>
      <xdr:row>42</xdr:row>
      <xdr:rowOff>0</xdr:rowOff>
    </xdr:from>
    <xdr:to>
      <xdr:col>7</xdr:col>
      <xdr:colOff>733425</xdr:colOff>
      <xdr:row>59</xdr:row>
      <xdr:rowOff>114300</xdr:rowOff>
    </xdr:to>
    <xdr:graphicFrame macro="">
      <xdr:nvGraphicFramePr>
        <xdr:cNvPr id="6287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257175</xdr:colOff>
      <xdr:row>61</xdr:row>
      <xdr:rowOff>0</xdr:rowOff>
    </xdr:from>
    <xdr:to>
      <xdr:col>7</xdr:col>
      <xdr:colOff>742950</xdr:colOff>
      <xdr:row>78</xdr:row>
      <xdr:rowOff>123825</xdr:rowOff>
    </xdr:to>
    <xdr:graphicFrame macro="">
      <xdr:nvGraphicFramePr>
        <xdr:cNvPr id="62873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285751</xdr:colOff>
      <xdr:row>81</xdr:row>
      <xdr:rowOff>0</xdr:rowOff>
    </xdr:from>
    <xdr:to>
      <xdr:col>7</xdr:col>
      <xdr:colOff>742951</xdr:colOff>
      <xdr:row>98</xdr:row>
      <xdr:rowOff>123825</xdr:rowOff>
    </xdr:to>
    <xdr:graphicFrame macro="">
      <xdr:nvGraphicFramePr>
        <xdr:cNvPr id="62874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0</xdr:colOff>
      <xdr:row>42</xdr:row>
      <xdr:rowOff>0</xdr:rowOff>
    </xdr:from>
    <xdr:to>
      <xdr:col>15</xdr:col>
      <xdr:colOff>190500</xdr:colOff>
      <xdr:row>59</xdr:row>
      <xdr:rowOff>114300</xdr:rowOff>
    </xdr:to>
    <xdr:graphicFrame macro="">
      <xdr:nvGraphicFramePr>
        <xdr:cNvPr id="62875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8</xdr:col>
      <xdr:colOff>0</xdr:colOff>
      <xdr:row>61</xdr:row>
      <xdr:rowOff>0</xdr:rowOff>
    </xdr:from>
    <xdr:to>
      <xdr:col>15</xdr:col>
      <xdr:colOff>200025</xdr:colOff>
      <xdr:row>78</xdr:row>
      <xdr:rowOff>123825</xdr:rowOff>
    </xdr:to>
    <xdr:graphicFrame macro="">
      <xdr:nvGraphicFramePr>
        <xdr:cNvPr id="62876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8</xdr:col>
      <xdr:colOff>0</xdr:colOff>
      <xdr:row>81</xdr:row>
      <xdr:rowOff>0</xdr:rowOff>
    </xdr:from>
    <xdr:to>
      <xdr:col>15</xdr:col>
      <xdr:colOff>209550</xdr:colOff>
      <xdr:row>98</xdr:row>
      <xdr:rowOff>133350</xdr:rowOff>
    </xdr:to>
    <xdr:graphicFrame macro="">
      <xdr:nvGraphicFramePr>
        <xdr:cNvPr id="62877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523875</xdr:colOff>
      <xdr:row>0</xdr:row>
      <xdr:rowOff>104775</xdr:rowOff>
    </xdr:from>
    <xdr:to>
      <xdr:col>1</xdr:col>
      <xdr:colOff>485774</xdr:colOff>
      <xdr:row>0</xdr:row>
      <xdr:rowOff>561975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523875" y="1047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53</xdr:row>
      <xdr:rowOff>38100</xdr:rowOff>
    </xdr:from>
    <xdr:to>
      <xdr:col>17</xdr:col>
      <xdr:colOff>533400</xdr:colOff>
      <xdr:row>80</xdr:row>
      <xdr:rowOff>66675</xdr:rowOff>
    </xdr:to>
    <xdr:graphicFrame macro="">
      <xdr:nvGraphicFramePr>
        <xdr:cNvPr id="7177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428625</xdr:colOff>
      <xdr:row>0</xdr:row>
      <xdr:rowOff>276225</xdr:rowOff>
    </xdr:from>
    <xdr:to>
      <xdr:col>17</xdr:col>
      <xdr:colOff>438149</xdr:colOff>
      <xdr:row>1</xdr:row>
      <xdr:rowOff>371475</xdr:rowOff>
    </xdr:to>
    <xdr:sp macro="" textlink="">
      <xdr:nvSpPr>
        <xdr:cNvPr id="5" name="Left Arrow 4">
          <a:hlinkClick xmlns:r="http://schemas.openxmlformats.org/officeDocument/2006/relationships" r:id="rId2"/>
        </xdr:cNvPr>
        <xdr:cNvSpPr/>
      </xdr:nvSpPr>
      <xdr:spPr>
        <a:xfrm>
          <a:off x="7620000" y="2762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123825</xdr:colOff>
      <xdr:row>80</xdr:row>
      <xdr:rowOff>95250</xdr:rowOff>
    </xdr:from>
    <xdr:to>
      <xdr:col>17</xdr:col>
      <xdr:colOff>600075</xdr:colOff>
      <xdr:row>107</xdr:row>
      <xdr:rowOff>104775</xdr:rowOff>
    </xdr:to>
    <xdr:graphicFrame macro="">
      <xdr:nvGraphicFramePr>
        <xdr:cNvPr id="7177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47625</xdr:colOff>
      <xdr:row>24</xdr:row>
      <xdr:rowOff>76200</xdr:rowOff>
    </xdr:from>
    <xdr:to>
      <xdr:col>23</xdr:col>
      <xdr:colOff>390524</xdr:colOff>
      <xdr:row>47</xdr:row>
      <xdr:rowOff>95251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52</xdr:row>
      <xdr:rowOff>142875</xdr:rowOff>
    </xdr:from>
    <xdr:to>
      <xdr:col>17</xdr:col>
      <xdr:colOff>657225</xdr:colOff>
      <xdr:row>78</xdr:row>
      <xdr:rowOff>104775</xdr:rowOff>
    </xdr:to>
    <xdr:graphicFrame macro="">
      <xdr:nvGraphicFramePr>
        <xdr:cNvPr id="7381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295275</xdr:colOff>
      <xdr:row>0</xdr:row>
      <xdr:rowOff>200025</xdr:rowOff>
    </xdr:from>
    <xdr:to>
      <xdr:col>17</xdr:col>
      <xdr:colOff>304799</xdr:colOff>
      <xdr:row>1</xdr:row>
      <xdr:rowOff>295275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7486650" y="2000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85725</xdr:colOff>
      <xdr:row>79</xdr:row>
      <xdr:rowOff>47625</xdr:rowOff>
    </xdr:from>
    <xdr:to>
      <xdr:col>17</xdr:col>
      <xdr:colOff>657225</xdr:colOff>
      <xdr:row>105</xdr:row>
      <xdr:rowOff>9525</xdr:rowOff>
    </xdr:to>
    <xdr:graphicFrame macro="">
      <xdr:nvGraphicFramePr>
        <xdr:cNvPr id="7382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38100</xdr:colOff>
      <xdr:row>24</xdr:row>
      <xdr:rowOff>57150</xdr:rowOff>
    </xdr:from>
    <xdr:to>
      <xdr:col>23</xdr:col>
      <xdr:colOff>419100</xdr:colOff>
      <xdr:row>47</xdr:row>
      <xdr:rowOff>142875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53</xdr:row>
      <xdr:rowOff>0</xdr:rowOff>
    </xdr:from>
    <xdr:to>
      <xdr:col>17</xdr:col>
      <xdr:colOff>609600</xdr:colOff>
      <xdr:row>78</xdr:row>
      <xdr:rowOff>85725</xdr:rowOff>
    </xdr:to>
    <xdr:graphicFrame macro="">
      <xdr:nvGraphicFramePr>
        <xdr:cNvPr id="7586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314325</xdr:colOff>
      <xdr:row>0</xdr:row>
      <xdr:rowOff>180975</xdr:rowOff>
    </xdr:from>
    <xdr:to>
      <xdr:col>17</xdr:col>
      <xdr:colOff>323849</xdr:colOff>
      <xdr:row>1</xdr:row>
      <xdr:rowOff>276225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7505700" y="1809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66675</xdr:colOff>
      <xdr:row>79</xdr:row>
      <xdr:rowOff>9525</xdr:rowOff>
    </xdr:from>
    <xdr:to>
      <xdr:col>17</xdr:col>
      <xdr:colOff>638175</xdr:colOff>
      <xdr:row>104</xdr:row>
      <xdr:rowOff>133350</xdr:rowOff>
    </xdr:to>
    <xdr:graphicFrame macro="">
      <xdr:nvGraphicFramePr>
        <xdr:cNvPr id="7586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104775</xdr:colOff>
      <xdr:row>24</xdr:row>
      <xdr:rowOff>19051</xdr:rowOff>
    </xdr:from>
    <xdr:to>
      <xdr:col>24</xdr:col>
      <xdr:colOff>257175</xdr:colOff>
      <xdr:row>48</xdr:row>
      <xdr:rowOff>9525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52</xdr:row>
      <xdr:rowOff>104775</xdr:rowOff>
    </xdr:from>
    <xdr:to>
      <xdr:col>17</xdr:col>
      <xdr:colOff>657225</xdr:colOff>
      <xdr:row>78</xdr:row>
      <xdr:rowOff>66675</xdr:rowOff>
    </xdr:to>
    <xdr:graphicFrame macro="">
      <xdr:nvGraphicFramePr>
        <xdr:cNvPr id="7791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409575</xdr:colOff>
      <xdr:row>0</xdr:row>
      <xdr:rowOff>219075</xdr:rowOff>
    </xdr:from>
    <xdr:to>
      <xdr:col>17</xdr:col>
      <xdr:colOff>419099</xdr:colOff>
      <xdr:row>1</xdr:row>
      <xdr:rowOff>314325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8001000" y="2190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76200</xdr:colOff>
      <xdr:row>79</xdr:row>
      <xdr:rowOff>28575</xdr:rowOff>
    </xdr:from>
    <xdr:to>
      <xdr:col>17</xdr:col>
      <xdr:colOff>666750</xdr:colOff>
      <xdr:row>104</xdr:row>
      <xdr:rowOff>152400</xdr:rowOff>
    </xdr:to>
    <xdr:graphicFrame macro="">
      <xdr:nvGraphicFramePr>
        <xdr:cNvPr id="7791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28573</xdr:colOff>
      <xdr:row>24</xdr:row>
      <xdr:rowOff>28574</xdr:rowOff>
    </xdr:from>
    <xdr:to>
      <xdr:col>24</xdr:col>
      <xdr:colOff>133349</xdr:colOff>
      <xdr:row>48</xdr:row>
      <xdr:rowOff>95249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52</xdr:row>
      <xdr:rowOff>114300</xdr:rowOff>
    </xdr:from>
    <xdr:to>
      <xdr:col>18</xdr:col>
      <xdr:colOff>9525</xdr:colOff>
      <xdr:row>78</xdr:row>
      <xdr:rowOff>76200</xdr:rowOff>
    </xdr:to>
    <xdr:graphicFrame macro="">
      <xdr:nvGraphicFramePr>
        <xdr:cNvPr id="7996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352425</xdr:colOff>
      <xdr:row>0</xdr:row>
      <xdr:rowOff>180975</xdr:rowOff>
    </xdr:from>
    <xdr:to>
      <xdr:col>17</xdr:col>
      <xdr:colOff>361949</xdr:colOff>
      <xdr:row>1</xdr:row>
      <xdr:rowOff>276225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7943850" y="1809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28575</xdr:colOff>
      <xdr:row>79</xdr:row>
      <xdr:rowOff>47625</xdr:rowOff>
    </xdr:from>
    <xdr:to>
      <xdr:col>18</xdr:col>
      <xdr:colOff>9525</xdr:colOff>
      <xdr:row>105</xdr:row>
      <xdr:rowOff>9525</xdr:rowOff>
    </xdr:to>
    <xdr:graphicFrame macro="">
      <xdr:nvGraphicFramePr>
        <xdr:cNvPr id="7996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47625</xdr:colOff>
      <xdr:row>23</xdr:row>
      <xdr:rowOff>104774</xdr:rowOff>
    </xdr:from>
    <xdr:to>
      <xdr:col>23</xdr:col>
      <xdr:colOff>276225</xdr:colOff>
      <xdr:row>47</xdr:row>
      <xdr:rowOff>85725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0</xdr:row>
      <xdr:rowOff>180975</xdr:rowOff>
    </xdr:from>
    <xdr:to>
      <xdr:col>10</xdr:col>
      <xdr:colOff>28574</xdr:colOff>
      <xdr:row>1</xdr:row>
      <xdr:rowOff>228600</xdr:rowOff>
    </xdr:to>
    <xdr:sp macro="" textlink="">
      <xdr:nvSpPr>
        <xdr:cNvPr id="4" name="Left Arrow 3">
          <a:hlinkClick xmlns:r="http://schemas.openxmlformats.org/officeDocument/2006/relationships" r:id="rId1"/>
        </xdr:cNvPr>
        <xdr:cNvSpPr/>
      </xdr:nvSpPr>
      <xdr:spPr>
        <a:xfrm>
          <a:off x="8067675" y="180975"/>
          <a:ext cx="695324" cy="561975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47625</xdr:colOff>
      <xdr:row>50</xdr:row>
      <xdr:rowOff>9525</xdr:rowOff>
    </xdr:from>
    <xdr:to>
      <xdr:col>8</xdr:col>
      <xdr:colOff>571500</xdr:colOff>
      <xdr:row>79</xdr:row>
      <xdr:rowOff>85725</xdr:rowOff>
    </xdr:to>
    <xdr:graphicFrame macro="">
      <xdr:nvGraphicFramePr>
        <xdr:cNvPr id="82004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390525</xdr:colOff>
      <xdr:row>22</xdr:row>
      <xdr:rowOff>47624</xdr:rowOff>
    </xdr:from>
    <xdr:to>
      <xdr:col>19</xdr:col>
      <xdr:colOff>457200</xdr:colOff>
      <xdr:row>52</xdr:row>
      <xdr:rowOff>104775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100</xdr:row>
      <xdr:rowOff>152400</xdr:rowOff>
    </xdr:from>
    <xdr:to>
      <xdr:col>6</xdr:col>
      <xdr:colOff>1171575</xdr:colOff>
      <xdr:row>125</xdr:row>
      <xdr:rowOff>95250</xdr:rowOff>
    </xdr:to>
    <xdr:graphicFrame macro="">
      <xdr:nvGraphicFramePr>
        <xdr:cNvPr id="84051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561974</xdr:colOff>
      <xdr:row>0</xdr:row>
      <xdr:rowOff>57150</xdr:rowOff>
    </xdr:from>
    <xdr:to>
      <xdr:col>6</xdr:col>
      <xdr:colOff>1190623</xdr:colOff>
      <xdr:row>0</xdr:row>
      <xdr:rowOff>438150</xdr:rowOff>
    </xdr:to>
    <xdr:sp macro="" textlink="">
      <xdr:nvSpPr>
        <xdr:cNvPr id="5" name="Left Arrow 4">
          <a:hlinkClick xmlns:r="http://schemas.openxmlformats.org/officeDocument/2006/relationships" r:id="rId2"/>
        </xdr:cNvPr>
        <xdr:cNvSpPr/>
      </xdr:nvSpPr>
      <xdr:spPr>
        <a:xfrm>
          <a:off x="7134224" y="57150"/>
          <a:ext cx="628649" cy="3810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7</xdr:col>
      <xdr:colOff>95250</xdr:colOff>
      <xdr:row>1</xdr:row>
      <xdr:rowOff>57150</xdr:rowOff>
    </xdr:from>
    <xdr:to>
      <xdr:col>20</xdr:col>
      <xdr:colOff>0</xdr:colOff>
      <xdr:row>105</xdr:row>
      <xdr:rowOff>47625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6"/>
  <sheetViews>
    <sheetView tabSelected="1" zoomScale="110" zoomScaleNormal="110" workbookViewId="0">
      <selection sqref="A1:A26"/>
    </sheetView>
  </sheetViews>
  <sheetFormatPr defaultRowHeight="12.75"/>
  <cols>
    <col min="2" max="2" width="76.375" customWidth="1"/>
    <col min="3" max="3" width="5.25" customWidth="1"/>
  </cols>
  <sheetData>
    <row r="1" spans="1:10" ht="15.75" customHeight="1">
      <c r="A1" s="196"/>
      <c r="B1" s="176" t="s">
        <v>201</v>
      </c>
      <c r="C1" s="199"/>
      <c r="D1" s="177"/>
      <c r="E1" s="177"/>
      <c r="F1" s="177"/>
      <c r="G1" s="177"/>
      <c r="H1" s="177"/>
      <c r="I1" s="177"/>
      <c r="J1" s="178"/>
    </row>
    <row r="2" spans="1:10" ht="15.75" customHeight="1">
      <c r="A2" s="197"/>
      <c r="B2" s="127"/>
      <c r="C2" s="200"/>
      <c r="D2" s="179"/>
      <c r="E2" s="179"/>
      <c r="F2" s="179"/>
      <c r="G2" s="179"/>
      <c r="H2" s="179"/>
      <c r="I2" s="179"/>
      <c r="J2" s="180"/>
    </row>
    <row r="3" spans="1:10" ht="15.75" customHeight="1">
      <c r="A3" s="197"/>
      <c r="B3" s="128" t="s">
        <v>202</v>
      </c>
      <c r="C3" s="200"/>
      <c r="D3" s="179"/>
      <c r="E3" s="179"/>
      <c r="F3" s="179"/>
      <c r="G3" s="179"/>
      <c r="H3" s="179"/>
      <c r="I3" s="179"/>
      <c r="J3" s="180"/>
    </row>
    <row r="4" spans="1:10" ht="15.75" customHeight="1">
      <c r="A4" s="197"/>
      <c r="B4" s="127"/>
      <c r="C4" s="200"/>
      <c r="D4" s="179"/>
      <c r="E4" s="179"/>
      <c r="F4" s="179"/>
      <c r="G4" s="179"/>
      <c r="H4" s="179"/>
      <c r="I4" s="179"/>
      <c r="J4" s="180"/>
    </row>
    <row r="5" spans="1:10" ht="15.75" customHeight="1">
      <c r="A5" s="197"/>
      <c r="B5" s="128" t="s">
        <v>20</v>
      </c>
      <c r="C5" s="200"/>
      <c r="D5" s="179"/>
      <c r="E5" s="179"/>
      <c r="F5" s="179"/>
      <c r="G5" s="179"/>
      <c r="H5" s="179"/>
      <c r="I5" s="179"/>
      <c r="J5" s="180"/>
    </row>
    <row r="6" spans="1:10" ht="15.75" customHeight="1">
      <c r="A6" s="197"/>
      <c r="B6" s="127"/>
      <c r="C6" s="200"/>
      <c r="D6" s="179"/>
      <c r="E6" s="179"/>
      <c r="F6" s="179"/>
      <c r="G6" s="179"/>
      <c r="H6" s="179"/>
      <c r="I6" s="179"/>
      <c r="J6" s="180"/>
    </row>
    <row r="7" spans="1:10" ht="15.75" customHeight="1">
      <c r="A7" s="197"/>
      <c r="B7" s="128" t="s">
        <v>203</v>
      </c>
      <c r="C7" s="200"/>
      <c r="D7" s="179"/>
      <c r="E7" s="179"/>
      <c r="F7" s="179"/>
      <c r="G7" s="179"/>
      <c r="H7" s="179"/>
      <c r="I7" s="179"/>
      <c r="J7" s="180"/>
    </row>
    <row r="8" spans="1:10" ht="15.75" customHeight="1">
      <c r="A8" s="197"/>
      <c r="B8" s="127"/>
      <c r="C8" s="200"/>
      <c r="D8" s="179"/>
      <c r="E8" s="179"/>
      <c r="F8" s="179"/>
      <c r="G8" s="179"/>
      <c r="H8" s="179"/>
      <c r="I8" s="179"/>
      <c r="J8" s="180"/>
    </row>
    <row r="9" spans="1:10" ht="15.75" customHeight="1">
      <c r="A9" s="197"/>
      <c r="B9" s="128" t="s">
        <v>94</v>
      </c>
      <c r="C9" s="200"/>
      <c r="D9" s="179"/>
      <c r="E9" s="179"/>
      <c r="F9" s="179"/>
      <c r="G9" s="179"/>
      <c r="H9" s="179"/>
      <c r="I9" s="179"/>
      <c r="J9" s="180"/>
    </row>
    <row r="10" spans="1:10" ht="15.75" customHeight="1">
      <c r="A10" s="197"/>
      <c r="B10" s="127"/>
      <c r="C10" s="200"/>
      <c r="D10" s="179"/>
      <c r="E10" s="179"/>
      <c r="F10" s="179"/>
      <c r="G10" s="179"/>
      <c r="H10" s="179"/>
      <c r="I10" s="179"/>
      <c r="J10" s="180"/>
    </row>
    <row r="11" spans="1:10" ht="15.75" customHeight="1">
      <c r="A11" s="197"/>
      <c r="B11" s="128" t="s">
        <v>206</v>
      </c>
      <c r="C11" s="200"/>
      <c r="D11" s="179"/>
      <c r="E11" s="179"/>
      <c r="F11" s="179"/>
      <c r="G11" s="179"/>
      <c r="H11" s="179"/>
      <c r="I11" s="179"/>
      <c r="J11" s="180"/>
    </row>
    <row r="12" spans="1:10" ht="15.75" customHeight="1">
      <c r="A12" s="197"/>
      <c r="B12" s="127"/>
      <c r="C12" s="200"/>
      <c r="D12" s="179"/>
      <c r="E12" s="179"/>
      <c r="F12" s="179"/>
      <c r="G12" s="179"/>
      <c r="H12" s="179"/>
      <c r="I12" s="179"/>
      <c r="J12" s="180"/>
    </row>
    <row r="13" spans="1:10" ht="15.75" customHeight="1">
      <c r="A13" s="197"/>
      <c r="B13" s="128" t="s">
        <v>190</v>
      </c>
      <c r="C13" s="200"/>
      <c r="D13" s="179"/>
      <c r="E13" s="179"/>
      <c r="F13" s="179"/>
      <c r="G13" s="179"/>
      <c r="H13" s="179"/>
      <c r="I13" s="179"/>
      <c r="J13" s="180"/>
    </row>
    <row r="14" spans="1:10" ht="15.75" customHeight="1">
      <c r="A14" s="197"/>
      <c r="B14" s="127"/>
      <c r="C14" s="200"/>
      <c r="D14" s="179"/>
      <c r="E14" s="179"/>
      <c r="F14" s="179"/>
      <c r="G14" s="179"/>
      <c r="H14" s="179"/>
      <c r="I14" s="179"/>
      <c r="J14" s="180"/>
    </row>
    <row r="15" spans="1:10" ht="15.75" customHeight="1">
      <c r="A15" s="197"/>
      <c r="B15" s="128" t="s">
        <v>191</v>
      </c>
      <c r="C15" s="200"/>
      <c r="D15" s="179"/>
      <c r="E15" s="179"/>
      <c r="F15" s="179"/>
      <c r="G15" s="179"/>
      <c r="H15" s="179"/>
      <c r="I15" s="179"/>
      <c r="J15" s="180"/>
    </row>
    <row r="16" spans="1:10" ht="15.75" customHeight="1">
      <c r="A16" s="197"/>
      <c r="B16" s="127"/>
      <c r="C16" s="200"/>
      <c r="D16" s="179"/>
      <c r="E16" s="179"/>
      <c r="F16" s="179"/>
      <c r="G16" s="179"/>
      <c r="H16" s="179"/>
      <c r="I16" s="179"/>
      <c r="J16" s="180"/>
    </row>
    <row r="17" spans="1:10" ht="15.75" customHeight="1">
      <c r="A17" s="197"/>
      <c r="B17" s="128" t="s">
        <v>193</v>
      </c>
      <c r="C17" s="200"/>
      <c r="D17" s="179"/>
      <c r="E17" s="179"/>
      <c r="F17" s="179"/>
      <c r="G17" s="179"/>
      <c r="H17" s="179"/>
      <c r="I17" s="179"/>
      <c r="J17" s="180"/>
    </row>
    <row r="18" spans="1:10" ht="15.75" customHeight="1">
      <c r="A18" s="197"/>
      <c r="B18" s="127"/>
      <c r="C18" s="200"/>
      <c r="D18" s="189" t="s">
        <v>95</v>
      </c>
      <c r="E18" s="190"/>
      <c r="F18" s="179"/>
      <c r="G18" s="179"/>
      <c r="H18" s="179"/>
      <c r="I18" s="179"/>
      <c r="J18" s="180"/>
    </row>
    <row r="19" spans="1:10" ht="15.75" customHeight="1">
      <c r="A19" s="197"/>
      <c r="B19" s="128" t="s">
        <v>204</v>
      </c>
      <c r="C19" s="200"/>
      <c r="D19" s="179"/>
      <c r="E19" s="179"/>
      <c r="F19" s="179"/>
      <c r="G19" s="179"/>
      <c r="H19" s="179"/>
      <c r="I19" s="179"/>
      <c r="J19" s="180"/>
    </row>
    <row r="20" spans="1:10" ht="15.75" customHeight="1">
      <c r="A20" s="197"/>
      <c r="B20" s="127"/>
      <c r="C20" s="200"/>
      <c r="D20" s="179" t="s">
        <v>97</v>
      </c>
      <c r="E20" s="179"/>
      <c r="F20" s="179"/>
      <c r="G20" s="179"/>
      <c r="H20" s="179"/>
      <c r="I20" s="179"/>
      <c r="J20" s="180"/>
    </row>
    <row r="21" spans="1:10" ht="15.75" customHeight="1">
      <c r="A21" s="197"/>
      <c r="B21" s="128" t="s">
        <v>205</v>
      </c>
      <c r="C21" s="200"/>
      <c r="D21" s="179"/>
      <c r="E21" s="179"/>
      <c r="F21" s="179"/>
      <c r="G21" s="179"/>
      <c r="H21" s="179"/>
      <c r="I21" s="179"/>
      <c r="J21" s="180"/>
    </row>
    <row r="22" spans="1:10" ht="15.75" customHeight="1">
      <c r="A22" s="197"/>
      <c r="B22" s="127"/>
      <c r="C22" s="200"/>
      <c r="D22" s="179" t="s">
        <v>96</v>
      </c>
      <c r="E22" s="179"/>
      <c r="F22" s="179"/>
      <c r="G22" s="179"/>
      <c r="H22" s="179"/>
      <c r="I22" s="179"/>
      <c r="J22" s="180"/>
    </row>
    <row r="23" spans="1:10" ht="15.75" customHeight="1">
      <c r="A23" s="197"/>
      <c r="B23" s="128" t="s">
        <v>93</v>
      </c>
      <c r="C23" s="200"/>
      <c r="D23" s="179"/>
      <c r="E23" s="179"/>
      <c r="F23" s="179"/>
      <c r="G23" s="179"/>
      <c r="H23" s="179"/>
      <c r="I23" s="179"/>
      <c r="J23" s="180"/>
    </row>
    <row r="24" spans="1:10" ht="15.75" customHeight="1">
      <c r="A24" s="197"/>
      <c r="B24" s="128"/>
      <c r="C24" s="200"/>
      <c r="D24" s="179" t="s">
        <v>98</v>
      </c>
      <c r="E24" s="179"/>
      <c r="F24" s="179"/>
      <c r="G24" s="179"/>
      <c r="H24" s="179"/>
      <c r="I24" s="179"/>
      <c r="J24" s="180"/>
    </row>
    <row r="25" spans="1:10" ht="15.75" customHeight="1">
      <c r="A25" s="197"/>
      <c r="B25" s="128" t="s">
        <v>101</v>
      </c>
      <c r="C25" s="200"/>
      <c r="D25" s="179"/>
      <c r="E25" s="179"/>
      <c r="F25" s="179"/>
      <c r="G25" s="179"/>
      <c r="H25" s="179"/>
      <c r="I25" s="179"/>
      <c r="J25" s="180"/>
    </row>
    <row r="26" spans="1:10" ht="15.75" customHeight="1" thickBot="1">
      <c r="A26" s="198"/>
      <c r="B26" s="191"/>
      <c r="C26" s="201"/>
      <c r="D26" s="181"/>
      <c r="E26" s="181"/>
      <c r="F26" s="181"/>
      <c r="G26" s="181"/>
      <c r="H26" s="181"/>
      <c r="I26" s="181"/>
      <c r="J26" s="182"/>
    </row>
  </sheetData>
  <mergeCells count="2">
    <mergeCell ref="A1:A26"/>
    <mergeCell ref="C1:C26"/>
  </mergeCells>
  <hyperlinks>
    <hyperlink ref="B1" location="Annual!A1" display="Annual GDP and GDPR"/>
    <hyperlink ref="B3" location="Quarterly!A1" display="Quarterly GDP and GDPR"/>
    <hyperlink ref="B9" location="'Prov Contributions'!A1" display="Yearly Provincial Contribution Rates per Sector"/>
    <hyperlink ref="B11" location="'National Contributions'!A1" display="Yearly Provincial Sector as a % of National Sector GDP "/>
    <hyperlink ref="B13" location="'GDP Durban'!A1" display="Ethekwini Municipal Area GDP"/>
    <hyperlink ref="B15" location="'GDP PMB'!A1" display="Msunduzi Municipal Area GDP"/>
    <hyperlink ref="B17" location="'GDP RBay'!A1" display="Mthlatuze Municipal Area GDP"/>
    <hyperlink ref="B19" location="'GDP Port Shepstone'!A1" display="Hibiscus Coast Municipal GDP"/>
    <hyperlink ref="B21" location="'GDP Newcastle'!A1" display="Newcastle Municipal GDP"/>
    <hyperlink ref="B23" location="'Growth Rates'!A1" display="Comparitive Growth Rates"/>
    <hyperlink ref="B25" location="'Contr Rates'!A1" display="Comparitive Contribution Rates"/>
    <hyperlink ref="B5" location="'Growth Rates Annual'!A1" display="Year-on-Year Growth Rates per Sector"/>
    <hyperlink ref="B7" location="'Growth Rates Annualised'!A1" display="Annualised Quarterly Rates per Sector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Q181"/>
  <sheetViews>
    <sheetView zoomScaleNormal="100" workbookViewId="0">
      <selection sqref="A1:S1"/>
    </sheetView>
  </sheetViews>
  <sheetFormatPr defaultRowHeight="12.75"/>
  <cols>
    <col min="1" max="1" width="35" customWidth="1"/>
    <col min="2" max="2" width="10.75" bestFit="1" customWidth="1"/>
    <col min="3" max="3" width="11.5" customWidth="1"/>
    <col min="4" max="14" width="10.75" bestFit="1" customWidth="1"/>
    <col min="15" max="15" width="11.25" customWidth="1"/>
    <col min="16" max="16" width="10.75" bestFit="1" customWidth="1"/>
    <col min="17" max="19" width="11" customWidth="1"/>
    <col min="20" max="25" width="9" style="147"/>
  </cols>
  <sheetData>
    <row r="1" spans="1:43" s="165" customFormat="1" ht="45" customHeight="1" thickBot="1">
      <c r="A1" s="202" t="s">
        <v>179</v>
      </c>
      <c r="B1" s="203"/>
      <c r="C1" s="203"/>
      <c r="D1" s="203"/>
      <c r="E1" s="203"/>
      <c r="F1" s="203"/>
      <c r="G1" s="203"/>
      <c r="H1" s="203"/>
      <c r="I1" s="203"/>
      <c r="J1" s="203"/>
      <c r="K1" s="203"/>
      <c r="L1" s="203"/>
      <c r="M1" s="203"/>
      <c r="N1" s="203"/>
      <c r="O1" s="203"/>
      <c r="P1" s="203"/>
      <c r="Q1" s="203"/>
      <c r="R1" s="203"/>
      <c r="S1" s="204"/>
      <c r="T1" s="164"/>
      <c r="U1" s="164"/>
      <c r="V1" s="164"/>
      <c r="W1" s="164"/>
      <c r="X1" s="164"/>
      <c r="Y1" s="164"/>
      <c r="Z1" s="164"/>
      <c r="AA1" s="164"/>
      <c r="AB1" s="164"/>
      <c r="AC1" s="164"/>
      <c r="AD1" s="164"/>
      <c r="AE1" s="164"/>
      <c r="AF1" s="164"/>
      <c r="AG1" s="164"/>
      <c r="AH1" s="164"/>
      <c r="AI1" s="164"/>
      <c r="AJ1" s="164"/>
      <c r="AK1" s="164"/>
      <c r="AL1" s="164"/>
      <c r="AM1" s="164"/>
      <c r="AN1" s="164"/>
      <c r="AO1" s="164"/>
      <c r="AP1" s="164"/>
      <c r="AQ1" s="164"/>
    </row>
    <row r="3" spans="1:43" ht="18">
      <c r="A3" s="205" t="s">
        <v>180</v>
      </c>
      <c r="B3" s="205"/>
      <c r="C3" s="205"/>
      <c r="D3" s="205"/>
      <c r="E3" s="205"/>
      <c r="F3" s="205"/>
      <c r="G3" s="206"/>
      <c r="H3" s="206"/>
      <c r="I3" s="206"/>
      <c r="J3" s="206"/>
      <c r="K3" s="206"/>
      <c r="L3" s="206"/>
      <c r="M3" s="206"/>
      <c r="N3" s="206"/>
      <c r="O3" s="207"/>
      <c r="P3" s="207"/>
    </row>
    <row r="4" spans="1:43">
      <c r="A4" s="1" t="s">
        <v>178</v>
      </c>
      <c r="B4" s="1"/>
      <c r="C4" s="1"/>
      <c r="D4" s="1"/>
      <c r="E4" s="1"/>
      <c r="F4" s="1"/>
      <c r="O4" s="7"/>
    </row>
    <row r="5" spans="1:43" ht="13.5" thickBot="1">
      <c r="A5" s="25" t="s">
        <v>23</v>
      </c>
      <c r="B5" s="18" t="s">
        <v>103</v>
      </c>
      <c r="C5" s="19" t="s">
        <v>104</v>
      </c>
      <c r="D5" s="19" t="s">
        <v>105</v>
      </c>
      <c r="E5" s="19" t="s">
        <v>106</v>
      </c>
      <c r="F5" s="19" t="s">
        <v>107</v>
      </c>
      <c r="G5" s="19" t="s">
        <v>15</v>
      </c>
      <c r="H5" s="19" t="s">
        <v>16</v>
      </c>
      <c r="I5" s="19" t="s">
        <v>17</v>
      </c>
      <c r="J5" s="20">
        <v>2003</v>
      </c>
      <c r="K5" s="20">
        <v>2004</v>
      </c>
      <c r="L5" s="20">
        <v>2005</v>
      </c>
      <c r="M5" s="20">
        <v>2006</v>
      </c>
      <c r="N5" s="20">
        <v>2007</v>
      </c>
      <c r="O5" s="20">
        <v>2008</v>
      </c>
      <c r="P5" s="20">
        <v>2009</v>
      </c>
      <c r="Q5" s="20">
        <v>2010</v>
      </c>
      <c r="R5" s="20">
        <v>2011</v>
      </c>
      <c r="S5" s="20">
        <v>2012</v>
      </c>
    </row>
    <row r="6" spans="1:43" ht="13.5" thickTop="1">
      <c r="A6" s="2" t="s">
        <v>0</v>
      </c>
      <c r="B6" s="21">
        <f t="shared" ref="B6:G6" si="0">SUM(B7:B8)</f>
        <v>29288.739999999998</v>
      </c>
      <c r="C6" s="15">
        <f t="shared" si="0"/>
        <v>35611.5</v>
      </c>
      <c r="D6" s="15">
        <f t="shared" si="0"/>
        <v>36198.949999999997</v>
      </c>
      <c r="E6" s="15">
        <f t="shared" si="0"/>
        <v>39502.9</v>
      </c>
      <c r="F6" s="15">
        <f t="shared" si="0"/>
        <v>43520.800000000003</v>
      </c>
      <c r="G6" s="15">
        <f t="shared" si="0"/>
        <v>53175.199999999997</v>
      </c>
      <c r="H6" s="15">
        <f t="shared" ref="H6:O6" si="1">SUM(H7:H8)</f>
        <v>68542.399999999994</v>
      </c>
      <c r="I6" s="15">
        <f t="shared" si="1"/>
        <v>87904.6</v>
      </c>
      <c r="J6" s="15">
        <f t="shared" si="1"/>
        <v>76766</v>
      </c>
      <c r="K6" s="15">
        <f t="shared" si="1"/>
        <v>79871.3</v>
      </c>
      <c r="L6" s="15">
        <f t="shared" si="1"/>
        <v>90373.6</v>
      </c>
      <c r="M6" s="15">
        <f t="shared" si="1"/>
        <v>116481.1</v>
      </c>
      <c r="N6" s="15">
        <f t="shared" si="1"/>
        <v>139135.14000000001</v>
      </c>
      <c r="O6" s="15">
        <f t="shared" si="1"/>
        <v>172095</v>
      </c>
      <c r="P6" s="15">
        <f>SUM(P7:P8)</f>
        <v>168678</v>
      </c>
      <c r="Q6" s="15">
        <f>SUM(Q7:Q8)</f>
        <v>182401</v>
      </c>
      <c r="R6" s="15">
        <f>SUM(R7:R8)</f>
        <v>210599</v>
      </c>
      <c r="S6" s="15">
        <f>SUM(S7:S8)</f>
        <v>212890</v>
      </c>
    </row>
    <row r="7" spans="1:43">
      <c r="A7" s="3" t="s">
        <v>1</v>
      </c>
      <c r="B7" s="11">
        <v>12910.72</v>
      </c>
      <c r="C7" s="12">
        <v>16812.88</v>
      </c>
      <c r="D7" s="12">
        <v>17735.189999999999</v>
      </c>
      <c r="E7" s="12">
        <v>17119.7</v>
      </c>
      <c r="F7" s="12">
        <v>17367.400000000001</v>
      </c>
      <c r="G7" s="12">
        <v>18042</v>
      </c>
      <c r="H7" s="12">
        <v>22610.2</v>
      </c>
      <c r="I7" s="12">
        <v>29630.1</v>
      </c>
      <c r="J7" s="12">
        <v>26189.4</v>
      </c>
      <c r="K7" s="12">
        <v>26577.5</v>
      </c>
      <c r="L7" s="12">
        <v>25259</v>
      </c>
      <c r="M7" s="12">
        <v>32511</v>
      </c>
      <c r="N7" s="12">
        <v>39181.5</v>
      </c>
      <c r="O7" s="12">
        <v>44007</v>
      </c>
      <c r="P7" s="12">
        <v>45676</v>
      </c>
      <c r="Q7" s="12">
        <v>43280</v>
      </c>
      <c r="R7" s="12">
        <v>44791</v>
      </c>
      <c r="S7" s="12">
        <v>51374</v>
      </c>
    </row>
    <row r="8" spans="1:43">
      <c r="A8" s="4" t="s">
        <v>2</v>
      </c>
      <c r="B8" s="13">
        <v>16378.02</v>
      </c>
      <c r="C8" s="14">
        <v>18798.62</v>
      </c>
      <c r="D8" s="14">
        <v>18463.759999999998</v>
      </c>
      <c r="E8" s="14">
        <v>22383.200000000001</v>
      </c>
      <c r="F8" s="14">
        <v>26153.4</v>
      </c>
      <c r="G8" s="14">
        <v>35133.199999999997</v>
      </c>
      <c r="H8" s="14">
        <v>45932.2</v>
      </c>
      <c r="I8" s="14">
        <v>58274.5</v>
      </c>
      <c r="J8" s="14">
        <v>50576.6</v>
      </c>
      <c r="K8" s="14">
        <v>53293.8</v>
      </c>
      <c r="L8" s="14">
        <v>65114.6</v>
      </c>
      <c r="M8" s="14">
        <v>83970.1</v>
      </c>
      <c r="N8" s="14">
        <v>99953.64</v>
      </c>
      <c r="O8" s="14">
        <v>128088</v>
      </c>
      <c r="P8" s="162">
        <v>123002</v>
      </c>
      <c r="Q8" s="162">
        <v>139121</v>
      </c>
      <c r="R8" s="12">
        <v>165808</v>
      </c>
      <c r="S8" s="12">
        <v>161516</v>
      </c>
    </row>
    <row r="9" spans="1:43">
      <c r="A9" s="2" t="s">
        <v>3</v>
      </c>
      <c r="B9" s="16">
        <f t="shared" ref="B9:G9" si="2">SUM(B10:B12)</f>
        <v>67025.513765669049</v>
      </c>
      <c r="C9" s="17">
        <f t="shared" si="2"/>
        <v>72880.711095064675</v>
      </c>
      <c r="D9" s="17">
        <f t="shared" si="2"/>
        <v>81881.547877732548</v>
      </c>
      <c r="E9" s="17">
        <f t="shared" si="2"/>
        <v>80029.294999999998</v>
      </c>
      <c r="F9" s="17">
        <f t="shared" si="2"/>
        <v>82519.899999999994</v>
      </c>
      <c r="G9" s="17">
        <f t="shared" si="2"/>
        <v>99052.657999999996</v>
      </c>
      <c r="H9" s="17">
        <f t="shared" ref="H9:O9" si="3">SUM(H10:H12)</f>
        <v>112354.29999999999</v>
      </c>
      <c r="I9" s="17">
        <f t="shared" si="3"/>
        <v>131779.38</v>
      </c>
      <c r="J9" s="17">
        <f t="shared" si="3"/>
        <v>148898.19999999998</v>
      </c>
      <c r="K9" s="17">
        <f t="shared" si="3"/>
        <v>165388.1</v>
      </c>
      <c r="L9" s="17">
        <f t="shared" si="3"/>
        <v>178180.3</v>
      </c>
      <c r="M9" s="17">
        <f t="shared" si="3"/>
        <v>188435.69999999998</v>
      </c>
      <c r="N9" s="17">
        <f t="shared" si="3"/>
        <v>205503.75999999998</v>
      </c>
      <c r="O9" s="17">
        <f t="shared" si="3"/>
        <v>232330</v>
      </c>
      <c r="P9" s="17">
        <f>SUM(P10:P12)</f>
        <v>236033.87099999998</v>
      </c>
      <c r="Q9" s="17">
        <f>SUM(Q10:Q12)</f>
        <v>231228</v>
      </c>
      <c r="R9" s="17">
        <f>SUM(R10:R12)</f>
        <v>223073</v>
      </c>
      <c r="S9" s="17">
        <f>SUM(S10:S12)</f>
        <v>229547</v>
      </c>
    </row>
    <row r="10" spans="1:43">
      <c r="A10" s="3" t="s">
        <v>4</v>
      </c>
      <c r="B10" s="11">
        <v>49695.27</v>
      </c>
      <c r="C10" s="12">
        <v>54160.04</v>
      </c>
      <c r="D10" s="12">
        <v>61071.07</v>
      </c>
      <c r="E10" s="12">
        <v>58746.995999999999</v>
      </c>
      <c r="F10" s="12">
        <v>61353</v>
      </c>
      <c r="G10" s="12">
        <v>76113.66</v>
      </c>
      <c r="H10" s="12">
        <v>88179.4</v>
      </c>
      <c r="I10" s="12">
        <v>104776.5</v>
      </c>
      <c r="J10" s="12">
        <v>118710.1</v>
      </c>
      <c r="K10" s="12">
        <v>131414.6</v>
      </c>
      <c r="L10" s="12">
        <v>138358.39999999999</v>
      </c>
      <c r="M10" s="12">
        <v>140874.29999999999</v>
      </c>
      <c r="N10" s="12">
        <v>151829.26999999999</v>
      </c>
      <c r="O10" s="12">
        <v>166787</v>
      </c>
      <c r="P10" s="12">
        <v>148106.87099999998</v>
      </c>
      <c r="Q10" s="12">
        <v>139409</v>
      </c>
      <c r="R10" s="12">
        <v>118585</v>
      </c>
      <c r="S10" s="12">
        <v>114480</v>
      </c>
    </row>
    <row r="11" spans="1:43">
      <c r="A11" s="3" t="s">
        <v>5</v>
      </c>
      <c r="B11" s="11">
        <v>12465.15</v>
      </c>
      <c r="C11" s="12">
        <v>12503.81</v>
      </c>
      <c r="D11" s="12">
        <v>13266.03</v>
      </c>
      <c r="E11" s="12">
        <v>13736.9</v>
      </c>
      <c r="F11" s="12">
        <v>13440</v>
      </c>
      <c r="G11" s="12">
        <v>14622</v>
      </c>
      <c r="H11" s="12">
        <v>14814.9</v>
      </c>
      <c r="I11" s="12">
        <v>16622.099999999999</v>
      </c>
      <c r="J11" s="12">
        <v>18829.3</v>
      </c>
      <c r="K11" s="12">
        <v>18975</v>
      </c>
      <c r="L11" s="12">
        <v>20719</v>
      </c>
      <c r="M11" s="12">
        <v>23287</v>
      </c>
      <c r="N11" s="12">
        <v>26597</v>
      </c>
      <c r="O11" s="12">
        <v>28162</v>
      </c>
      <c r="P11" s="12">
        <v>40684</v>
      </c>
      <c r="Q11" s="12">
        <v>41406</v>
      </c>
      <c r="R11" s="12">
        <v>48941</v>
      </c>
      <c r="S11" s="12">
        <v>52286</v>
      </c>
    </row>
    <row r="12" spans="1:43">
      <c r="A12" s="4" t="s">
        <v>6</v>
      </c>
      <c r="B12" s="13">
        <v>4865.0937656690439</v>
      </c>
      <c r="C12" s="14">
        <v>6216.8610950646744</v>
      </c>
      <c r="D12" s="14">
        <v>7544.4478777325457</v>
      </c>
      <c r="E12" s="14">
        <v>7545.3989999999994</v>
      </c>
      <c r="F12" s="14">
        <v>7726.9</v>
      </c>
      <c r="G12" s="14">
        <v>8316.9979999999996</v>
      </c>
      <c r="H12" s="14">
        <v>9360</v>
      </c>
      <c r="I12" s="14">
        <v>10380.780000000001</v>
      </c>
      <c r="J12" s="14">
        <v>11358.8</v>
      </c>
      <c r="K12" s="14">
        <v>14998.5</v>
      </c>
      <c r="L12" s="14">
        <v>19102.900000000001</v>
      </c>
      <c r="M12" s="14">
        <v>24274.400000000001</v>
      </c>
      <c r="N12" s="14">
        <v>27077.49</v>
      </c>
      <c r="O12" s="12">
        <v>37381</v>
      </c>
      <c r="P12" s="12">
        <v>47243</v>
      </c>
      <c r="Q12" s="12">
        <v>50413</v>
      </c>
      <c r="R12" s="12">
        <v>55547</v>
      </c>
      <c r="S12" s="12">
        <v>62781</v>
      </c>
    </row>
    <row r="13" spans="1:43">
      <c r="A13" s="2" t="s">
        <v>7</v>
      </c>
      <c r="B13" s="16">
        <f t="shared" ref="B13:G13" si="4">SUM(B14:B18)</f>
        <v>129361.80250000001</v>
      </c>
      <c r="C13" s="17">
        <f t="shared" si="4"/>
        <v>148861.53</v>
      </c>
      <c r="D13" s="17">
        <f t="shared" si="4"/>
        <v>169009.82499999998</v>
      </c>
      <c r="E13" s="17">
        <f t="shared" si="4"/>
        <v>182799.8</v>
      </c>
      <c r="F13" s="17">
        <f t="shared" si="4"/>
        <v>208416</v>
      </c>
      <c r="G13" s="17">
        <f t="shared" si="4"/>
        <v>243688.44999999998</v>
      </c>
      <c r="H13" s="17">
        <f t="shared" ref="H13:O13" si="5">SUM(H14:H18)</f>
        <v>272322.90000000002</v>
      </c>
      <c r="I13" s="17">
        <f t="shared" si="5"/>
        <v>317147.2</v>
      </c>
      <c r="J13" s="17">
        <f t="shared" si="5"/>
        <v>350497.6</v>
      </c>
      <c r="K13" s="17">
        <f t="shared" si="5"/>
        <v>388386.69999999995</v>
      </c>
      <c r="L13" s="17">
        <f t="shared" si="5"/>
        <v>433494.99599999998</v>
      </c>
      <c r="M13" s="17">
        <f t="shared" si="5"/>
        <v>489849.3</v>
      </c>
      <c r="N13" s="17">
        <f t="shared" si="5"/>
        <v>565056.34000000008</v>
      </c>
      <c r="O13" s="17">
        <f t="shared" si="5"/>
        <v>631451.27999999991</v>
      </c>
      <c r="P13" s="17">
        <f>SUM(P14:P18)</f>
        <v>691968.32000000007</v>
      </c>
      <c r="Q13" s="17">
        <f>SUM(Q14:Q18)</f>
        <v>782078.69</v>
      </c>
      <c r="R13" s="17">
        <f>SUM(R14:R18)</f>
        <v>857391.69</v>
      </c>
      <c r="S13" s="17">
        <f>SUM(S14:S18)</f>
        <v>945221</v>
      </c>
    </row>
    <row r="14" spans="1:43">
      <c r="A14" s="3" t="s">
        <v>8</v>
      </c>
      <c r="B14" s="11">
        <v>36425.372500000005</v>
      </c>
      <c r="C14" s="12">
        <v>41046.480000000003</v>
      </c>
      <c r="D14" s="12">
        <v>43726.38</v>
      </c>
      <c r="E14" s="12">
        <v>44879.9</v>
      </c>
      <c r="F14" s="12">
        <v>48733.1</v>
      </c>
      <c r="G14" s="12">
        <v>61187.35</v>
      </c>
      <c r="H14" s="12">
        <v>68374</v>
      </c>
      <c r="I14" s="12">
        <v>76234.399999999994</v>
      </c>
      <c r="J14" s="12">
        <v>84656.8</v>
      </c>
      <c r="K14" s="12">
        <v>93654.399999999994</v>
      </c>
      <c r="L14" s="12">
        <v>104162.8</v>
      </c>
      <c r="M14" s="12">
        <v>115025.7</v>
      </c>
      <c r="N14" s="12">
        <v>130224.8</v>
      </c>
      <c r="O14" s="12">
        <v>150714.09</v>
      </c>
      <c r="P14" s="12">
        <v>169843.02</v>
      </c>
      <c r="Q14" s="12">
        <v>217342.69</v>
      </c>
      <c r="R14" s="12">
        <v>243840.69</v>
      </c>
      <c r="S14" s="12">
        <v>282096</v>
      </c>
    </row>
    <row r="15" spans="1:43">
      <c r="A15" s="3" t="s">
        <v>9</v>
      </c>
      <c r="B15" s="11">
        <v>22262.67</v>
      </c>
      <c r="C15" s="12">
        <v>26492.46</v>
      </c>
      <c r="D15" s="12">
        <v>30338.69</v>
      </c>
      <c r="E15" s="12">
        <v>33884.1</v>
      </c>
      <c r="F15" s="12">
        <v>38979.300000000003</v>
      </c>
      <c r="G15" s="12">
        <v>47245.7</v>
      </c>
      <c r="H15" s="12">
        <v>53276.9</v>
      </c>
      <c r="I15" s="12">
        <v>63332.6</v>
      </c>
      <c r="J15" s="12">
        <v>70857.899999999994</v>
      </c>
      <c r="K15" s="12">
        <v>78745.2</v>
      </c>
      <c r="L15" s="12">
        <v>88957</v>
      </c>
      <c r="M15" s="12">
        <v>99715</v>
      </c>
      <c r="N15" s="12">
        <v>106488.1</v>
      </c>
      <c r="O15" s="12">
        <v>128396</v>
      </c>
      <c r="P15" s="12">
        <v>134898</v>
      </c>
      <c r="Q15" s="12">
        <v>151486</v>
      </c>
      <c r="R15" s="12">
        <v>163954</v>
      </c>
      <c r="S15" s="12">
        <v>172286</v>
      </c>
    </row>
    <row r="16" spans="1:43">
      <c r="A16" s="3" t="s">
        <v>10</v>
      </c>
      <c r="B16" s="11">
        <v>54025.59</v>
      </c>
      <c r="C16" s="12">
        <v>62446.52</v>
      </c>
      <c r="D16" s="12">
        <v>73799.08</v>
      </c>
      <c r="E16" s="12">
        <v>79841.8</v>
      </c>
      <c r="F16" s="12">
        <v>93114.6</v>
      </c>
      <c r="G16" s="12">
        <v>102965.6</v>
      </c>
      <c r="H16" s="12">
        <v>115041</v>
      </c>
      <c r="I16" s="12">
        <v>134816.9</v>
      </c>
      <c r="J16" s="12">
        <v>147555.9</v>
      </c>
      <c r="K16" s="12">
        <v>164340.29999999999</v>
      </c>
      <c r="L16" s="12">
        <v>182570.2</v>
      </c>
      <c r="M16" s="12">
        <v>210642</v>
      </c>
      <c r="N16" s="12">
        <v>255728.01</v>
      </c>
      <c r="O16" s="12">
        <v>270957.09999999998</v>
      </c>
      <c r="P16" s="12">
        <v>293502.3</v>
      </c>
      <c r="Q16" s="12">
        <v>316622</v>
      </c>
      <c r="R16" s="12">
        <v>343980</v>
      </c>
      <c r="S16" s="12">
        <v>374785</v>
      </c>
    </row>
    <row r="17" spans="1:25">
      <c r="A17" s="3" t="s">
        <v>11</v>
      </c>
      <c r="B17" s="11">
        <v>7837.87</v>
      </c>
      <c r="C17" s="12">
        <v>8953.57</v>
      </c>
      <c r="D17" s="12">
        <v>9817.375</v>
      </c>
      <c r="E17" s="12">
        <v>11226</v>
      </c>
      <c r="F17" s="12">
        <v>12880</v>
      </c>
      <c r="G17" s="12">
        <v>15578.8</v>
      </c>
      <c r="H17" s="12">
        <v>17010</v>
      </c>
      <c r="I17" s="12">
        <v>21220.5</v>
      </c>
      <c r="J17" s="12">
        <v>24359.599999999999</v>
      </c>
      <c r="K17" s="12">
        <v>27370.5</v>
      </c>
      <c r="L17" s="12">
        <v>31008.996000000003</v>
      </c>
      <c r="M17" s="12">
        <v>34340.6</v>
      </c>
      <c r="N17" s="12">
        <v>38033.43</v>
      </c>
      <c r="O17" s="12">
        <v>40668.089999999997</v>
      </c>
      <c r="P17" s="12">
        <v>49652</v>
      </c>
      <c r="Q17" s="12">
        <v>50086</v>
      </c>
      <c r="R17" s="12">
        <v>55548</v>
      </c>
      <c r="S17" s="12">
        <v>62420</v>
      </c>
    </row>
    <row r="18" spans="1:25">
      <c r="A18" s="4" t="s">
        <v>12</v>
      </c>
      <c r="B18" s="13">
        <v>8810.2999999999993</v>
      </c>
      <c r="C18" s="14">
        <v>9922.5</v>
      </c>
      <c r="D18" s="14">
        <v>11328.3</v>
      </c>
      <c r="E18" s="14">
        <v>12968</v>
      </c>
      <c r="F18" s="14">
        <v>14709</v>
      </c>
      <c r="G18" s="14">
        <v>16711</v>
      </c>
      <c r="H18" s="14">
        <v>18621</v>
      </c>
      <c r="I18" s="14">
        <v>21542.799999999999</v>
      </c>
      <c r="J18" s="14">
        <v>23067.4</v>
      </c>
      <c r="K18" s="14">
        <v>24276.3</v>
      </c>
      <c r="L18" s="14">
        <v>26796</v>
      </c>
      <c r="M18" s="14">
        <v>30126</v>
      </c>
      <c r="N18" s="14">
        <v>34582</v>
      </c>
      <c r="O18" s="14">
        <v>40716</v>
      </c>
      <c r="P18" s="162">
        <v>44073</v>
      </c>
      <c r="Q18" s="162">
        <v>46542</v>
      </c>
      <c r="R18" s="162">
        <v>50069</v>
      </c>
      <c r="S18" s="162">
        <v>53634</v>
      </c>
    </row>
    <row r="19" spans="1:25" hidden="1">
      <c r="A19" s="2" t="s">
        <v>179</v>
      </c>
      <c r="B19" s="16">
        <f t="shared" ref="B19:G19" si="6">B13+B9+B6</f>
        <v>225676.05626566906</v>
      </c>
      <c r="C19" s="17">
        <f t="shared" si="6"/>
        <v>257353.74109506467</v>
      </c>
      <c r="D19" s="17">
        <f t="shared" si="6"/>
        <v>287090.32287773251</v>
      </c>
      <c r="E19" s="17">
        <f t="shared" si="6"/>
        <v>302331.995</v>
      </c>
      <c r="F19" s="17">
        <f t="shared" si="6"/>
        <v>334456.7</v>
      </c>
      <c r="G19" s="17">
        <f t="shared" si="6"/>
        <v>395916.30800000002</v>
      </c>
      <c r="H19" s="17">
        <f t="shared" ref="H19:O19" si="7">H13+H9+H6</f>
        <v>453219.6</v>
      </c>
      <c r="I19" s="17">
        <f t="shared" si="7"/>
        <v>536831.18000000005</v>
      </c>
      <c r="J19" s="17">
        <f t="shared" si="7"/>
        <v>576161.79999999993</v>
      </c>
      <c r="K19" s="17">
        <f t="shared" si="7"/>
        <v>633646.1</v>
      </c>
      <c r="L19" s="17">
        <f t="shared" si="7"/>
        <v>702048.89599999995</v>
      </c>
      <c r="M19" s="17">
        <f t="shared" si="7"/>
        <v>794766.1</v>
      </c>
      <c r="N19" s="17">
        <f t="shared" si="7"/>
        <v>909695.24000000011</v>
      </c>
      <c r="O19" s="17">
        <f t="shared" si="7"/>
        <v>1035876.2799999999</v>
      </c>
      <c r="P19" s="17">
        <f>P13+P9+P6</f>
        <v>1096680.1910000001</v>
      </c>
      <c r="Q19" s="17">
        <f>Q13+Q9+Q6</f>
        <v>1195707.69</v>
      </c>
      <c r="R19" s="17">
        <f>R13+R9+R6</f>
        <v>1291063.69</v>
      </c>
      <c r="S19" s="17">
        <f>S13+S9+S6</f>
        <v>1387658</v>
      </c>
    </row>
    <row r="20" spans="1:25" hidden="1">
      <c r="A20" s="3">
        <v>0</v>
      </c>
      <c r="B20" s="11">
        <v>0</v>
      </c>
      <c r="C20" s="12">
        <v>0</v>
      </c>
      <c r="D20" s="12">
        <v>0</v>
      </c>
      <c r="E20" s="12">
        <v>0</v>
      </c>
      <c r="F20" s="12">
        <v>0</v>
      </c>
      <c r="G20" s="12">
        <v>0</v>
      </c>
      <c r="H20" s="12">
        <v>0</v>
      </c>
      <c r="I20" s="12">
        <v>0</v>
      </c>
      <c r="J20" s="12">
        <v>0</v>
      </c>
      <c r="K20" s="12">
        <v>0</v>
      </c>
      <c r="L20" s="12">
        <v>0</v>
      </c>
      <c r="M20" s="12">
        <v>0</v>
      </c>
      <c r="N20" s="12">
        <v>0</v>
      </c>
      <c r="O20" s="12">
        <v>0</v>
      </c>
      <c r="P20" s="12">
        <v>0</v>
      </c>
      <c r="Q20" s="12">
        <v>0</v>
      </c>
      <c r="R20" s="12">
        <v>0</v>
      </c>
      <c r="S20" s="12">
        <v>0</v>
      </c>
    </row>
    <row r="21" spans="1:25" ht="13.5" thickBot="1">
      <c r="A21" s="22" t="s">
        <v>184</v>
      </c>
      <c r="B21" s="23">
        <f t="shared" ref="B21:H21" si="8">B19+B20</f>
        <v>225676.05626566906</v>
      </c>
      <c r="C21" s="24">
        <f t="shared" si="8"/>
        <v>257353.74109506467</v>
      </c>
      <c r="D21" s="24">
        <f t="shared" si="8"/>
        <v>287090.32287773251</v>
      </c>
      <c r="E21" s="24">
        <f t="shared" si="8"/>
        <v>302331.995</v>
      </c>
      <c r="F21" s="24">
        <f t="shared" si="8"/>
        <v>334456.7</v>
      </c>
      <c r="G21" s="24">
        <f t="shared" si="8"/>
        <v>395916.30800000002</v>
      </c>
      <c r="H21" s="24">
        <f t="shared" si="8"/>
        <v>453219.6</v>
      </c>
      <c r="I21" s="24">
        <f t="shared" ref="I21:O21" si="9">I19+I20</f>
        <v>536831.18000000005</v>
      </c>
      <c r="J21" s="24">
        <f t="shared" si="9"/>
        <v>576161.79999999993</v>
      </c>
      <c r="K21" s="24">
        <f t="shared" si="9"/>
        <v>633646.1</v>
      </c>
      <c r="L21" s="24">
        <f t="shared" si="9"/>
        <v>702048.89599999995</v>
      </c>
      <c r="M21" s="24">
        <f t="shared" si="9"/>
        <v>794766.1</v>
      </c>
      <c r="N21" s="24">
        <f t="shared" si="9"/>
        <v>909695.24000000011</v>
      </c>
      <c r="O21" s="24">
        <f t="shared" si="9"/>
        <v>1035876.2799999999</v>
      </c>
      <c r="P21" s="24">
        <f>P19+P20</f>
        <v>1096680.1910000001</v>
      </c>
      <c r="Q21" s="24">
        <f>Q19+Q20</f>
        <v>1195707.69</v>
      </c>
      <c r="R21" s="24">
        <f t="shared" ref="R21:S21" si="10">R19+R20</f>
        <v>1291063.69</v>
      </c>
      <c r="S21" s="24">
        <f t="shared" si="10"/>
        <v>1387658</v>
      </c>
    </row>
    <row r="23" spans="1:25" ht="18">
      <c r="A23" s="205" t="s">
        <v>181</v>
      </c>
      <c r="B23" s="205"/>
      <c r="C23" s="205"/>
      <c r="D23" s="205"/>
      <c r="E23" s="205"/>
      <c r="F23" s="205"/>
      <c r="G23" s="206"/>
      <c r="H23" s="206"/>
      <c r="I23" s="206"/>
      <c r="J23" s="206"/>
      <c r="K23" s="206"/>
      <c r="L23" s="206"/>
      <c r="M23" s="206"/>
      <c r="N23" s="206"/>
      <c r="O23" s="207"/>
      <c r="P23" s="207"/>
      <c r="T23" s="193"/>
      <c r="U23" s="193"/>
      <c r="V23" s="193"/>
      <c r="W23" s="193"/>
      <c r="X23" s="193"/>
      <c r="Y23" s="193"/>
    </row>
    <row r="24" spans="1:25">
      <c r="A24" s="1" t="s">
        <v>178</v>
      </c>
      <c r="B24" s="1"/>
      <c r="C24" s="1"/>
      <c r="D24" s="1"/>
      <c r="E24" s="1"/>
      <c r="F24" s="1"/>
      <c r="T24" s="193"/>
      <c r="U24" s="193"/>
      <c r="V24" s="193"/>
      <c r="W24" s="193"/>
      <c r="X24" s="193"/>
      <c r="Y24" s="193"/>
    </row>
    <row r="25" spans="1:25" ht="13.5" thickBot="1">
      <c r="A25" s="25" t="s">
        <v>24</v>
      </c>
      <c r="B25" s="18" t="s">
        <v>103</v>
      </c>
      <c r="C25" s="19" t="s">
        <v>104</v>
      </c>
      <c r="D25" s="19" t="s">
        <v>105</v>
      </c>
      <c r="E25" s="19" t="s">
        <v>106</v>
      </c>
      <c r="F25" s="19" t="s">
        <v>107</v>
      </c>
      <c r="G25" s="19" t="s">
        <v>15</v>
      </c>
      <c r="H25" s="19" t="s">
        <v>16</v>
      </c>
      <c r="I25" s="19" t="s">
        <v>17</v>
      </c>
      <c r="J25" s="26">
        <v>2003</v>
      </c>
      <c r="K25" s="26">
        <v>2004</v>
      </c>
      <c r="L25" s="26">
        <v>2005</v>
      </c>
      <c r="M25" s="26">
        <v>2006</v>
      </c>
      <c r="N25" s="26">
        <v>2007</v>
      </c>
      <c r="O25" s="26">
        <v>2008</v>
      </c>
      <c r="P25" s="26">
        <v>2009</v>
      </c>
      <c r="Q25" s="26">
        <v>2010</v>
      </c>
      <c r="R25" s="26">
        <v>2011</v>
      </c>
      <c r="S25" s="26">
        <v>2012</v>
      </c>
      <c r="T25" s="193"/>
      <c r="U25" s="193"/>
      <c r="V25" s="193"/>
      <c r="W25" s="193"/>
      <c r="X25" s="193"/>
      <c r="Y25" s="193"/>
    </row>
    <row r="26" spans="1:25" ht="13.5" thickTop="1">
      <c r="A26" s="5" t="s">
        <v>0</v>
      </c>
      <c r="B26" s="21">
        <f>B27+B28</f>
        <v>4746.2292286031688</v>
      </c>
      <c r="C26" s="15">
        <f>C27+C28</f>
        <v>6077.6099732726043</v>
      </c>
      <c r="D26" s="15">
        <f>D27+D28</f>
        <v>6255.8273863383592</v>
      </c>
      <c r="E26" s="15">
        <f>E27+E28</f>
        <v>6624.2776541526127</v>
      </c>
      <c r="F26" s="15">
        <f t="shared" ref="F26:O26" si="11">F27+F28</f>
        <v>6065.0072505827029</v>
      </c>
      <c r="G26" s="15">
        <f t="shared" si="11"/>
        <v>6583.6935853655177</v>
      </c>
      <c r="H26" s="15">
        <f t="shared" si="11"/>
        <v>8426.0273991380054</v>
      </c>
      <c r="I26" s="15">
        <f t="shared" si="11"/>
        <v>10535.785239275952</v>
      </c>
      <c r="J26" s="15">
        <f t="shared" si="11"/>
        <v>9654.5119866240439</v>
      </c>
      <c r="K26" s="15">
        <f t="shared" si="11"/>
        <v>9837.5250454582347</v>
      </c>
      <c r="L26" s="15">
        <f t="shared" si="11"/>
        <v>9091.8539205151064</v>
      </c>
      <c r="M26" s="15">
        <f t="shared" si="11"/>
        <v>12182.578447003871</v>
      </c>
      <c r="N26" s="15">
        <f t="shared" si="11"/>
        <v>14881.170788137297</v>
      </c>
      <c r="O26" s="15">
        <f t="shared" si="11"/>
        <v>17051.928139900814</v>
      </c>
      <c r="P26" s="15">
        <f t="shared" ref="P26:S26" si="12">P27+P28</f>
        <v>17144.510568422789</v>
      </c>
      <c r="Q26" s="15">
        <f t="shared" si="12"/>
        <v>17426.976690896608</v>
      </c>
      <c r="R26" s="15">
        <f t="shared" si="12"/>
        <v>18858.364006430682</v>
      </c>
      <c r="S26" s="15">
        <f t="shared" si="12"/>
        <v>20708.396116449163</v>
      </c>
      <c r="T26" s="193"/>
      <c r="U26" s="193"/>
      <c r="V26" s="193"/>
      <c r="W26" s="193"/>
      <c r="X26" s="193"/>
      <c r="Y26" s="193"/>
    </row>
    <row r="27" spans="1:25">
      <c r="A27" s="6" t="s">
        <v>1</v>
      </c>
      <c r="B27" s="29">
        <f>B7*B46/100</f>
        <v>4030.7119676269594</v>
      </c>
      <c r="C27" s="27">
        <f t="shared" ref="C27:O27" si="13">C7*C46/100</f>
        <v>4924.4316389018068</v>
      </c>
      <c r="D27" s="27">
        <f t="shared" si="13"/>
        <v>5129.8204965705308</v>
      </c>
      <c r="E27" s="27">
        <f t="shared" si="13"/>
        <v>5276.3417168928136</v>
      </c>
      <c r="F27" s="27">
        <f t="shared" si="13"/>
        <v>4907.6438386149857</v>
      </c>
      <c r="G27" s="27">
        <f t="shared" si="13"/>
        <v>5052.2122356020345</v>
      </c>
      <c r="H27" s="27">
        <f t="shared" si="13"/>
        <v>6524.2408020398589</v>
      </c>
      <c r="I27" s="27">
        <f t="shared" si="13"/>
        <v>8401.6243139458802</v>
      </c>
      <c r="J27" s="27">
        <f t="shared" si="13"/>
        <v>7757.9206223028023</v>
      </c>
      <c r="K27" s="27">
        <f t="shared" si="13"/>
        <v>7829.3308466469789</v>
      </c>
      <c r="L27" s="27">
        <f t="shared" si="13"/>
        <v>6815.1320550648043</v>
      </c>
      <c r="M27" s="27">
        <f t="shared" si="13"/>
        <v>9327.7993771202982</v>
      </c>
      <c r="N27" s="27">
        <f t="shared" si="13"/>
        <v>11397.351374455264</v>
      </c>
      <c r="O27" s="27">
        <f t="shared" si="13"/>
        <v>12629.959665997969</v>
      </c>
      <c r="P27" s="27">
        <f t="shared" ref="P27:R27" si="14">P7*P46/100</f>
        <v>12943.432426697025</v>
      </c>
      <c r="Q27" s="27">
        <f t="shared" si="14"/>
        <v>12507.064245563297</v>
      </c>
      <c r="R27" s="27">
        <f t="shared" si="14"/>
        <v>13091.597642856099</v>
      </c>
      <c r="S27" s="27">
        <f>S7*S46/100</f>
        <v>15185.308297963666</v>
      </c>
      <c r="T27" s="193"/>
      <c r="U27" s="193"/>
      <c r="V27" s="193"/>
      <c r="W27" s="193"/>
      <c r="X27" s="193"/>
      <c r="Y27" s="193"/>
    </row>
    <row r="28" spans="1:25">
      <c r="A28" s="28" t="s">
        <v>2</v>
      </c>
      <c r="B28" s="30">
        <f>B8*B47/100</f>
        <v>715.5172609762094</v>
      </c>
      <c r="C28" s="163">
        <f t="shared" ref="C28:O28" si="15">C8*C47/100</f>
        <v>1153.1783343707978</v>
      </c>
      <c r="D28" s="163">
        <f t="shared" si="15"/>
        <v>1126.0068897678282</v>
      </c>
      <c r="E28" s="163">
        <f t="shared" si="15"/>
        <v>1347.9359372597994</v>
      </c>
      <c r="F28" s="163">
        <f t="shared" si="15"/>
        <v>1157.3634119677172</v>
      </c>
      <c r="G28" s="163">
        <f t="shared" si="15"/>
        <v>1531.481349763483</v>
      </c>
      <c r="H28" s="163">
        <f t="shared" si="15"/>
        <v>1901.7865970981466</v>
      </c>
      <c r="I28" s="163">
        <f t="shared" si="15"/>
        <v>2134.1609253300712</v>
      </c>
      <c r="J28" s="163">
        <f t="shared" si="15"/>
        <v>1896.5913643212416</v>
      </c>
      <c r="K28" s="163">
        <f t="shared" si="15"/>
        <v>2008.1941988112567</v>
      </c>
      <c r="L28" s="163">
        <f t="shared" si="15"/>
        <v>2276.7218654503031</v>
      </c>
      <c r="M28" s="163">
        <f t="shared" si="15"/>
        <v>2854.7790698835715</v>
      </c>
      <c r="N28" s="163">
        <f t="shared" si="15"/>
        <v>3483.8194136820339</v>
      </c>
      <c r="O28" s="163">
        <f t="shared" si="15"/>
        <v>4421.9684739028462</v>
      </c>
      <c r="P28" s="163">
        <f t="shared" ref="P28:S28" si="16">P8*P47/100</f>
        <v>4201.0781417257622</v>
      </c>
      <c r="Q28" s="163">
        <f t="shared" si="16"/>
        <v>4919.9124453333116</v>
      </c>
      <c r="R28" s="163">
        <f t="shared" si="16"/>
        <v>5766.766363574583</v>
      </c>
      <c r="S28" s="163">
        <f t="shared" si="16"/>
        <v>5523.0878184854982</v>
      </c>
      <c r="T28" s="193"/>
      <c r="U28" s="193"/>
      <c r="V28" s="193"/>
      <c r="W28" s="193"/>
      <c r="X28" s="193"/>
      <c r="Y28" s="193"/>
    </row>
    <row r="29" spans="1:25">
      <c r="A29" s="5" t="s">
        <v>3</v>
      </c>
      <c r="B29" s="131">
        <f>B30+B31+B32</f>
        <v>13443.238661494805</v>
      </c>
      <c r="C29" s="33">
        <f>C30+C31+C32</f>
        <v>14630.902964389275</v>
      </c>
      <c r="D29" s="33">
        <f>D30+D31+D32</f>
        <v>16457.831465660587</v>
      </c>
      <c r="E29" s="33">
        <f>E30+E31+E32</f>
        <v>15949.666937382626</v>
      </c>
      <c r="F29" s="33">
        <f>F30+F31+F32</f>
        <v>16558.242630492401</v>
      </c>
      <c r="G29" s="33">
        <f t="shared" ref="G29:O29" si="17">G30+G31+G32</f>
        <v>20100.18383601091</v>
      </c>
      <c r="H29" s="33">
        <f t="shared" si="17"/>
        <v>23328.444574621812</v>
      </c>
      <c r="I29" s="33">
        <f t="shared" si="17"/>
        <v>27008.440709715935</v>
      </c>
      <c r="J29" s="33">
        <f t="shared" si="17"/>
        <v>30120.424826490813</v>
      </c>
      <c r="K29" s="33">
        <f t="shared" si="17"/>
        <v>33350.594419404079</v>
      </c>
      <c r="L29" s="33">
        <f t="shared" si="17"/>
        <v>35794.350008972971</v>
      </c>
      <c r="M29" s="33">
        <f t="shared" si="17"/>
        <v>37329.4821826119</v>
      </c>
      <c r="N29" s="33">
        <f t="shared" si="17"/>
        <v>40617.904926457464</v>
      </c>
      <c r="O29" s="33">
        <f t="shared" si="17"/>
        <v>45468.191050884991</v>
      </c>
      <c r="P29" s="33">
        <f t="shared" ref="P29:S29" si="18">P30+P31+P32</f>
        <v>44995.973947678103</v>
      </c>
      <c r="Q29" s="33">
        <f t="shared" si="18"/>
        <v>43895.751645768221</v>
      </c>
      <c r="R29" s="33">
        <f t="shared" si="18"/>
        <v>41431.704693773994</v>
      </c>
      <c r="S29" s="33">
        <f t="shared" si="18"/>
        <v>42143.201026687224</v>
      </c>
      <c r="T29" s="193"/>
      <c r="U29" s="193"/>
      <c r="V29" s="193"/>
      <c r="W29" s="193"/>
      <c r="X29" s="193"/>
      <c r="Y29" s="193"/>
    </row>
    <row r="30" spans="1:25">
      <c r="A30" s="6" t="s">
        <v>4</v>
      </c>
      <c r="B30" s="29">
        <f>B10*B49/100</f>
        <v>10398.257744142953</v>
      </c>
      <c r="C30" s="27">
        <f t="shared" ref="C30:O30" si="19">C10*C49/100</f>
        <v>11371.35895230337</v>
      </c>
      <c r="D30" s="27">
        <f t="shared" si="19"/>
        <v>12816.268066628136</v>
      </c>
      <c r="E30" s="27">
        <f t="shared" si="19"/>
        <v>12297.638742561221</v>
      </c>
      <c r="F30" s="27">
        <f t="shared" si="19"/>
        <v>12971.235527927585</v>
      </c>
      <c r="G30" s="27">
        <f t="shared" si="19"/>
        <v>16164.865073978002</v>
      </c>
      <c r="H30" s="27">
        <f t="shared" si="19"/>
        <v>18686.736785938632</v>
      </c>
      <c r="I30" s="27">
        <f t="shared" si="19"/>
        <v>22168.440734526321</v>
      </c>
      <c r="J30" s="27">
        <f t="shared" si="19"/>
        <v>25266.475965860649</v>
      </c>
      <c r="K30" s="27">
        <f t="shared" si="19"/>
        <v>27918.670906772033</v>
      </c>
      <c r="L30" s="27">
        <f t="shared" si="19"/>
        <v>29384.070893937478</v>
      </c>
      <c r="M30" s="27">
        <f t="shared" si="19"/>
        <v>29805.387496515781</v>
      </c>
      <c r="N30" s="27">
        <f t="shared" si="19"/>
        <v>32139.982191079176</v>
      </c>
      <c r="O30" s="27">
        <f t="shared" si="19"/>
        <v>35281.015457568821</v>
      </c>
      <c r="P30" s="27">
        <f t="shared" ref="P30:S30" si="20">P10*P49/100</f>
        <v>31389.593663340896</v>
      </c>
      <c r="Q30" s="27">
        <f t="shared" si="20"/>
        <v>29693.406189376008</v>
      </c>
      <c r="R30" s="27">
        <f t="shared" si="20"/>
        <v>25253.104349043417</v>
      </c>
      <c r="S30" s="27">
        <f t="shared" si="20"/>
        <v>24374.203228938986</v>
      </c>
      <c r="T30" s="193"/>
      <c r="U30" s="193"/>
      <c r="V30" s="193"/>
      <c r="W30" s="193"/>
      <c r="X30" s="193"/>
      <c r="Y30" s="193"/>
    </row>
    <row r="31" spans="1:25">
      <c r="A31" s="6" t="s">
        <v>5</v>
      </c>
      <c r="B31" s="29">
        <f>B11*B50/100</f>
        <v>2168.2410924774226</v>
      </c>
      <c r="C31" s="27">
        <f t="shared" ref="C31:O31" si="21">C11*C50/100</f>
        <v>2180.3454728825855</v>
      </c>
      <c r="D31" s="27">
        <f t="shared" si="21"/>
        <v>2303.0859237613449</v>
      </c>
      <c r="E31" s="27">
        <f t="shared" si="21"/>
        <v>2389.6287790819965</v>
      </c>
      <c r="F31" s="27">
        <f t="shared" si="21"/>
        <v>2351.1098070257472</v>
      </c>
      <c r="G31" s="27">
        <f t="shared" si="21"/>
        <v>2626.5455476431798</v>
      </c>
      <c r="H31" s="27">
        <f t="shared" si="21"/>
        <v>2759.1474374784566</v>
      </c>
      <c r="I31" s="27">
        <f t="shared" si="21"/>
        <v>3281.2803122914729</v>
      </c>
      <c r="J31" s="27">
        <f t="shared" si="21"/>
        <v>3194.9011947359077</v>
      </c>
      <c r="K31" s="27">
        <f t="shared" si="21"/>
        <v>3235.7053706415795</v>
      </c>
      <c r="L31" s="27">
        <f t="shared" si="21"/>
        <v>3572.1680362531506</v>
      </c>
      <c r="M31" s="27">
        <f t="shared" si="21"/>
        <v>4010.3473381690214</v>
      </c>
      <c r="N31" s="27">
        <f t="shared" si="21"/>
        <v>4578.1674032559085</v>
      </c>
      <c r="O31" s="27">
        <f t="shared" si="21"/>
        <v>4801.9269871471806</v>
      </c>
      <c r="P31" s="27">
        <f t="shared" ref="P31:S31" si="22">P11*P50/100</f>
        <v>6761.0429919867784</v>
      </c>
      <c r="Q31" s="27">
        <f t="shared" si="22"/>
        <v>6832.4730774192894</v>
      </c>
      <c r="R31" s="27">
        <f t="shared" si="22"/>
        <v>8050.473832048945</v>
      </c>
      <c r="S31" s="27">
        <f t="shared" si="22"/>
        <v>8573.6088176246212</v>
      </c>
      <c r="T31" s="193"/>
      <c r="U31" s="193"/>
      <c r="V31" s="193"/>
      <c r="W31" s="193"/>
      <c r="X31" s="193"/>
      <c r="Y31" s="193"/>
    </row>
    <row r="32" spans="1:25">
      <c r="A32" s="28" t="s">
        <v>6</v>
      </c>
      <c r="B32" s="30">
        <f>B12*B51/100</f>
        <v>876.7398248744289</v>
      </c>
      <c r="C32" s="163">
        <f t="shared" ref="C32:O32" si="23">C12*C51/100</f>
        <v>1079.1985392033212</v>
      </c>
      <c r="D32" s="163">
        <f t="shared" si="23"/>
        <v>1338.4774752711037</v>
      </c>
      <c r="E32" s="163">
        <f t="shared" si="23"/>
        <v>1262.3994157394091</v>
      </c>
      <c r="F32" s="163">
        <f t="shared" si="23"/>
        <v>1235.897295539068</v>
      </c>
      <c r="G32" s="163">
        <f t="shared" si="23"/>
        <v>1308.7732143897301</v>
      </c>
      <c r="H32" s="163">
        <f t="shared" si="23"/>
        <v>1882.5603512047226</v>
      </c>
      <c r="I32" s="163">
        <f t="shared" si="23"/>
        <v>1558.7196628981392</v>
      </c>
      <c r="J32" s="163">
        <f t="shared" si="23"/>
        <v>1659.0476658942571</v>
      </c>
      <c r="K32" s="163">
        <f t="shared" si="23"/>
        <v>2196.2181419904678</v>
      </c>
      <c r="L32" s="163">
        <f t="shared" si="23"/>
        <v>2838.1110787823432</v>
      </c>
      <c r="M32" s="163">
        <f t="shared" si="23"/>
        <v>3513.7473479271007</v>
      </c>
      <c r="N32" s="163">
        <f t="shared" si="23"/>
        <v>3899.7553321223845</v>
      </c>
      <c r="O32" s="163">
        <f t="shared" si="23"/>
        <v>5385.2486061689924</v>
      </c>
      <c r="P32" s="163">
        <f t="shared" ref="P32:S32" si="24">P12*P51/100</f>
        <v>6845.3372923504267</v>
      </c>
      <c r="Q32" s="163">
        <f t="shared" si="24"/>
        <v>7369.8723789729302</v>
      </c>
      <c r="R32" s="163">
        <f t="shared" si="24"/>
        <v>8128.1265126816315</v>
      </c>
      <c r="S32" s="163">
        <f t="shared" si="24"/>
        <v>9195.3889801236164</v>
      </c>
      <c r="T32" s="193"/>
      <c r="U32" s="193"/>
      <c r="V32" s="193"/>
      <c r="W32" s="193"/>
      <c r="X32" s="193"/>
      <c r="Y32" s="193"/>
    </row>
    <row r="33" spans="1:26">
      <c r="A33" s="5" t="s">
        <v>7</v>
      </c>
      <c r="B33" s="131">
        <f>SUM(B34:B38)</f>
        <v>21127.858988476561</v>
      </c>
      <c r="C33" s="33">
        <f>SUM(C34:C38)</f>
        <v>24214.060205375536</v>
      </c>
      <c r="D33" s="33">
        <f>SUM(D34:D38)</f>
        <v>27229.767250664197</v>
      </c>
      <c r="E33" s="33">
        <f>SUM(E34:E38)</f>
        <v>29465.008768303927</v>
      </c>
      <c r="F33" s="33">
        <f>SUM(F34:F38)</f>
        <v>33469.630097957241</v>
      </c>
      <c r="G33" s="33">
        <f t="shared" ref="G33:O33" si="25">SUM(G34:G38)</f>
        <v>38927.004089080117</v>
      </c>
      <c r="H33" s="33">
        <f t="shared" si="25"/>
        <v>43675.256926403075</v>
      </c>
      <c r="I33" s="33">
        <f t="shared" si="25"/>
        <v>50733.535611399922</v>
      </c>
      <c r="J33" s="33">
        <f t="shared" si="25"/>
        <v>56510.336045159012</v>
      </c>
      <c r="K33" s="33">
        <f t="shared" si="25"/>
        <v>62597.337514944993</v>
      </c>
      <c r="L33" s="33">
        <f t="shared" si="25"/>
        <v>71083.979700701151</v>
      </c>
      <c r="M33" s="33">
        <f t="shared" si="25"/>
        <v>79747.03139001329</v>
      </c>
      <c r="N33" s="33">
        <f t="shared" si="25"/>
        <v>91358.726747356151</v>
      </c>
      <c r="O33" s="33">
        <f t="shared" si="25"/>
        <v>103037.23985254682</v>
      </c>
      <c r="P33" s="33">
        <f t="shared" ref="P33:S33" si="26">SUM(P34:P38)</f>
        <v>113637.51927820902</v>
      </c>
      <c r="Q33" s="33">
        <f t="shared" si="26"/>
        <v>129554.26951613056</v>
      </c>
      <c r="R33" s="33">
        <f t="shared" si="26"/>
        <v>142480.50018664834</v>
      </c>
      <c r="S33" s="33">
        <f t="shared" si="26"/>
        <v>157363.59092004108</v>
      </c>
      <c r="T33" s="193"/>
      <c r="U33" s="193"/>
      <c r="V33" s="193"/>
      <c r="W33" s="193"/>
      <c r="X33" s="193"/>
      <c r="Y33" s="193"/>
    </row>
    <row r="34" spans="1:26">
      <c r="A34" s="3" t="s">
        <v>8</v>
      </c>
      <c r="B34" s="29">
        <f>B14*B53/100</f>
        <v>5908.7921901108421</v>
      </c>
      <c r="C34" s="27">
        <f t="shared" ref="C34:O34" si="27">C14*C53/100</f>
        <v>6565.1180414276032</v>
      </c>
      <c r="D34" s="27">
        <f t="shared" si="27"/>
        <v>7004.4939153884889</v>
      </c>
      <c r="E34" s="27">
        <f t="shared" si="27"/>
        <v>7159.5347427744127</v>
      </c>
      <c r="F34" s="27">
        <f t="shared" si="27"/>
        <v>7741.9577662931915</v>
      </c>
      <c r="G34" s="27">
        <f t="shared" si="27"/>
        <v>9733.4660331673804</v>
      </c>
      <c r="H34" s="27">
        <f t="shared" si="27"/>
        <v>11507.727243031644</v>
      </c>
      <c r="I34" s="27">
        <f t="shared" si="27"/>
        <v>12849.435819738937</v>
      </c>
      <c r="J34" s="27">
        <f t="shared" si="27"/>
        <v>14380.617052254365</v>
      </c>
      <c r="K34" s="27">
        <f t="shared" si="27"/>
        <v>15914.914576976695</v>
      </c>
      <c r="L34" s="27">
        <f t="shared" si="27"/>
        <v>17604.91234162368</v>
      </c>
      <c r="M34" s="27">
        <f t="shared" si="27"/>
        <v>19522.02508564189</v>
      </c>
      <c r="N34" s="27">
        <f t="shared" si="27"/>
        <v>22160.954622428355</v>
      </c>
      <c r="O34" s="27">
        <f t="shared" si="27"/>
        <v>25666.479398474195</v>
      </c>
      <c r="P34" s="27">
        <f t="shared" ref="P34:S34" si="28">P14*P53/100</f>
        <v>29299.556845452549</v>
      </c>
      <c r="Q34" s="27">
        <f t="shared" si="28"/>
        <v>37623.880601633704</v>
      </c>
      <c r="R34" s="27">
        <f t="shared" si="28"/>
        <v>42494.686635759463</v>
      </c>
      <c r="S34" s="27">
        <f t="shared" si="28"/>
        <v>49489.824738024756</v>
      </c>
      <c r="T34" s="193"/>
      <c r="U34" s="193"/>
      <c r="V34" s="193"/>
      <c r="W34" s="193"/>
      <c r="X34" s="193"/>
      <c r="Y34" s="193"/>
    </row>
    <row r="35" spans="1:26">
      <c r="A35" s="3" t="s">
        <v>9</v>
      </c>
      <c r="B35" s="29">
        <f>B15*B54/100</f>
        <v>5186.9607194635755</v>
      </c>
      <c r="C35" s="27">
        <f t="shared" ref="C35:O35" si="29">C15*C54/100</f>
        <v>6077.466223435652</v>
      </c>
      <c r="D35" s="27">
        <f t="shared" si="29"/>
        <v>6827.8460919030904</v>
      </c>
      <c r="E35" s="27">
        <f t="shared" si="29"/>
        <v>7555.5437319058201</v>
      </c>
      <c r="F35" s="27">
        <f t="shared" si="29"/>
        <v>8555.4834336866843</v>
      </c>
      <c r="G35" s="27">
        <f t="shared" si="29"/>
        <v>10193.14442404385</v>
      </c>
      <c r="H35" s="27">
        <f t="shared" si="29"/>
        <v>11322.195148989456</v>
      </c>
      <c r="I35" s="27">
        <f t="shared" si="29"/>
        <v>13503.045059197821</v>
      </c>
      <c r="J35" s="27">
        <f t="shared" si="29"/>
        <v>15198.874240095367</v>
      </c>
      <c r="K35" s="27">
        <f t="shared" si="29"/>
        <v>16824.920488026935</v>
      </c>
      <c r="L35" s="27">
        <f t="shared" si="29"/>
        <v>19118.947021141626</v>
      </c>
      <c r="M35" s="27">
        <f t="shared" si="29"/>
        <v>21448.291551529699</v>
      </c>
      <c r="N35" s="27">
        <f t="shared" si="29"/>
        <v>23018.654296298133</v>
      </c>
      <c r="O35" s="27">
        <f t="shared" si="29"/>
        <v>27807.855244188824</v>
      </c>
      <c r="P35" s="27">
        <f t="shared" ref="P35:S35" si="30">P15*P54/100</f>
        <v>29413.87352691024</v>
      </c>
      <c r="Q35" s="27">
        <f t="shared" si="30"/>
        <v>33242.651808452902</v>
      </c>
      <c r="R35" s="27">
        <f t="shared" si="30"/>
        <v>35989.004967067391</v>
      </c>
      <c r="S35" s="27">
        <f t="shared" si="30"/>
        <v>37828.788691214031</v>
      </c>
      <c r="T35" s="193"/>
      <c r="U35" s="193"/>
      <c r="V35" s="193"/>
      <c r="W35" s="193"/>
      <c r="X35" s="193"/>
      <c r="Y35" s="193"/>
    </row>
    <row r="36" spans="1:26">
      <c r="A36" s="3" t="s">
        <v>10</v>
      </c>
      <c r="B36" s="29">
        <f>B16*B55/100</f>
        <v>7543.9550995688505</v>
      </c>
      <c r="C36" s="27">
        <f t="shared" ref="C36:O38" si="31">C16*C55/100</f>
        <v>8724.7312151429269</v>
      </c>
      <c r="D36" s="27">
        <f t="shared" si="31"/>
        <v>10264.936693981454</v>
      </c>
      <c r="E36" s="27">
        <f t="shared" si="31"/>
        <v>11118.986346552345</v>
      </c>
      <c r="F36" s="27">
        <f t="shared" si="31"/>
        <v>13087.156448917556</v>
      </c>
      <c r="G36" s="27">
        <f t="shared" si="31"/>
        <v>14193.027997192037</v>
      </c>
      <c r="H36" s="27">
        <f t="shared" si="31"/>
        <v>15495.797040310192</v>
      </c>
      <c r="I36" s="27">
        <f t="shared" si="31"/>
        <v>17950.845374944409</v>
      </c>
      <c r="J36" s="27">
        <f t="shared" si="31"/>
        <v>19795.212731568994</v>
      </c>
      <c r="K36" s="27">
        <f t="shared" si="31"/>
        <v>22082.029631620971</v>
      </c>
      <c r="L36" s="27">
        <f t="shared" si="31"/>
        <v>25660.930740408214</v>
      </c>
      <c r="M36" s="27">
        <f t="shared" si="31"/>
        <v>29080.17766053955</v>
      </c>
      <c r="N36" s="27">
        <f t="shared" si="31"/>
        <v>35268.54522399581</v>
      </c>
      <c r="O36" s="27">
        <f t="shared" si="31"/>
        <v>37375.843052819531</v>
      </c>
      <c r="P36" s="27">
        <f t="shared" ref="P36:S36" si="32">P16*P55/100</f>
        <v>40735.284413055611</v>
      </c>
      <c r="Q36" s="27">
        <f t="shared" si="32"/>
        <v>44057.207776165145</v>
      </c>
      <c r="R36" s="27">
        <f t="shared" si="32"/>
        <v>47982.973075915026</v>
      </c>
      <c r="S36" s="27">
        <f t="shared" si="32"/>
        <v>52409.68785611348</v>
      </c>
      <c r="T36" s="193"/>
      <c r="U36" s="193"/>
      <c r="V36" s="193"/>
      <c r="W36" s="193"/>
      <c r="X36" s="193"/>
      <c r="Y36" s="193"/>
    </row>
    <row r="37" spans="1:26">
      <c r="A37" s="3" t="s">
        <v>11</v>
      </c>
      <c r="B37" s="29">
        <f t="shared" ref="B37:O38" si="33">B17*B56/100</f>
        <v>1284.8720367073763</v>
      </c>
      <c r="C37" s="27">
        <f t="shared" si="33"/>
        <v>1466.9291069263363</v>
      </c>
      <c r="D37" s="27">
        <f t="shared" si="33"/>
        <v>1607.3373105627729</v>
      </c>
      <c r="E37" s="27">
        <f t="shared" si="33"/>
        <v>1838.1226469050939</v>
      </c>
      <c r="F37" s="27">
        <f t="shared" si="33"/>
        <v>2105.425823804349</v>
      </c>
      <c r="G37" s="27">
        <f t="shared" si="33"/>
        <v>2543.89454612891</v>
      </c>
      <c r="H37" s="27">
        <f t="shared" si="33"/>
        <v>2779.855662552769</v>
      </c>
      <c r="I37" s="27">
        <f t="shared" si="33"/>
        <v>3466.1858338119096</v>
      </c>
      <c r="J37" s="27">
        <f t="shared" si="33"/>
        <v>3979.4389369163241</v>
      </c>
      <c r="K37" s="27">
        <f t="shared" si="33"/>
        <v>4472.2531168154483</v>
      </c>
      <c r="L37" s="27">
        <f t="shared" si="33"/>
        <v>5046.272987574348</v>
      </c>
      <c r="M37" s="27">
        <f t="shared" si="33"/>
        <v>5592.9309304286762</v>
      </c>
      <c r="N37" s="27">
        <f t="shared" si="33"/>
        <v>6191.353056064765</v>
      </c>
      <c r="O37" s="27">
        <f t="shared" si="33"/>
        <v>6610.1996640720336</v>
      </c>
      <c r="P37" s="27">
        <f t="shared" ref="P37:S37" si="34">P17*P56/100</f>
        <v>8138.1526497337591</v>
      </c>
      <c r="Q37" s="27">
        <f t="shared" si="34"/>
        <v>8228.2612022297508</v>
      </c>
      <c r="R37" s="27">
        <f t="shared" si="34"/>
        <v>9136.6643749120685</v>
      </c>
      <c r="S37" s="27">
        <f t="shared" si="34"/>
        <v>10279.450366162819</v>
      </c>
      <c r="T37" s="193"/>
      <c r="U37" s="193"/>
      <c r="V37" s="193"/>
      <c r="W37" s="193"/>
      <c r="X37" s="193"/>
      <c r="Y37" s="193"/>
    </row>
    <row r="38" spans="1:26">
      <c r="A38" s="28" t="s">
        <v>12</v>
      </c>
      <c r="B38" s="30">
        <f t="shared" si="33"/>
        <v>1203.2789426259144</v>
      </c>
      <c r="C38" s="163">
        <f t="shared" si="31"/>
        <v>1379.8156184430197</v>
      </c>
      <c r="D38" s="163">
        <f t="shared" si="31"/>
        <v>1525.1532388283936</v>
      </c>
      <c r="E38" s="163">
        <f t="shared" si="31"/>
        <v>1792.8213001662602</v>
      </c>
      <c r="F38" s="163">
        <f t="shared" si="31"/>
        <v>1979.6066252554601</v>
      </c>
      <c r="G38" s="163">
        <f t="shared" si="31"/>
        <v>2263.471088547939</v>
      </c>
      <c r="H38" s="163">
        <f t="shared" si="31"/>
        <v>2569.6818315190108</v>
      </c>
      <c r="I38" s="163">
        <f t="shared" si="31"/>
        <v>2964.0235237068428</v>
      </c>
      <c r="J38" s="163">
        <f t="shared" si="31"/>
        <v>3156.1930843239602</v>
      </c>
      <c r="K38" s="163">
        <f t="shared" si="31"/>
        <v>3303.2197015049437</v>
      </c>
      <c r="L38" s="163">
        <f t="shared" si="31"/>
        <v>3652.9166099532908</v>
      </c>
      <c r="M38" s="163">
        <f t="shared" si="31"/>
        <v>4103.6061618734657</v>
      </c>
      <c r="N38" s="163">
        <f t="shared" si="31"/>
        <v>4719.2195485690927</v>
      </c>
      <c r="O38" s="163">
        <f t="shared" si="31"/>
        <v>5576.8624929922335</v>
      </c>
      <c r="P38" s="163">
        <f t="shared" ref="P38:S38" si="35">P18*P57/100</f>
        <v>6050.6518430568613</v>
      </c>
      <c r="Q38" s="163">
        <f t="shared" si="35"/>
        <v>6402.2681276490548</v>
      </c>
      <c r="R38" s="163">
        <f t="shared" si="35"/>
        <v>6877.1711329943946</v>
      </c>
      <c r="S38" s="163">
        <f t="shared" si="35"/>
        <v>7355.8392685260069</v>
      </c>
      <c r="T38" s="193"/>
      <c r="U38" s="193"/>
      <c r="V38" s="193"/>
      <c r="W38" s="193"/>
      <c r="X38" s="193"/>
      <c r="Y38" s="193"/>
    </row>
    <row r="39" spans="1:26" hidden="1">
      <c r="A39" s="5" t="str">
        <f>A21</f>
        <v>SA - Annual Gross Operating Surplus</v>
      </c>
      <c r="B39" s="131">
        <f>B33+B29+B26</f>
        <v>39317.326878574531</v>
      </c>
      <c r="C39" s="33">
        <f>C33+C29+C26</f>
        <v>44922.573143037422</v>
      </c>
      <c r="D39" s="33">
        <f>D33+D29+D26</f>
        <v>49943.426102663143</v>
      </c>
      <c r="E39" s="33">
        <f>E33+E29+E26</f>
        <v>52038.953359839164</v>
      </c>
      <c r="F39" s="33">
        <f>F33+F29+F26</f>
        <v>56092.879979032346</v>
      </c>
      <c r="G39" s="33">
        <f t="shared" ref="G39:O39" si="36">G33+G29+G26</f>
        <v>65610.881510456544</v>
      </c>
      <c r="H39" s="33">
        <f t="shared" si="36"/>
        <v>75429.728900162896</v>
      </c>
      <c r="I39" s="33">
        <f t="shared" si="36"/>
        <v>88277.761560391809</v>
      </c>
      <c r="J39" s="33">
        <f t="shared" si="36"/>
        <v>96285.272858273864</v>
      </c>
      <c r="K39" s="33">
        <f t="shared" si="36"/>
        <v>105785.45697980729</v>
      </c>
      <c r="L39" s="33">
        <f t="shared" si="36"/>
        <v>115970.18363018922</v>
      </c>
      <c r="M39" s="33">
        <f t="shared" si="36"/>
        <v>129259.09201962905</v>
      </c>
      <c r="N39" s="33">
        <f t="shared" si="36"/>
        <v>146857.80246195092</v>
      </c>
      <c r="O39" s="33">
        <f t="shared" si="36"/>
        <v>165557.35904333263</v>
      </c>
      <c r="P39" s="33">
        <f t="shared" ref="P39:S39" si="37">P33+P29+P26</f>
        <v>175778.00379430992</v>
      </c>
      <c r="Q39" s="33">
        <f t="shared" si="37"/>
        <v>190876.99785279541</v>
      </c>
      <c r="R39" s="33">
        <f t="shared" si="37"/>
        <v>202770.568886853</v>
      </c>
      <c r="S39" s="33">
        <f t="shared" si="37"/>
        <v>220215.18806317745</v>
      </c>
      <c r="T39" s="193"/>
      <c r="U39" s="193"/>
      <c r="V39" s="193"/>
      <c r="W39" s="193"/>
      <c r="X39" s="193"/>
      <c r="Y39" s="193"/>
    </row>
    <row r="40" spans="1:26" hidden="1">
      <c r="A40" s="6" t="s">
        <v>14</v>
      </c>
      <c r="B40" s="29">
        <v>0</v>
      </c>
      <c r="C40" s="27">
        <v>0</v>
      </c>
      <c r="D40" s="27">
        <v>0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1</v>
      </c>
      <c r="Q40" s="27">
        <v>2</v>
      </c>
      <c r="R40" s="27">
        <v>3</v>
      </c>
      <c r="S40" s="27">
        <v>4</v>
      </c>
      <c r="T40" s="193"/>
      <c r="U40" s="193"/>
      <c r="V40" s="193"/>
      <c r="W40" s="193"/>
      <c r="X40" s="193"/>
      <c r="Y40" s="193"/>
    </row>
    <row r="41" spans="1:26" ht="13.5" thickBot="1">
      <c r="A41" s="70" t="s">
        <v>185</v>
      </c>
      <c r="B41" s="130">
        <f>B40+B39</f>
        <v>39317.326878574531</v>
      </c>
      <c r="C41" s="40">
        <f>C40+C39</f>
        <v>44922.573143037422</v>
      </c>
      <c r="D41" s="40">
        <f>D40+D39</f>
        <v>49943.426102663143</v>
      </c>
      <c r="E41" s="40">
        <f>E40+E39</f>
        <v>52038.953359839164</v>
      </c>
      <c r="F41" s="40">
        <f>F40+F39</f>
        <v>56092.879979032346</v>
      </c>
      <c r="G41" s="40">
        <f t="shared" ref="G41:O41" si="38">G40+G39</f>
        <v>65610.881510456544</v>
      </c>
      <c r="H41" s="40">
        <f t="shared" si="38"/>
        <v>75429.728900162896</v>
      </c>
      <c r="I41" s="40">
        <f t="shared" si="38"/>
        <v>88277.761560391809</v>
      </c>
      <c r="J41" s="40">
        <f t="shared" si="38"/>
        <v>96285.272858273864</v>
      </c>
      <c r="K41" s="40">
        <f t="shared" si="38"/>
        <v>105785.45697980729</v>
      </c>
      <c r="L41" s="40">
        <f t="shared" si="38"/>
        <v>115970.18363018922</v>
      </c>
      <c r="M41" s="40">
        <f>M40+M39</f>
        <v>129259.09201962905</v>
      </c>
      <c r="N41" s="40">
        <f t="shared" si="38"/>
        <v>146857.80246195092</v>
      </c>
      <c r="O41" s="40">
        <f t="shared" si="38"/>
        <v>165557.35904333263</v>
      </c>
      <c r="P41" s="40">
        <f t="shared" ref="P41:S41" si="39">P40+P39</f>
        <v>175779.00379430992</v>
      </c>
      <c r="Q41" s="40">
        <f t="shared" si="39"/>
        <v>190878.99785279541</v>
      </c>
      <c r="R41" s="40">
        <f t="shared" si="39"/>
        <v>202773.568886853</v>
      </c>
      <c r="S41" s="40">
        <f t="shared" si="39"/>
        <v>220219.18806317745</v>
      </c>
      <c r="T41" s="193"/>
      <c r="U41" s="193"/>
      <c r="V41" s="193"/>
      <c r="W41" s="193"/>
      <c r="X41" s="193"/>
      <c r="Y41" s="193"/>
    </row>
    <row r="42" spans="1:26">
      <c r="T42" s="193"/>
      <c r="U42" s="193"/>
      <c r="V42" s="193"/>
      <c r="W42" s="193"/>
      <c r="X42" s="193"/>
      <c r="Y42" s="193"/>
    </row>
    <row r="43" spans="1:26" ht="18">
      <c r="A43" s="205" t="s">
        <v>25</v>
      </c>
      <c r="B43" s="205"/>
      <c r="C43" s="205"/>
      <c r="D43" s="205"/>
      <c r="E43" s="205"/>
      <c r="F43" s="205"/>
      <c r="G43" s="206"/>
      <c r="H43" s="206"/>
      <c r="I43" s="206"/>
      <c r="J43" s="206"/>
      <c r="K43" s="206"/>
      <c r="L43" s="206"/>
      <c r="M43" s="206"/>
      <c r="N43" s="206"/>
      <c r="O43" s="207"/>
      <c r="P43" s="207"/>
      <c r="T43" s="193"/>
      <c r="U43" s="193"/>
      <c r="V43" s="193"/>
      <c r="W43" s="193"/>
      <c r="X43" s="193"/>
      <c r="Y43" s="193"/>
      <c r="Z43" s="175"/>
    </row>
    <row r="44" spans="1:26" ht="13.5" thickBot="1">
      <c r="A44" s="41" t="s">
        <v>26</v>
      </c>
      <c r="B44" s="18" t="s">
        <v>103</v>
      </c>
      <c r="C44" s="19" t="s">
        <v>104</v>
      </c>
      <c r="D44" s="19" t="s">
        <v>105</v>
      </c>
      <c r="E44" s="19" t="s">
        <v>106</v>
      </c>
      <c r="F44" s="19" t="s">
        <v>107</v>
      </c>
      <c r="G44" s="19" t="s">
        <v>15</v>
      </c>
      <c r="H44" s="19" t="s">
        <v>16</v>
      </c>
      <c r="I44" s="19" t="s">
        <v>17</v>
      </c>
      <c r="J44" s="26">
        <v>2003</v>
      </c>
      <c r="K44" s="26">
        <v>2004</v>
      </c>
      <c r="L44" s="26">
        <v>2005</v>
      </c>
      <c r="M44" s="26">
        <v>2006</v>
      </c>
      <c r="N44" s="26">
        <v>2007</v>
      </c>
      <c r="O44" s="26">
        <v>2008</v>
      </c>
      <c r="P44" s="26">
        <v>2009</v>
      </c>
      <c r="Q44" s="26">
        <v>2010</v>
      </c>
      <c r="R44" s="26">
        <v>2011</v>
      </c>
      <c r="S44" s="26">
        <v>2012</v>
      </c>
      <c r="T44" s="159">
        <v>2013</v>
      </c>
      <c r="U44" s="159"/>
      <c r="V44" s="159"/>
      <c r="W44" s="159"/>
      <c r="X44" s="159"/>
      <c r="Y44" s="159"/>
      <c r="Z44" s="175"/>
    </row>
    <row r="45" spans="1:26" ht="13.5" thickTop="1">
      <c r="A45" s="42" t="s">
        <v>0</v>
      </c>
      <c r="B45" s="51">
        <f>B26/B6*100</f>
        <v>16.204962141093024</v>
      </c>
      <c r="C45" s="51">
        <f>C26/C6*100</f>
        <v>17.066425096591281</v>
      </c>
      <c r="D45" s="51">
        <f t="shared" ref="D45:Q45" si="40">D26/D6*100</f>
        <v>17.281792389940481</v>
      </c>
      <c r="E45" s="51">
        <f t="shared" si="40"/>
        <v>16.769092026541372</v>
      </c>
      <c r="F45" s="51">
        <f t="shared" si="40"/>
        <v>13.935881809577724</v>
      </c>
      <c r="G45" s="51">
        <f t="shared" si="40"/>
        <v>12.381135539434771</v>
      </c>
      <c r="H45" s="51">
        <f t="shared" si="40"/>
        <v>12.293160728451303</v>
      </c>
      <c r="I45" s="51">
        <f t="shared" si="40"/>
        <v>11.985476572643469</v>
      </c>
      <c r="J45" s="51">
        <f t="shared" si="40"/>
        <v>12.576546891363421</v>
      </c>
      <c r="K45" s="51">
        <f t="shared" si="40"/>
        <v>12.316720831460405</v>
      </c>
      <c r="L45" s="51">
        <f t="shared" si="40"/>
        <v>10.060298494820508</v>
      </c>
      <c r="M45" s="51">
        <f t="shared" si="40"/>
        <v>10.458845638480295</v>
      </c>
      <c r="N45" s="51">
        <f t="shared" si="40"/>
        <v>10.695479796216322</v>
      </c>
      <c r="O45" s="51">
        <f t="shared" si="40"/>
        <v>9.9084390248995113</v>
      </c>
      <c r="P45" s="51">
        <f t="shared" si="40"/>
        <v>10.16404662636668</v>
      </c>
      <c r="Q45" s="51">
        <f t="shared" si="40"/>
        <v>9.554211156132153</v>
      </c>
      <c r="R45" s="51">
        <f t="shared" ref="R45" si="41">R26/R6*100</f>
        <v>8.9546313165925202</v>
      </c>
      <c r="S45" s="51">
        <f>R45+($R45-$Q45)</f>
        <v>8.3550514770528874</v>
      </c>
      <c r="T45" s="195">
        <f>S45+($S45-$R45)</f>
        <v>7.7554716375132546</v>
      </c>
      <c r="U45" s="195">
        <f t="shared" ref="U45:X45" si="42">T45</f>
        <v>7.7554716375132546</v>
      </c>
      <c r="V45" s="195">
        <f t="shared" si="42"/>
        <v>7.7554716375132546</v>
      </c>
      <c r="W45" s="195">
        <f t="shared" si="42"/>
        <v>7.7554716375132546</v>
      </c>
      <c r="X45" s="195">
        <f t="shared" si="42"/>
        <v>7.7554716375132546</v>
      </c>
      <c r="Y45" s="159"/>
      <c r="Z45" s="175"/>
    </row>
    <row r="46" spans="1:26">
      <c r="A46" s="43" t="s">
        <v>1</v>
      </c>
      <c r="B46" s="45">
        <v>31.219885239761684</v>
      </c>
      <c r="C46" s="46">
        <v>29.28963769979805</v>
      </c>
      <c r="D46" s="46">
        <v>28.92453081455869</v>
      </c>
      <c r="E46" s="46">
        <v>30.820293094463185</v>
      </c>
      <c r="F46" s="46">
        <v>28.257792407700549</v>
      </c>
      <c r="G46" s="46">
        <v>28.002506571344831</v>
      </c>
      <c r="H46" s="46">
        <v>28.855298944900348</v>
      </c>
      <c r="I46" s="46">
        <v>28.355031923435565</v>
      </c>
      <c r="J46" s="46">
        <v>29.6223686770327</v>
      </c>
      <c r="K46" s="46">
        <v>29.458492509253986</v>
      </c>
      <c r="L46" s="46">
        <v>26.981005008372478</v>
      </c>
      <c r="M46" s="46">
        <v>28.691210289195347</v>
      </c>
      <c r="N46" s="46">
        <v>29.088603995393907</v>
      </c>
      <c r="O46" s="46">
        <v>28.699887895102982</v>
      </c>
      <c r="P46" s="46">
        <v>28.337491082181067</v>
      </c>
      <c r="Q46" s="46">
        <v>28.898022748528874</v>
      </c>
      <c r="R46" s="46">
        <v>29.228187901266097</v>
      </c>
      <c r="S46" s="46">
        <f>R46+($R46-$Q46)</f>
        <v>29.558353054003319</v>
      </c>
      <c r="T46" s="195">
        <f t="shared" ref="T46:T60" si="43">S46+($S46-$R46)</f>
        <v>29.888518206740542</v>
      </c>
      <c r="U46" s="195">
        <f t="shared" ref="U46:X60" si="44">T46</f>
        <v>29.888518206740542</v>
      </c>
      <c r="V46" s="195">
        <f t="shared" si="44"/>
        <v>29.888518206740542</v>
      </c>
      <c r="W46" s="195">
        <f t="shared" si="44"/>
        <v>29.888518206740542</v>
      </c>
      <c r="X46" s="195">
        <f t="shared" si="44"/>
        <v>29.888518206740542</v>
      </c>
      <c r="Y46" s="159"/>
      <c r="Z46" s="175"/>
    </row>
    <row r="47" spans="1:26">
      <c r="A47" s="44" t="s">
        <v>2</v>
      </c>
      <c r="B47" s="45">
        <v>4.368765339010511</v>
      </c>
      <c r="C47" s="46">
        <v>6.1343775999025345</v>
      </c>
      <c r="D47" s="46">
        <v>6.0984701370025842</v>
      </c>
      <c r="E47" s="46">
        <v>6.0220877142669469</v>
      </c>
      <c r="F47" s="46">
        <v>4.4252885359751204</v>
      </c>
      <c r="G47" s="46">
        <v>4.3590716181944229</v>
      </c>
      <c r="H47" s="46">
        <v>4.1404213103185707</v>
      </c>
      <c r="I47" s="46">
        <v>3.6622552322715274</v>
      </c>
      <c r="J47" s="46">
        <v>3.7499384385689067</v>
      </c>
      <c r="K47" s="46">
        <v>3.7681572693470096</v>
      </c>
      <c r="L47" s="46">
        <v>3.4964844527192112</v>
      </c>
      <c r="M47" s="46">
        <v>3.3997566632450966</v>
      </c>
      <c r="N47" s="46">
        <v>3.485435261469251</v>
      </c>
      <c r="O47" s="46">
        <v>3.4522894212594823</v>
      </c>
      <c r="P47" s="46">
        <v>3.4154551484738156</v>
      </c>
      <c r="Q47" s="46">
        <v>3.5364268840313913</v>
      </c>
      <c r="R47" s="46">
        <v>3.4779783626692216</v>
      </c>
      <c r="S47" s="192">
        <f>R47+($R47-$Q47)</f>
        <v>3.4195298413070518</v>
      </c>
      <c r="T47" s="195">
        <f t="shared" si="43"/>
        <v>3.3610813199448821</v>
      </c>
      <c r="U47" s="195">
        <f t="shared" si="44"/>
        <v>3.3610813199448821</v>
      </c>
      <c r="V47" s="195">
        <f t="shared" si="44"/>
        <v>3.3610813199448821</v>
      </c>
      <c r="W47" s="195">
        <f t="shared" si="44"/>
        <v>3.3610813199448821</v>
      </c>
      <c r="X47" s="195">
        <f t="shared" si="44"/>
        <v>3.3610813199448821</v>
      </c>
      <c r="Y47" s="159"/>
      <c r="Z47" s="175"/>
    </row>
    <row r="48" spans="1:26">
      <c r="A48" s="42" t="s">
        <v>3</v>
      </c>
      <c r="B48" s="49">
        <f>B29/B9*100</f>
        <v>20.056897599463873</v>
      </c>
      <c r="C48" s="186">
        <f t="shared" ref="C48:Q48" si="45">C29/C9*100</f>
        <v>20.075137501478149</v>
      </c>
      <c r="D48" s="186">
        <f t="shared" si="45"/>
        <v>20.099560758470037</v>
      </c>
      <c r="E48" s="186">
        <f t="shared" si="45"/>
        <v>19.929785633351671</v>
      </c>
      <c r="F48" s="186">
        <f t="shared" si="45"/>
        <v>20.065757024054079</v>
      </c>
      <c r="G48" s="186">
        <f t="shared" si="45"/>
        <v>20.292422476952524</v>
      </c>
      <c r="H48" s="186">
        <f t="shared" si="45"/>
        <v>20.763285939765382</v>
      </c>
      <c r="I48" s="186">
        <f t="shared" si="45"/>
        <v>20.49519485500382</v>
      </c>
      <c r="J48" s="186">
        <f t="shared" si="45"/>
        <v>20.228871018246572</v>
      </c>
      <c r="K48" s="186">
        <f t="shared" si="45"/>
        <v>20.165050822522343</v>
      </c>
      <c r="L48" s="186">
        <f t="shared" si="45"/>
        <v>20.088836986453032</v>
      </c>
      <c r="M48" s="186">
        <f t="shared" si="45"/>
        <v>19.810196360144019</v>
      </c>
      <c r="N48" s="186">
        <f t="shared" si="45"/>
        <v>19.765042219401469</v>
      </c>
      <c r="O48" s="186">
        <f t="shared" si="45"/>
        <v>19.57052083281754</v>
      </c>
      <c r="P48" s="186">
        <f t="shared" si="45"/>
        <v>19.06335466051739</v>
      </c>
      <c r="Q48" s="186">
        <f t="shared" si="45"/>
        <v>18.98375267950604</v>
      </c>
      <c r="R48" s="186">
        <f t="shared" ref="R48" si="46">R29/R9*100</f>
        <v>18.57315977001878</v>
      </c>
      <c r="S48" s="134">
        <f>R48+($R48-$Q48)</f>
        <v>18.16256686053152</v>
      </c>
      <c r="T48" s="195">
        <f t="shared" si="43"/>
        <v>17.75197395104426</v>
      </c>
      <c r="U48" s="195">
        <f t="shared" si="44"/>
        <v>17.75197395104426</v>
      </c>
      <c r="V48" s="195">
        <f t="shared" si="44"/>
        <v>17.75197395104426</v>
      </c>
      <c r="W48" s="195">
        <f t="shared" si="44"/>
        <v>17.75197395104426</v>
      </c>
      <c r="X48" s="195">
        <f t="shared" si="44"/>
        <v>17.75197395104426</v>
      </c>
      <c r="Y48" s="159"/>
      <c r="Z48" s="175"/>
    </row>
    <row r="49" spans="1:26">
      <c r="A49" s="43" t="s">
        <v>4</v>
      </c>
      <c r="B49" s="45">
        <v>20.924039137211555</v>
      </c>
      <c r="C49" s="46">
        <v>20.995846665370575</v>
      </c>
      <c r="D49" s="46">
        <v>20.985825312423927</v>
      </c>
      <c r="E49" s="46">
        <v>20.933221406863463</v>
      </c>
      <c r="F49" s="46">
        <v>21.141974358104061</v>
      </c>
      <c r="G49" s="46">
        <v>21.237797622631735</v>
      </c>
      <c r="H49" s="46">
        <v>21.191725942724304</v>
      </c>
      <c r="I49" s="46">
        <v>21.157836666166858</v>
      </c>
      <c r="J49" s="46">
        <v>21.28418387808674</v>
      </c>
      <c r="K49" s="46">
        <v>21.24472540096156</v>
      </c>
      <c r="L49" s="46">
        <v>21.237648667473373</v>
      </c>
      <c r="M49" s="46">
        <v>21.157434320181739</v>
      </c>
      <c r="N49" s="46">
        <v>21.168502088615178</v>
      </c>
      <c r="O49" s="46">
        <v>21.153336565540972</v>
      </c>
      <c r="P49" s="46">
        <v>21.193880777712803</v>
      </c>
      <c r="Q49" s="46">
        <v>21.2994901257279</v>
      </c>
      <c r="R49" s="46">
        <v>21.295361427704528</v>
      </c>
      <c r="S49" s="46">
        <f>R49+($R49-$Q49)</f>
        <v>21.291232729681155</v>
      </c>
      <c r="T49" s="195">
        <f t="shared" si="43"/>
        <v>21.287104031657783</v>
      </c>
      <c r="U49" s="195">
        <f t="shared" si="44"/>
        <v>21.287104031657783</v>
      </c>
      <c r="V49" s="195">
        <f t="shared" si="44"/>
        <v>21.287104031657783</v>
      </c>
      <c r="W49" s="195">
        <f t="shared" si="44"/>
        <v>21.287104031657783</v>
      </c>
      <c r="X49" s="195">
        <f t="shared" si="44"/>
        <v>21.287104031657783</v>
      </c>
      <c r="Y49" s="159"/>
      <c r="Z49" s="175"/>
    </row>
    <row r="50" spans="1:26">
      <c r="A50" s="43" t="s">
        <v>5</v>
      </c>
      <c r="B50" s="45">
        <v>17.394424395032733</v>
      </c>
      <c r="C50" s="46">
        <v>17.437448848651616</v>
      </c>
      <c r="D50" s="46">
        <v>17.360777291784693</v>
      </c>
      <c r="E50" s="46">
        <v>17.395691743275385</v>
      </c>
      <c r="F50" s="46">
        <v>17.493376540370143</v>
      </c>
      <c r="G50" s="46">
        <v>17.96297050774983</v>
      </c>
      <c r="H50" s="46">
        <v>18.624138114185424</v>
      </c>
      <c r="I50" s="46">
        <v>19.740467884872988</v>
      </c>
      <c r="J50" s="46">
        <v>16.967710933151565</v>
      </c>
      <c r="K50" s="46">
        <v>17.052465721431251</v>
      </c>
      <c r="L50" s="46">
        <v>17.241025320976643</v>
      </c>
      <c r="M50" s="46">
        <v>17.221399657186506</v>
      </c>
      <c r="N50" s="46">
        <v>17.213096978064851</v>
      </c>
      <c r="O50" s="46">
        <v>17.051086524917196</v>
      </c>
      <c r="P50" s="46">
        <v>16.618432287844801</v>
      </c>
      <c r="Q50" s="46">
        <v>16.501166684585058</v>
      </c>
      <c r="R50" s="46">
        <v>16.449344786679767</v>
      </c>
      <c r="S50" s="46">
        <f t="shared" ref="S50:S51" si="47">R50+($R50-$Q50)</f>
        <v>16.397522888774475</v>
      </c>
      <c r="T50" s="195">
        <f t="shared" si="43"/>
        <v>16.345700990869183</v>
      </c>
      <c r="U50" s="195">
        <f t="shared" si="44"/>
        <v>16.345700990869183</v>
      </c>
      <c r="V50" s="195">
        <f t="shared" si="44"/>
        <v>16.345700990869183</v>
      </c>
      <c r="W50" s="195">
        <f t="shared" si="44"/>
        <v>16.345700990869183</v>
      </c>
      <c r="X50" s="195">
        <f t="shared" si="44"/>
        <v>16.345700990869183</v>
      </c>
      <c r="Y50" s="159"/>
      <c r="Z50" s="175"/>
    </row>
    <row r="51" spans="1:26">
      <c r="A51" s="44" t="s">
        <v>6</v>
      </c>
      <c r="B51" s="45">
        <v>18.021026255675061</v>
      </c>
      <c r="C51" s="46">
        <v>17.359219109142639</v>
      </c>
      <c r="D51" s="46">
        <v>17.741225030152609</v>
      </c>
      <c r="E51" s="46">
        <v>16.730717828698115</v>
      </c>
      <c r="F51" s="46">
        <v>15.994736511913807</v>
      </c>
      <c r="G51" s="46">
        <v>15.736125154649914</v>
      </c>
      <c r="H51" s="46">
        <v>20.11282426500772</v>
      </c>
      <c r="I51" s="46">
        <v>15.015438752176033</v>
      </c>
      <c r="J51" s="46">
        <v>14.605835703544892</v>
      </c>
      <c r="K51" s="46">
        <v>14.642918571793631</v>
      </c>
      <c r="L51" s="46">
        <v>14.856964538276088</v>
      </c>
      <c r="M51" s="46">
        <v>14.475115133338415</v>
      </c>
      <c r="N51" s="46">
        <v>14.402203941806956</v>
      </c>
      <c r="O51" s="46">
        <v>14.406379193090052</v>
      </c>
      <c r="P51" s="46">
        <v>14.489632945304971</v>
      </c>
      <c r="Q51" s="46">
        <v>14.61899188497596</v>
      </c>
      <c r="R51" s="46">
        <v>14.632881186529662</v>
      </c>
      <c r="S51" s="192">
        <f t="shared" si="47"/>
        <v>14.646770488083364</v>
      </c>
      <c r="T51" s="195">
        <f t="shared" si="43"/>
        <v>14.660659789637066</v>
      </c>
      <c r="U51" s="195">
        <f t="shared" si="44"/>
        <v>14.660659789637066</v>
      </c>
      <c r="V51" s="195">
        <f t="shared" si="44"/>
        <v>14.660659789637066</v>
      </c>
      <c r="W51" s="195">
        <f t="shared" si="44"/>
        <v>14.660659789637066</v>
      </c>
      <c r="X51" s="195">
        <f t="shared" si="44"/>
        <v>14.660659789637066</v>
      </c>
      <c r="Y51" s="159"/>
      <c r="Z51" s="175"/>
    </row>
    <row r="52" spans="1:26">
      <c r="A52" s="42" t="s">
        <v>7</v>
      </c>
      <c r="B52" s="49">
        <f>B33/B13*100</f>
        <v>16.332378322013994</v>
      </c>
      <c r="C52" s="186">
        <f t="shared" ref="C52:Q52" si="48">C33/C13*100</f>
        <v>16.266163733085058</v>
      </c>
      <c r="D52" s="186">
        <f t="shared" si="48"/>
        <v>16.111351662936872</v>
      </c>
      <c r="E52" s="186">
        <f t="shared" si="48"/>
        <v>16.118731403592307</v>
      </c>
      <c r="F52" s="186">
        <f t="shared" si="48"/>
        <v>16.059050215893809</v>
      </c>
      <c r="G52" s="186">
        <f t="shared" si="48"/>
        <v>15.97408662129047</v>
      </c>
      <c r="H52" s="186">
        <f t="shared" si="48"/>
        <v>16.038040475627675</v>
      </c>
      <c r="I52" s="186">
        <f t="shared" si="48"/>
        <v>15.996841722518729</v>
      </c>
      <c r="J52" s="186">
        <f t="shared" si="48"/>
        <v>16.12288815819538</v>
      </c>
      <c r="K52" s="186">
        <f t="shared" si="48"/>
        <v>16.117271141093401</v>
      </c>
      <c r="L52" s="186">
        <f t="shared" si="48"/>
        <v>16.397877797117903</v>
      </c>
      <c r="M52" s="186">
        <f t="shared" si="48"/>
        <v>16.279911268631658</v>
      </c>
      <c r="N52" s="186">
        <f t="shared" si="48"/>
        <v>16.168073921152029</v>
      </c>
      <c r="O52" s="186">
        <f t="shared" si="48"/>
        <v>16.317528068443671</v>
      </c>
      <c r="P52" s="186">
        <f t="shared" si="48"/>
        <v>16.422358653385896</v>
      </c>
      <c r="Q52" s="186">
        <f t="shared" si="48"/>
        <v>16.565375220251887</v>
      </c>
      <c r="R52" s="186">
        <f t="shared" ref="R52" si="49">R33/R13*100</f>
        <v>16.617900762094902</v>
      </c>
      <c r="S52" s="134">
        <f>R52+($R52-$Q52)</f>
        <v>16.670426303937916</v>
      </c>
      <c r="T52" s="195">
        <f t="shared" si="43"/>
        <v>16.72295184578093</v>
      </c>
      <c r="U52" s="195">
        <f t="shared" si="44"/>
        <v>16.72295184578093</v>
      </c>
      <c r="V52" s="195">
        <f t="shared" si="44"/>
        <v>16.72295184578093</v>
      </c>
      <c r="W52" s="195">
        <f t="shared" si="44"/>
        <v>16.72295184578093</v>
      </c>
      <c r="X52" s="195">
        <f t="shared" si="44"/>
        <v>16.72295184578093</v>
      </c>
      <c r="Y52" s="159"/>
      <c r="Z52" s="175"/>
    </row>
    <row r="53" spans="1:26">
      <c r="A53" s="43" t="s">
        <v>8</v>
      </c>
      <c r="B53" s="45">
        <v>16.221638337702217</v>
      </c>
      <c r="C53" s="46">
        <v>15.994350895442441</v>
      </c>
      <c r="D53" s="46">
        <v>16.018920192772622</v>
      </c>
      <c r="E53" s="46">
        <v>15.95265306467798</v>
      </c>
      <c r="F53" s="46">
        <v>15.886446309168086</v>
      </c>
      <c r="G53" s="46">
        <v>15.907644363038081</v>
      </c>
      <c r="H53" s="46">
        <v>16.830560217380356</v>
      </c>
      <c r="I53" s="46">
        <v>16.855167509338223</v>
      </c>
      <c r="J53" s="46">
        <v>16.986960353160484</v>
      </c>
      <c r="K53" s="46">
        <v>16.993237452780324</v>
      </c>
      <c r="L53" s="46">
        <v>16.901343225819275</v>
      </c>
      <c r="M53" s="46">
        <v>16.971881141033606</v>
      </c>
      <c r="N53" s="46">
        <v>17.017461053830267</v>
      </c>
      <c r="O53" s="46">
        <v>17.029913658685924</v>
      </c>
      <c r="P53" s="46">
        <v>17.250963180855209</v>
      </c>
      <c r="Q53" s="46">
        <v>17.310856234287751</v>
      </c>
      <c r="R53" s="46">
        <v>17.427233590816801</v>
      </c>
      <c r="S53" s="46">
        <f>R53+($R53-$Q53)</f>
        <v>17.543610947345851</v>
      </c>
      <c r="T53" s="195">
        <f t="shared" si="43"/>
        <v>17.659988303874901</v>
      </c>
      <c r="U53" s="195">
        <f t="shared" si="44"/>
        <v>17.659988303874901</v>
      </c>
      <c r="V53" s="195">
        <f t="shared" si="44"/>
        <v>17.659988303874901</v>
      </c>
      <c r="W53" s="195">
        <f t="shared" si="44"/>
        <v>17.659988303874901</v>
      </c>
      <c r="X53" s="195">
        <f t="shared" si="44"/>
        <v>17.659988303874901</v>
      </c>
      <c r="Y53" s="159"/>
      <c r="Z53" s="175"/>
    </row>
    <row r="54" spans="1:26">
      <c r="A54" s="43" t="s">
        <v>9</v>
      </c>
      <c r="B54" s="45">
        <v>23.298915716145348</v>
      </c>
      <c r="C54" s="46">
        <v>22.940361987658573</v>
      </c>
      <c r="D54" s="46">
        <v>22.505408413821069</v>
      </c>
      <c r="E54" s="46">
        <v>22.298198069022995</v>
      </c>
      <c r="F54" s="46">
        <v>21.94878675011271</v>
      </c>
      <c r="G54" s="46">
        <v>21.574755848773226</v>
      </c>
      <c r="H54" s="46">
        <v>21.251602756521976</v>
      </c>
      <c r="I54" s="46">
        <v>21.320844334825697</v>
      </c>
      <c r="J54" s="46">
        <v>21.449794927729112</v>
      </c>
      <c r="K54" s="46">
        <v>21.366280723176697</v>
      </c>
      <c r="L54" s="46">
        <v>21.492346887981416</v>
      </c>
      <c r="M54" s="46">
        <v>21.509593894127963</v>
      </c>
      <c r="N54" s="46">
        <v>21.616175231127357</v>
      </c>
      <c r="O54" s="46">
        <v>21.657882834503276</v>
      </c>
      <c r="P54" s="46">
        <v>21.804528997398211</v>
      </c>
      <c r="Q54" s="46">
        <v>21.944372290807664</v>
      </c>
      <c r="R54" s="46">
        <v>21.95067211966002</v>
      </c>
      <c r="S54" s="46">
        <f t="shared" ref="S54:S57" si="50">R54+($R54-$Q54)</f>
        <v>21.956971948512376</v>
      </c>
      <c r="T54" s="195">
        <f t="shared" si="43"/>
        <v>21.963271777364731</v>
      </c>
      <c r="U54" s="195">
        <f t="shared" si="44"/>
        <v>21.963271777364731</v>
      </c>
      <c r="V54" s="195">
        <f t="shared" si="44"/>
        <v>21.963271777364731</v>
      </c>
      <c r="W54" s="195">
        <f t="shared" si="44"/>
        <v>21.963271777364731</v>
      </c>
      <c r="X54" s="195">
        <f t="shared" si="44"/>
        <v>21.963271777364731</v>
      </c>
      <c r="Y54" s="159"/>
      <c r="Z54" s="175"/>
    </row>
    <row r="55" spans="1:26">
      <c r="A55" s="43" t="s">
        <v>10</v>
      </c>
      <c r="B55" s="45">
        <v>13.96366999336583</v>
      </c>
      <c r="C55" s="46">
        <v>13.971525098825246</v>
      </c>
      <c r="D55" s="46">
        <v>13.909301706717011</v>
      </c>
      <c r="E55" s="46">
        <v>13.926272136340042</v>
      </c>
      <c r="F55" s="46">
        <v>14.054891981405232</v>
      </c>
      <c r="G55" s="46">
        <v>13.784242501565606</v>
      </c>
      <c r="H55" s="46">
        <v>13.469803844116612</v>
      </c>
      <c r="I55" s="46">
        <v>13.314981560134084</v>
      </c>
      <c r="J55" s="46">
        <v>13.415398999002409</v>
      </c>
      <c r="K55" s="46">
        <v>13.436770914754915</v>
      </c>
      <c r="L55" s="46">
        <v>14.055377460510101</v>
      </c>
      <c r="M55" s="46">
        <v>13.805498267458319</v>
      </c>
      <c r="N55" s="46">
        <v>13.791428331998443</v>
      </c>
      <c r="O55" s="46">
        <v>13.794007631768842</v>
      </c>
      <c r="P55" s="46">
        <v>13.87903413808192</v>
      </c>
      <c r="Q55" s="46">
        <v>13.914765169876114</v>
      </c>
      <c r="R55" s="46">
        <v>13.949349693562132</v>
      </c>
      <c r="S55" s="46">
        <f t="shared" si="50"/>
        <v>13.98393421724815</v>
      </c>
      <c r="T55" s="195">
        <f t="shared" si="43"/>
        <v>14.018518740934168</v>
      </c>
      <c r="U55" s="195">
        <f t="shared" si="44"/>
        <v>14.018518740934168</v>
      </c>
      <c r="V55" s="195">
        <f t="shared" si="44"/>
        <v>14.018518740934168</v>
      </c>
      <c r="W55" s="195">
        <f t="shared" si="44"/>
        <v>14.018518740934168</v>
      </c>
      <c r="X55" s="195">
        <f t="shared" si="44"/>
        <v>14.018518740934168</v>
      </c>
      <c r="Y55" s="159"/>
      <c r="Z55" s="175"/>
    </row>
    <row r="56" spans="1:26">
      <c r="A56" s="43" t="s">
        <v>11</v>
      </c>
      <c r="B56" s="45">
        <v>16.393127682742588</v>
      </c>
      <c r="C56" s="46">
        <v>16.38373416331515</v>
      </c>
      <c r="D56" s="46">
        <v>16.37237357809774</v>
      </c>
      <c r="E56" s="46">
        <v>16.373798743141759</v>
      </c>
      <c r="F56" s="46">
        <v>16.346473787300845</v>
      </c>
      <c r="G56" s="46">
        <v>16.329207295355932</v>
      </c>
      <c r="H56" s="46">
        <v>16.342478909775245</v>
      </c>
      <c r="I56" s="46">
        <v>16.334138374740981</v>
      </c>
      <c r="J56" s="46">
        <v>16.336224473785794</v>
      </c>
      <c r="K56" s="46">
        <v>16.339683662393629</v>
      </c>
      <c r="L56" s="46">
        <v>16.273577472725488</v>
      </c>
      <c r="M56" s="46">
        <v>16.286643012727431</v>
      </c>
      <c r="N56" s="46">
        <v>16.278713374167843</v>
      </c>
      <c r="O56" s="46">
        <v>16.2540204471664</v>
      </c>
      <c r="P56" s="46">
        <v>16.390382360697977</v>
      </c>
      <c r="Q56" s="46">
        <v>16.428265787305335</v>
      </c>
      <c r="R56" s="46">
        <v>16.448232834507216</v>
      </c>
      <c r="S56" s="46">
        <f t="shared" si="50"/>
        <v>16.468199881709097</v>
      </c>
      <c r="T56" s="195">
        <f t="shared" si="43"/>
        <v>16.488166928910978</v>
      </c>
      <c r="U56" s="195">
        <f t="shared" si="44"/>
        <v>16.488166928910978</v>
      </c>
      <c r="V56" s="195">
        <f t="shared" si="44"/>
        <v>16.488166928910978</v>
      </c>
      <c r="W56" s="195">
        <f t="shared" si="44"/>
        <v>16.488166928910978</v>
      </c>
      <c r="X56" s="195">
        <f t="shared" si="44"/>
        <v>16.488166928910978</v>
      </c>
      <c r="Y56" s="159"/>
      <c r="Z56" s="175"/>
    </row>
    <row r="57" spans="1:26">
      <c r="A57" s="44" t="s">
        <v>12</v>
      </c>
      <c r="B57" s="47">
        <v>13.657638702721981</v>
      </c>
      <c r="C57" s="48">
        <v>13.905927119607151</v>
      </c>
      <c r="D57" s="48">
        <v>13.463213711045732</v>
      </c>
      <c r="E57" s="48">
        <v>13.824963758222243</v>
      </c>
      <c r="F57" s="48">
        <v>13.458471855703719</v>
      </c>
      <c r="G57" s="48">
        <v>13.544797370282682</v>
      </c>
      <c r="H57" s="48">
        <v>13.799913170715916</v>
      </c>
      <c r="I57" s="48">
        <v>13.758766379982374</v>
      </c>
      <c r="J57" s="48">
        <v>13.682483003389892</v>
      </c>
      <c r="K57" s="48">
        <v>13.606767511955873</v>
      </c>
      <c r="L57" s="48">
        <v>13.632320532741046</v>
      </c>
      <c r="M57" s="48">
        <v>13.621477002832988</v>
      </c>
      <c r="N57" s="48">
        <v>13.646462172717289</v>
      </c>
      <c r="O57" s="48">
        <v>13.696980285372415</v>
      </c>
      <c r="P57" s="48">
        <v>13.728704293006741</v>
      </c>
      <c r="Q57" s="46">
        <v>13.755893875744608</v>
      </c>
      <c r="R57" s="46">
        <v>13.735387431333548</v>
      </c>
      <c r="S57" s="46">
        <f t="shared" si="50"/>
        <v>13.714880986922488</v>
      </c>
      <c r="T57" s="195">
        <f t="shared" si="43"/>
        <v>13.694374542511428</v>
      </c>
      <c r="U57" s="195">
        <f t="shared" si="44"/>
        <v>13.694374542511428</v>
      </c>
      <c r="V57" s="195">
        <f t="shared" si="44"/>
        <v>13.694374542511428</v>
      </c>
      <c r="W57" s="195">
        <f t="shared" si="44"/>
        <v>13.694374542511428</v>
      </c>
      <c r="X57" s="195">
        <f t="shared" si="44"/>
        <v>13.694374542511428</v>
      </c>
      <c r="Y57" s="159"/>
      <c r="Z57" s="175"/>
    </row>
    <row r="58" spans="1:26" hidden="1">
      <c r="A58" s="42" t="s">
        <v>13</v>
      </c>
      <c r="B58" s="49">
        <f t="shared" ref="B58:F59" si="51">B39/B19*100</f>
        <v>17.422019654707903</v>
      </c>
      <c r="C58" s="50">
        <f t="shared" si="51"/>
        <v>17.455574164916975</v>
      </c>
      <c r="D58" s="50">
        <f t="shared" si="51"/>
        <v>17.396415734964812</v>
      </c>
      <c r="E58" s="50">
        <f t="shared" si="51"/>
        <v>17.212519422510727</v>
      </c>
      <c r="F58" s="50">
        <f t="shared" si="51"/>
        <v>16.771342891032635</v>
      </c>
      <c r="G58" s="50">
        <f t="shared" ref="G58:N59" si="52">G39/G19*100</f>
        <v>16.571906785526132</v>
      </c>
      <c r="H58" s="50">
        <f t="shared" si="52"/>
        <v>16.643086243437597</v>
      </c>
      <c r="I58" s="50">
        <f t="shared" si="52"/>
        <v>16.444231417480594</v>
      </c>
      <c r="J58" s="50">
        <f t="shared" si="52"/>
        <v>16.711498898100132</v>
      </c>
      <c r="K58" s="50">
        <f t="shared" si="52"/>
        <v>16.694722334723959</v>
      </c>
      <c r="L58" s="50">
        <f t="shared" si="52"/>
        <v>16.518818602371141</v>
      </c>
      <c r="M58" s="50">
        <f t="shared" si="52"/>
        <v>16.263790317632957</v>
      </c>
      <c r="N58" s="50">
        <f t="shared" si="52"/>
        <v>16.143626569042059</v>
      </c>
      <c r="O58" s="134">
        <f t="shared" ref="O58:Q59" si="53">O39/O19*100</f>
        <v>15.982348687753777</v>
      </c>
      <c r="P58" s="134">
        <f t="shared" si="53"/>
        <v>16.028191740568232</v>
      </c>
      <c r="Q58" s="50">
        <f t="shared" si="53"/>
        <v>15.963516790027118</v>
      </c>
      <c r="R58" s="50">
        <f t="shared" ref="R58:S58" si="54">R39/R19*100</f>
        <v>15.705698367743034</v>
      </c>
      <c r="S58" s="50">
        <f t="shared" si="54"/>
        <v>15.86955777743345</v>
      </c>
      <c r="T58" s="195">
        <f t="shared" si="43"/>
        <v>16.033417187123867</v>
      </c>
      <c r="U58" s="195">
        <f t="shared" si="44"/>
        <v>16.033417187123867</v>
      </c>
      <c r="V58" s="195">
        <f t="shared" si="44"/>
        <v>16.033417187123867</v>
      </c>
      <c r="W58" s="195">
        <f t="shared" si="44"/>
        <v>16.033417187123867</v>
      </c>
      <c r="X58" s="195">
        <f t="shared" si="44"/>
        <v>16.033417187123867</v>
      </c>
      <c r="Y58" s="159"/>
      <c r="Z58" s="175"/>
    </row>
    <row r="59" spans="1:26" hidden="1">
      <c r="A59" s="43" t="s">
        <v>14</v>
      </c>
      <c r="B59" s="45" t="e">
        <f t="shared" si="51"/>
        <v>#DIV/0!</v>
      </c>
      <c r="C59" s="46" t="e">
        <f t="shared" si="51"/>
        <v>#DIV/0!</v>
      </c>
      <c r="D59" s="46" t="e">
        <f t="shared" si="51"/>
        <v>#DIV/0!</v>
      </c>
      <c r="E59" s="46" t="e">
        <f t="shared" si="51"/>
        <v>#DIV/0!</v>
      </c>
      <c r="F59" s="46" t="e">
        <f t="shared" si="51"/>
        <v>#DIV/0!</v>
      </c>
      <c r="G59" s="46" t="e">
        <f t="shared" si="52"/>
        <v>#DIV/0!</v>
      </c>
      <c r="H59" s="46" t="e">
        <f t="shared" si="52"/>
        <v>#DIV/0!</v>
      </c>
      <c r="I59" s="46" t="e">
        <f t="shared" si="52"/>
        <v>#DIV/0!</v>
      </c>
      <c r="J59" s="46" t="e">
        <f t="shared" si="52"/>
        <v>#DIV/0!</v>
      </c>
      <c r="K59" s="46" t="e">
        <f t="shared" si="52"/>
        <v>#DIV/0!</v>
      </c>
      <c r="L59" s="46" t="e">
        <f t="shared" si="52"/>
        <v>#DIV/0!</v>
      </c>
      <c r="M59" s="46" t="e">
        <f t="shared" si="52"/>
        <v>#DIV/0!</v>
      </c>
      <c r="N59" s="46" t="e">
        <f t="shared" si="52"/>
        <v>#DIV/0!</v>
      </c>
      <c r="O59" s="46" t="e">
        <f t="shared" si="53"/>
        <v>#DIV/0!</v>
      </c>
      <c r="P59" s="46" t="e">
        <f t="shared" si="53"/>
        <v>#DIV/0!</v>
      </c>
      <c r="Q59" s="46" t="e">
        <f t="shared" si="53"/>
        <v>#DIV/0!</v>
      </c>
      <c r="R59" s="46" t="e">
        <f t="shared" ref="R59:S60" si="55">R40/R20*100</f>
        <v>#DIV/0!</v>
      </c>
      <c r="S59" s="46" t="e">
        <f t="shared" si="55"/>
        <v>#DIV/0!</v>
      </c>
      <c r="T59" s="195" t="e">
        <f t="shared" si="43"/>
        <v>#DIV/0!</v>
      </c>
      <c r="U59" s="195" t="e">
        <f t="shared" si="44"/>
        <v>#DIV/0!</v>
      </c>
      <c r="V59" s="195" t="e">
        <f t="shared" si="44"/>
        <v>#DIV/0!</v>
      </c>
      <c r="W59" s="195" t="e">
        <f t="shared" si="44"/>
        <v>#DIV/0!</v>
      </c>
      <c r="X59" s="195" t="e">
        <f t="shared" si="44"/>
        <v>#DIV/0!</v>
      </c>
      <c r="Y59" s="159"/>
      <c r="Z59" s="175"/>
    </row>
    <row r="60" spans="1:26" ht="13.5" thickBot="1">
      <c r="A60" s="71" t="str">
        <f>A41</f>
        <v>KZN - Annual Gross Operating Surplus</v>
      </c>
      <c r="B60" s="187">
        <f>B41/B21*100</f>
        <v>17.422019654707903</v>
      </c>
      <c r="C60" s="188">
        <f t="shared" ref="C60:Q60" si="56">C41/C21*100</f>
        <v>17.455574164916975</v>
      </c>
      <c r="D60" s="188">
        <f t="shared" si="56"/>
        <v>17.396415734964812</v>
      </c>
      <c r="E60" s="188">
        <f t="shared" si="56"/>
        <v>17.212519422510727</v>
      </c>
      <c r="F60" s="188">
        <f t="shared" si="56"/>
        <v>16.771342891032635</v>
      </c>
      <c r="G60" s="188">
        <f t="shared" si="56"/>
        <v>16.571906785526132</v>
      </c>
      <c r="H60" s="188">
        <f t="shared" si="56"/>
        <v>16.643086243437597</v>
      </c>
      <c r="I60" s="188">
        <f t="shared" si="56"/>
        <v>16.444231417480594</v>
      </c>
      <c r="J60" s="188">
        <f t="shared" si="56"/>
        <v>16.711498898100132</v>
      </c>
      <c r="K60" s="188">
        <f t="shared" si="56"/>
        <v>16.694722334723959</v>
      </c>
      <c r="L60" s="188">
        <f t="shared" si="56"/>
        <v>16.518818602371141</v>
      </c>
      <c r="M60" s="188">
        <f t="shared" si="56"/>
        <v>16.263790317632957</v>
      </c>
      <c r="N60" s="188">
        <f t="shared" si="56"/>
        <v>16.143626569042059</v>
      </c>
      <c r="O60" s="188">
        <f t="shared" si="56"/>
        <v>15.982348687753777</v>
      </c>
      <c r="P60" s="188">
        <f t="shared" si="56"/>
        <v>16.028282924854061</v>
      </c>
      <c r="Q60" s="188">
        <f t="shared" si="56"/>
        <v>15.963684054988006</v>
      </c>
      <c r="R60" s="188">
        <f t="shared" si="55"/>
        <v>15.705930734281049</v>
      </c>
      <c r="S60" s="188">
        <f>R60+($R60-$Q60)</f>
        <v>15.448177413574092</v>
      </c>
      <c r="T60" s="195">
        <f t="shared" si="43"/>
        <v>15.190424092867135</v>
      </c>
      <c r="U60" s="195">
        <f t="shared" si="44"/>
        <v>15.190424092867135</v>
      </c>
      <c r="V60" s="195">
        <f t="shared" si="44"/>
        <v>15.190424092867135</v>
      </c>
      <c r="W60" s="195">
        <f t="shared" si="44"/>
        <v>15.190424092867135</v>
      </c>
      <c r="X60" s="195">
        <f t="shared" si="44"/>
        <v>15.190424092867135</v>
      </c>
      <c r="Y60" s="159"/>
      <c r="Z60" s="175"/>
    </row>
    <row r="61" spans="1:26">
      <c r="T61" s="159"/>
      <c r="U61" s="159"/>
      <c r="V61" s="159"/>
      <c r="W61" s="159"/>
      <c r="X61" s="159"/>
      <c r="Y61" s="159"/>
      <c r="Z61" s="175"/>
    </row>
    <row r="62" spans="1:26" ht="18">
      <c r="A62" s="205" t="s">
        <v>180</v>
      </c>
      <c r="B62" s="205"/>
      <c r="C62" s="205"/>
      <c r="D62" s="205"/>
      <c r="E62" s="205"/>
      <c r="F62" s="205"/>
      <c r="G62" s="206"/>
      <c r="H62" s="206"/>
      <c r="I62" s="206"/>
      <c r="J62" s="206"/>
      <c r="K62" s="206"/>
      <c r="L62" s="206"/>
      <c r="M62" s="206"/>
      <c r="N62" s="206"/>
      <c r="O62" s="207"/>
      <c r="P62" s="207"/>
      <c r="T62" s="193"/>
      <c r="U62" s="193"/>
      <c r="V62" s="193"/>
      <c r="W62" s="193"/>
      <c r="X62" s="193"/>
      <c r="Y62" s="193"/>
    </row>
    <row r="63" spans="1:26">
      <c r="A63" s="1" t="s">
        <v>27</v>
      </c>
      <c r="B63" s="1"/>
      <c r="C63" s="1"/>
      <c r="D63" s="1"/>
      <c r="E63" s="1"/>
      <c r="F63" s="1"/>
      <c r="O63" s="7"/>
      <c r="T63" s="193"/>
      <c r="U63" s="193"/>
      <c r="V63" s="193"/>
      <c r="W63" s="193"/>
      <c r="X63" s="193"/>
      <c r="Y63" s="193"/>
    </row>
    <row r="64" spans="1:26" ht="13.5" thickBot="1">
      <c r="A64" s="25" t="s">
        <v>23</v>
      </c>
      <c r="B64" s="19"/>
      <c r="C64" s="19" t="s">
        <v>104</v>
      </c>
      <c r="D64" s="19" t="s">
        <v>105</v>
      </c>
      <c r="E64" s="19" t="s">
        <v>106</v>
      </c>
      <c r="F64" s="19" t="s">
        <v>107</v>
      </c>
      <c r="G64" s="19" t="s">
        <v>15</v>
      </c>
      <c r="H64" s="19" t="s">
        <v>16</v>
      </c>
      <c r="I64" s="19" t="s">
        <v>17</v>
      </c>
      <c r="J64" s="20">
        <v>2003</v>
      </c>
      <c r="K64" s="20">
        <v>2004</v>
      </c>
      <c r="L64" s="20">
        <v>2005</v>
      </c>
      <c r="M64" s="20">
        <v>2006</v>
      </c>
      <c r="N64" s="20">
        <v>2007</v>
      </c>
      <c r="O64" s="20">
        <v>2008</v>
      </c>
      <c r="P64" s="20">
        <v>2009</v>
      </c>
      <c r="Q64" s="20">
        <v>2010</v>
      </c>
      <c r="R64" s="20">
        <v>2011</v>
      </c>
      <c r="S64" s="20">
        <v>2012</v>
      </c>
      <c r="T64" s="193"/>
      <c r="U64" s="193"/>
      <c r="V64" s="193"/>
      <c r="W64" s="193"/>
      <c r="X64" s="193"/>
      <c r="Y64" s="193"/>
    </row>
    <row r="65" spans="1:19" ht="13.5" thickTop="1">
      <c r="A65" s="2" t="s">
        <v>0</v>
      </c>
      <c r="B65" s="61"/>
      <c r="C65" s="61">
        <f t="shared" ref="C65:G80" si="57">(C6-B6)/B6*100</f>
        <v>21.587681819019878</v>
      </c>
      <c r="D65" s="61">
        <f t="shared" si="57"/>
        <v>1.6496075705881446</v>
      </c>
      <c r="E65" s="61">
        <f t="shared" si="57"/>
        <v>9.1271984408387663</v>
      </c>
      <c r="F65" s="61">
        <f t="shared" si="57"/>
        <v>10.171151991372788</v>
      </c>
      <c r="G65" s="61">
        <f t="shared" si="57"/>
        <v>22.183415746034065</v>
      </c>
      <c r="H65" s="61">
        <f>(H6-G6)/G6*100</f>
        <v>28.899186086747203</v>
      </c>
      <c r="I65" s="61">
        <f t="shared" ref="I65:O65" si="58">(I6-H6)/H6*100</f>
        <v>28.248500198417346</v>
      </c>
      <c r="J65" s="61">
        <f t="shared" si="58"/>
        <v>-12.671236772592112</v>
      </c>
      <c r="K65" s="61">
        <f t="shared" si="58"/>
        <v>4.0451501967016679</v>
      </c>
      <c r="L65" s="61">
        <f t="shared" si="58"/>
        <v>13.149028499598733</v>
      </c>
      <c r="M65" s="61">
        <f t="shared" si="58"/>
        <v>28.888414315685107</v>
      </c>
      <c r="N65" s="61">
        <f t="shared" si="58"/>
        <v>19.448683091076585</v>
      </c>
      <c r="O65" s="61">
        <f t="shared" si="58"/>
        <v>23.689098239308905</v>
      </c>
      <c r="P65" s="61">
        <f t="shared" ref="P65:P80" si="59">(P6-O6)/O6*100</f>
        <v>-1.9855312472762139</v>
      </c>
      <c r="Q65" s="61">
        <f t="shared" ref="Q65:Q80" si="60">(Q6-P6)/P6*100</f>
        <v>8.1356193457356625</v>
      </c>
      <c r="R65" s="61">
        <f t="shared" ref="R65:R80" si="61">(R6-Q6)/Q6*100</f>
        <v>15.459345069380101</v>
      </c>
      <c r="S65" s="61">
        <f t="shared" ref="S65:S80" si="62">(S6-R6)/R6*100</f>
        <v>1.0878494199877493</v>
      </c>
    </row>
    <row r="66" spans="1:19">
      <c r="A66" s="3" t="s">
        <v>1</v>
      </c>
      <c r="B66" s="63"/>
      <c r="C66" s="63">
        <f t="shared" si="57"/>
        <v>30.224185792891507</v>
      </c>
      <c r="D66" s="63">
        <f t="shared" si="57"/>
        <v>5.4857347462183608</v>
      </c>
      <c r="E66" s="63">
        <f t="shared" si="57"/>
        <v>-3.470444917703154</v>
      </c>
      <c r="F66" s="63">
        <f t="shared" si="57"/>
        <v>1.4468711484430261</v>
      </c>
      <c r="G66" s="63">
        <f t="shared" si="57"/>
        <v>3.8842889551688708</v>
      </c>
      <c r="H66" s="63">
        <f t="shared" ref="H66:O80" si="63">(H7-G7)/G7*100</f>
        <v>25.31980933377675</v>
      </c>
      <c r="I66" s="63">
        <f t="shared" si="63"/>
        <v>31.047491839966025</v>
      </c>
      <c r="J66" s="63">
        <f t="shared" si="63"/>
        <v>-11.612178156671755</v>
      </c>
      <c r="K66" s="63">
        <f t="shared" si="63"/>
        <v>1.4818972561417922</v>
      </c>
      <c r="L66" s="63">
        <f t="shared" si="63"/>
        <v>-4.9609632207694476</v>
      </c>
      <c r="M66" s="63">
        <f t="shared" si="63"/>
        <v>28.710558612771685</v>
      </c>
      <c r="N66" s="63">
        <f t="shared" si="63"/>
        <v>20.517670942142662</v>
      </c>
      <c r="O66" s="63">
        <f t="shared" si="63"/>
        <v>12.315761264882662</v>
      </c>
      <c r="P66" s="63">
        <f t="shared" si="59"/>
        <v>3.7925784534278639</v>
      </c>
      <c r="Q66" s="63">
        <f t="shared" si="60"/>
        <v>-5.2456432262019437</v>
      </c>
      <c r="R66" s="63">
        <f t="shared" si="61"/>
        <v>3.4912199630314236</v>
      </c>
      <c r="S66" s="63">
        <f t="shared" si="62"/>
        <v>14.697148980822039</v>
      </c>
    </row>
    <row r="67" spans="1:19">
      <c r="A67" s="4" t="s">
        <v>2</v>
      </c>
      <c r="B67" s="64"/>
      <c r="C67" s="64">
        <f t="shared" si="57"/>
        <v>14.779564318519567</v>
      </c>
      <c r="D67" s="64">
        <f t="shared" si="57"/>
        <v>-1.7813009678370038</v>
      </c>
      <c r="E67" s="64">
        <f t="shared" si="57"/>
        <v>21.227745594613463</v>
      </c>
      <c r="F67" s="64">
        <f t="shared" si="57"/>
        <v>16.843882912184142</v>
      </c>
      <c r="G67" s="64">
        <f t="shared" si="57"/>
        <v>34.335115128434524</v>
      </c>
      <c r="H67" s="64">
        <f t="shared" si="63"/>
        <v>30.737308300980271</v>
      </c>
      <c r="I67" s="64">
        <f t="shared" si="63"/>
        <v>26.870692019977277</v>
      </c>
      <c r="J67" s="64">
        <f t="shared" si="63"/>
        <v>-13.209722949145855</v>
      </c>
      <c r="K67" s="64">
        <f t="shared" si="63"/>
        <v>5.3724449646674639</v>
      </c>
      <c r="L67" s="64">
        <f t="shared" si="63"/>
        <v>22.180441252078094</v>
      </c>
      <c r="M67" s="64">
        <f t="shared" si="63"/>
        <v>28.957407401719443</v>
      </c>
      <c r="N67" s="64">
        <f t="shared" si="63"/>
        <v>19.034799291652615</v>
      </c>
      <c r="O67" s="64">
        <f>(O8-N8)/N8*100</f>
        <v>28.147409138876782</v>
      </c>
      <c r="P67" s="64">
        <f t="shared" si="59"/>
        <v>-3.9707076384985323</v>
      </c>
      <c r="Q67" s="64">
        <f t="shared" si="60"/>
        <v>13.104664964797319</v>
      </c>
      <c r="R67" s="64">
        <f t="shared" si="61"/>
        <v>19.182582068846543</v>
      </c>
      <c r="S67" s="64">
        <f t="shared" si="62"/>
        <v>-2.5885361381839238</v>
      </c>
    </row>
    <row r="68" spans="1:19">
      <c r="A68" s="2" t="s">
        <v>3</v>
      </c>
      <c r="B68" s="62"/>
      <c r="C68" s="62">
        <f t="shared" si="57"/>
        <v>8.7357738873382562</v>
      </c>
      <c r="D68" s="62">
        <f t="shared" si="57"/>
        <v>12.350094623702692</v>
      </c>
      <c r="E68" s="62">
        <f t="shared" si="57"/>
        <v>-2.2621126807450898</v>
      </c>
      <c r="F68" s="62">
        <f t="shared" si="57"/>
        <v>3.112116631790891</v>
      </c>
      <c r="G68" s="62">
        <f t="shared" si="57"/>
        <v>20.034874012207968</v>
      </c>
      <c r="H68" s="62">
        <f t="shared" si="63"/>
        <v>13.428859223545514</v>
      </c>
      <c r="I68" s="62">
        <f t="shared" si="63"/>
        <v>17.289129121003839</v>
      </c>
      <c r="J68" s="62">
        <f t="shared" si="63"/>
        <v>12.990514904532088</v>
      </c>
      <c r="K68" s="62">
        <f t="shared" si="63"/>
        <v>11.074613393580329</v>
      </c>
      <c r="L68" s="62">
        <f t="shared" si="63"/>
        <v>7.7346556372556314</v>
      </c>
      <c r="M68" s="62">
        <f t="shared" si="63"/>
        <v>5.755630672975629</v>
      </c>
      <c r="N68" s="62">
        <f t="shared" si="63"/>
        <v>9.0577634705100998</v>
      </c>
      <c r="O68" s="62">
        <f t="shared" si="63"/>
        <v>13.053892541917492</v>
      </c>
      <c r="P68" s="62">
        <f t="shared" si="59"/>
        <v>1.5942284681272261</v>
      </c>
      <c r="Q68" s="62">
        <f t="shared" si="60"/>
        <v>-2.0360937943520763</v>
      </c>
      <c r="R68" s="62">
        <f t="shared" si="61"/>
        <v>-3.5268220111751174</v>
      </c>
      <c r="S68" s="62">
        <f t="shared" si="62"/>
        <v>2.9021889695301537</v>
      </c>
    </row>
    <row r="69" spans="1:19">
      <c r="A69" s="3" t="s">
        <v>4</v>
      </c>
      <c r="B69" s="63"/>
      <c r="C69" s="63">
        <f t="shared" si="57"/>
        <v>8.9842956885031597</v>
      </c>
      <c r="D69" s="63">
        <f t="shared" si="57"/>
        <v>12.760385701339953</v>
      </c>
      <c r="E69" s="63">
        <f t="shared" si="57"/>
        <v>-3.8055236300919582</v>
      </c>
      <c r="F69" s="63">
        <f t="shared" si="57"/>
        <v>4.4359783094270906</v>
      </c>
      <c r="G69" s="63">
        <f t="shared" si="57"/>
        <v>24.05857904258961</v>
      </c>
      <c r="H69" s="63">
        <f t="shared" si="63"/>
        <v>15.852266202939116</v>
      </c>
      <c r="I69" s="63">
        <f t="shared" si="63"/>
        <v>18.82196975710881</v>
      </c>
      <c r="J69" s="63">
        <f t="shared" si="63"/>
        <v>13.298401836289631</v>
      </c>
      <c r="K69" s="63">
        <f t="shared" si="63"/>
        <v>10.70212222885837</v>
      </c>
      <c r="L69" s="63">
        <f t="shared" si="63"/>
        <v>5.2838877872017171</v>
      </c>
      <c r="M69" s="63">
        <f t="shared" si="63"/>
        <v>1.8183933899206657</v>
      </c>
      <c r="N69" s="63">
        <f t="shared" si="63"/>
        <v>7.7764148606239756</v>
      </c>
      <c r="O69" s="63">
        <f t="shared" si="63"/>
        <v>9.8516774795795374</v>
      </c>
      <c r="P69" s="63">
        <f t="shared" si="59"/>
        <v>-11.19999100649332</v>
      </c>
      <c r="Q69" s="63">
        <f t="shared" si="60"/>
        <v>-5.8726991808502831</v>
      </c>
      <c r="R69" s="63">
        <f t="shared" si="61"/>
        <v>-14.937342639284406</v>
      </c>
      <c r="S69" s="63">
        <f t="shared" si="62"/>
        <v>-3.4616519795926974</v>
      </c>
    </row>
    <row r="70" spans="1:19">
      <c r="A70" s="3" t="s">
        <v>5</v>
      </c>
      <c r="B70" s="63"/>
      <c r="C70" s="63">
        <f t="shared" si="57"/>
        <v>0.31014468337725459</v>
      </c>
      <c r="D70" s="63">
        <f t="shared" si="57"/>
        <v>6.0959019690798337</v>
      </c>
      <c r="E70" s="63">
        <f t="shared" si="57"/>
        <v>3.549441694312458</v>
      </c>
      <c r="F70" s="63">
        <f t="shared" si="57"/>
        <v>-2.1613318871069866</v>
      </c>
      <c r="G70" s="63">
        <f t="shared" si="57"/>
        <v>8.7946428571428577</v>
      </c>
      <c r="H70" s="63">
        <f t="shared" si="63"/>
        <v>1.3192449733278595</v>
      </c>
      <c r="I70" s="63">
        <f t="shared" si="63"/>
        <v>12.198529858453307</v>
      </c>
      <c r="J70" s="63">
        <f t="shared" si="63"/>
        <v>13.278707263221861</v>
      </c>
      <c r="K70" s="63">
        <f t="shared" si="63"/>
        <v>0.77379403376652733</v>
      </c>
      <c r="L70" s="63">
        <f t="shared" si="63"/>
        <v>9.1910408432147559</v>
      </c>
      <c r="M70" s="63">
        <f t="shared" si="63"/>
        <v>12.39442058014383</v>
      </c>
      <c r="N70" s="63">
        <f t="shared" si="63"/>
        <v>14.213939107656632</v>
      </c>
      <c r="O70" s="63">
        <f t="shared" si="63"/>
        <v>5.8841222694288824</v>
      </c>
      <c r="P70" s="63">
        <f t="shared" si="59"/>
        <v>44.464171578723096</v>
      </c>
      <c r="Q70" s="63">
        <f t="shared" si="60"/>
        <v>1.7746534264084162</v>
      </c>
      <c r="R70" s="63">
        <f t="shared" si="61"/>
        <v>18.1978457228421</v>
      </c>
      <c r="S70" s="63">
        <f t="shared" si="62"/>
        <v>6.8347602214911829</v>
      </c>
    </row>
    <row r="71" spans="1:19">
      <c r="A71" s="4" t="s">
        <v>6</v>
      </c>
      <c r="B71" s="64"/>
      <c r="C71" s="64">
        <f t="shared" si="57"/>
        <v>27.785021101432694</v>
      </c>
      <c r="D71" s="64">
        <f t="shared" si="57"/>
        <v>21.354615494333487</v>
      </c>
      <c r="E71" s="64">
        <f t="shared" si="57"/>
        <v>1.260691680647597E-2</v>
      </c>
      <c r="F71" s="64">
        <f t="shared" si="57"/>
        <v>2.4054526473682869</v>
      </c>
      <c r="G71" s="64">
        <f t="shared" si="57"/>
        <v>7.6369307225407344</v>
      </c>
      <c r="H71" s="64">
        <f t="shared" si="63"/>
        <v>12.540606598679</v>
      </c>
      <c r="I71" s="64">
        <f t="shared" si="63"/>
        <v>10.905769230769238</v>
      </c>
      <c r="J71" s="64">
        <f t="shared" si="63"/>
        <v>9.421450025913261</v>
      </c>
      <c r="K71" s="64">
        <f t="shared" si="63"/>
        <v>32.042997499735897</v>
      </c>
      <c r="L71" s="64">
        <f t="shared" si="63"/>
        <v>27.365403206987377</v>
      </c>
      <c r="M71" s="64">
        <f t="shared" si="63"/>
        <v>27.07180585146758</v>
      </c>
      <c r="N71" s="64">
        <f t="shared" si="63"/>
        <v>11.547515077612628</v>
      </c>
      <c r="O71" s="64">
        <f t="shared" si="63"/>
        <v>38.051939082979985</v>
      </c>
      <c r="P71" s="64">
        <f t="shared" si="59"/>
        <v>26.382386774029587</v>
      </c>
      <c r="Q71" s="64">
        <f t="shared" si="60"/>
        <v>6.7099887814067696</v>
      </c>
      <c r="R71" s="64">
        <f t="shared" si="61"/>
        <v>10.183881141768989</v>
      </c>
      <c r="S71" s="64">
        <f t="shared" si="62"/>
        <v>13.023205573658345</v>
      </c>
    </row>
    <row r="72" spans="1:19">
      <c r="A72" s="2" t="s">
        <v>7</v>
      </c>
      <c r="B72" s="62"/>
      <c r="C72" s="62">
        <f t="shared" si="57"/>
        <v>15.073790812399967</v>
      </c>
      <c r="D72" s="62">
        <f t="shared" si="57"/>
        <v>13.534924033093027</v>
      </c>
      <c r="E72" s="62">
        <f t="shared" si="57"/>
        <v>8.1592741723743014</v>
      </c>
      <c r="F72" s="62">
        <f t="shared" si="57"/>
        <v>14.013253843822593</v>
      </c>
      <c r="G72" s="62">
        <f t="shared" si="57"/>
        <v>16.924060532780587</v>
      </c>
      <c r="H72" s="62">
        <f t="shared" si="63"/>
        <v>11.750433801848239</v>
      </c>
      <c r="I72" s="62">
        <f t="shared" si="63"/>
        <v>16.459981881802811</v>
      </c>
      <c r="J72" s="62">
        <f t="shared" si="63"/>
        <v>10.515747892461281</v>
      </c>
      <c r="K72" s="62">
        <f t="shared" si="63"/>
        <v>10.810088285911226</v>
      </c>
      <c r="L72" s="62">
        <f t="shared" si="63"/>
        <v>11.61427412421693</v>
      </c>
      <c r="M72" s="62">
        <f t="shared" si="63"/>
        <v>12.999989508529413</v>
      </c>
      <c r="N72" s="62">
        <f t="shared" si="63"/>
        <v>15.353097370966967</v>
      </c>
      <c r="O72" s="62">
        <f t="shared" si="63"/>
        <v>11.750145127121273</v>
      </c>
      <c r="P72" s="62">
        <f t="shared" si="59"/>
        <v>9.583801936390115</v>
      </c>
      <c r="Q72" s="62">
        <f t="shared" si="60"/>
        <v>13.022325935383844</v>
      </c>
      <c r="R72" s="62">
        <f t="shared" si="61"/>
        <v>9.6298493953338635</v>
      </c>
      <c r="S72" s="62">
        <f t="shared" si="62"/>
        <v>10.243779013066952</v>
      </c>
    </row>
    <row r="73" spans="1:19">
      <c r="A73" s="3" t="s">
        <v>8</v>
      </c>
      <c r="B73" s="63"/>
      <c r="C73" s="63">
        <f t="shared" si="57"/>
        <v>12.686507186714419</v>
      </c>
      <c r="D73" s="63">
        <f t="shared" si="57"/>
        <v>6.5289398749904848</v>
      </c>
      <c r="E73" s="63">
        <f t="shared" si="57"/>
        <v>2.6380413837139143</v>
      </c>
      <c r="F73" s="63">
        <f t="shared" si="57"/>
        <v>8.5855806274078095</v>
      </c>
      <c r="G73" s="63">
        <f t="shared" si="57"/>
        <v>25.556038914003011</v>
      </c>
      <c r="H73" s="63">
        <f t="shared" si="63"/>
        <v>11.745319906810806</v>
      </c>
      <c r="I73" s="63">
        <f t="shared" si="63"/>
        <v>11.496182759528468</v>
      </c>
      <c r="J73" s="63">
        <f t="shared" si="63"/>
        <v>11.048030810237911</v>
      </c>
      <c r="K73" s="63">
        <f t="shared" si="63"/>
        <v>10.628325190652129</v>
      </c>
      <c r="L73" s="63">
        <f t="shared" si="63"/>
        <v>11.220401817746961</v>
      </c>
      <c r="M73" s="63">
        <f t="shared" si="63"/>
        <v>10.428771115983819</v>
      </c>
      <c r="N73" s="63">
        <f t="shared" si="63"/>
        <v>13.21365573084972</v>
      </c>
      <c r="O73" s="63">
        <f t="shared" si="63"/>
        <v>15.733784962618483</v>
      </c>
      <c r="P73" s="63">
        <f t="shared" si="59"/>
        <v>12.692197524465026</v>
      </c>
      <c r="Q73" s="63">
        <f t="shared" si="60"/>
        <v>27.966807231760253</v>
      </c>
      <c r="R73" s="63">
        <f t="shared" si="61"/>
        <v>12.191806404899101</v>
      </c>
      <c r="S73" s="63">
        <f t="shared" si="62"/>
        <v>15.688649010958752</v>
      </c>
    </row>
    <row r="74" spans="1:19">
      <c r="A74" s="3" t="s">
        <v>9</v>
      </c>
      <c r="B74" s="63"/>
      <c r="C74" s="63">
        <f t="shared" si="57"/>
        <v>18.99947310902062</v>
      </c>
      <c r="D74" s="63">
        <f t="shared" si="57"/>
        <v>14.518206312286589</v>
      </c>
      <c r="E74" s="63">
        <f t="shared" si="57"/>
        <v>11.686101146753535</v>
      </c>
      <c r="F74" s="63">
        <f t="shared" si="57"/>
        <v>15.037141314067673</v>
      </c>
      <c r="G74" s="63">
        <f t="shared" si="57"/>
        <v>21.207153540468898</v>
      </c>
      <c r="H74" s="63">
        <f t="shared" si="63"/>
        <v>12.765606182149918</v>
      </c>
      <c r="I74" s="63">
        <f t="shared" si="63"/>
        <v>18.874408984006198</v>
      </c>
      <c r="J74" s="63">
        <f t="shared" si="63"/>
        <v>11.882190214834059</v>
      </c>
      <c r="K74" s="63">
        <f t="shared" si="63"/>
        <v>11.131151219553507</v>
      </c>
      <c r="L74" s="63">
        <f t="shared" si="63"/>
        <v>12.968155519320545</v>
      </c>
      <c r="M74" s="63">
        <f t="shared" si="63"/>
        <v>12.093483368368988</v>
      </c>
      <c r="N74" s="63">
        <f t="shared" si="63"/>
        <v>6.7924585067442269</v>
      </c>
      <c r="O74" s="63">
        <f t="shared" si="63"/>
        <v>20.573096900029199</v>
      </c>
      <c r="P74" s="63">
        <f t="shared" si="59"/>
        <v>5.0640206860026797</v>
      </c>
      <c r="Q74" s="63">
        <f t="shared" si="60"/>
        <v>12.296698246082226</v>
      </c>
      <c r="R74" s="63">
        <f t="shared" si="61"/>
        <v>8.2304635411853244</v>
      </c>
      <c r="S74" s="63">
        <f t="shared" si="62"/>
        <v>5.081913219561585</v>
      </c>
    </row>
    <row r="75" spans="1:19">
      <c r="A75" s="3" t="s">
        <v>10</v>
      </c>
      <c r="B75" s="63"/>
      <c r="C75" s="63">
        <f t="shared" si="57"/>
        <v>15.586928342661322</v>
      </c>
      <c r="D75" s="63">
        <f t="shared" si="57"/>
        <v>18.17965196459307</v>
      </c>
      <c r="E75" s="63">
        <f t="shared" si="57"/>
        <v>8.1880695531705836</v>
      </c>
      <c r="F75" s="63">
        <f t="shared" si="57"/>
        <v>16.623873710262046</v>
      </c>
      <c r="G75" s="63">
        <f t="shared" si="57"/>
        <v>10.579436522306921</v>
      </c>
      <c r="H75" s="63">
        <f t="shared" si="63"/>
        <v>11.727606113109616</v>
      </c>
      <c r="I75" s="63">
        <f t="shared" si="63"/>
        <v>17.190306064794285</v>
      </c>
      <c r="J75" s="63">
        <f t="shared" si="63"/>
        <v>9.4491120920300062</v>
      </c>
      <c r="K75" s="63">
        <f t="shared" si="63"/>
        <v>11.374943326563013</v>
      </c>
      <c r="L75" s="63">
        <f t="shared" si="63"/>
        <v>11.092775174439881</v>
      </c>
      <c r="M75" s="63">
        <f t="shared" si="63"/>
        <v>15.375893765795286</v>
      </c>
      <c r="N75" s="63">
        <f t="shared" si="63"/>
        <v>21.404093200786171</v>
      </c>
      <c r="O75" s="63">
        <f t="shared" si="63"/>
        <v>5.9551904384662313</v>
      </c>
      <c r="P75" s="63">
        <f t="shared" si="59"/>
        <v>8.3205791617935141</v>
      </c>
      <c r="Q75" s="63">
        <f t="shared" si="60"/>
        <v>7.8771784752623777</v>
      </c>
      <c r="R75" s="63">
        <f t="shared" si="61"/>
        <v>8.6405871986153837</v>
      </c>
      <c r="S75" s="63">
        <f t="shared" si="62"/>
        <v>8.9554625268910986</v>
      </c>
    </row>
    <row r="76" spans="1:19">
      <c r="A76" s="3" t="s">
        <v>11</v>
      </c>
      <c r="B76" s="63"/>
      <c r="C76" s="63">
        <f t="shared" si="57"/>
        <v>14.234734691950745</v>
      </c>
      <c r="D76" s="63">
        <f t="shared" si="57"/>
        <v>9.6476042517118898</v>
      </c>
      <c r="E76" s="63">
        <f t="shared" si="57"/>
        <v>14.348285565133246</v>
      </c>
      <c r="F76" s="63">
        <f t="shared" si="57"/>
        <v>14.733654017459468</v>
      </c>
      <c r="G76" s="63">
        <f t="shared" si="57"/>
        <v>20.953416149068318</v>
      </c>
      <c r="H76" s="63">
        <f t="shared" si="63"/>
        <v>9.1868436593319185</v>
      </c>
      <c r="I76" s="63">
        <f t="shared" si="63"/>
        <v>24.753086419753085</v>
      </c>
      <c r="J76" s="63">
        <f t="shared" si="63"/>
        <v>14.792771141113539</v>
      </c>
      <c r="K76" s="63">
        <f t="shared" si="63"/>
        <v>12.360219379628571</v>
      </c>
      <c r="L76" s="63">
        <f t="shared" si="63"/>
        <v>13.293494821066487</v>
      </c>
      <c r="M76" s="63">
        <f t="shared" si="63"/>
        <v>10.743991840303361</v>
      </c>
      <c r="N76" s="63">
        <f t="shared" si="63"/>
        <v>10.753539542116334</v>
      </c>
      <c r="O76" s="63">
        <f t="shared" si="63"/>
        <v>6.9272216573682588</v>
      </c>
      <c r="P76" s="63">
        <f t="shared" si="59"/>
        <v>22.090808788905512</v>
      </c>
      <c r="Q76" s="63">
        <f t="shared" si="60"/>
        <v>0.87408362200918388</v>
      </c>
      <c r="R76" s="63">
        <f t="shared" si="61"/>
        <v>10.905242982070838</v>
      </c>
      <c r="S76" s="63">
        <f t="shared" si="62"/>
        <v>12.371282494419241</v>
      </c>
    </row>
    <row r="77" spans="1:19">
      <c r="A77" s="4" t="s">
        <v>12</v>
      </c>
      <c r="B77" s="64"/>
      <c r="C77" s="64">
        <f t="shared" si="57"/>
        <v>12.623860708488937</v>
      </c>
      <c r="D77" s="64">
        <f t="shared" si="57"/>
        <v>14.167800453514731</v>
      </c>
      <c r="E77" s="64">
        <f t="shared" si="57"/>
        <v>14.474369499395326</v>
      </c>
      <c r="F77" s="64">
        <f t="shared" si="57"/>
        <v>13.425354719309068</v>
      </c>
      <c r="G77" s="64">
        <f t="shared" si="57"/>
        <v>13.610714528519955</v>
      </c>
      <c r="H77" s="64">
        <f t="shared" si="63"/>
        <v>11.429597271258453</v>
      </c>
      <c r="I77" s="64">
        <f t="shared" si="63"/>
        <v>15.690886633370921</v>
      </c>
      <c r="J77" s="64">
        <f t="shared" si="63"/>
        <v>7.0770744749986179</v>
      </c>
      <c r="K77" s="64">
        <f t="shared" si="63"/>
        <v>5.2407293409746991</v>
      </c>
      <c r="L77" s="64">
        <f t="shared" si="63"/>
        <v>10.379258783257749</v>
      </c>
      <c r="M77" s="64">
        <f t="shared" si="63"/>
        <v>12.427227944469324</v>
      </c>
      <c r="N77" s="64">
        <f t="shared" si="63"/>
        <v>14.79121025028215</v>
      </c>
      <c r="O77" s="64">
        <f t="shared" si="63"/>
        <v>17.737551327280087</v>
      </c>
      <c r="P77" s="64">
        <f t="shared" si="59"/>
        <v>8.2449160035366926</v>
      </c>
      <c r="Q77" s="64">
        <f t="shared" si="60"/>
        <v>5.6020692941256547</v>
      </c>
      <c r="R77" s="64">
        <f t="shared" si="61"/>
        <v>7.5781014997206828</v>
      </c>
      <c r="S77" s="64">
        <f t="shared" si="62"/>
        <v>7.1201741596596699</v>
      </c>
    </row>
    <row r="78" spans="1:19" hidden="1">
      <c r="A78" s="2" t="s">
        <v>13</v>
      </c>
      <c r="B78" s="62"/>
      <c r="C78" s="62">
        <f t="shared" si="57"/>
        <v>14.036794755090984</v>
      </c>
      <c r="D78" s="62">
        <f t="shared" si="57"/>
        <v>11.554750149011182</v>
      </c>
      <c r="E78" s="62">
        <f t="shared" si="57"/>
        <v>5.3090163295955755</v>
      </c>
      <c r="F78" s="62">
        <f t="shared" si="57"/>
        <v>10.625638546790265</v>
      </c>
      <c r="G78" s="62">
        <f t="shared" si="57"/>
        <v>18.375953598776764</v>
      </c>
      <c r="H78" s="62">
        <f t="shared" si="63"/>
        <v>14.473587180450256</v>
      </c>
      <c r="I78" s="62">
        <f t="shared" si="63"/>
        <v>18.448359250129535</v>
      </c>
      <c r="J78" s="62">
        <f t="shared" si="63"/>
        <v>7.3264410610426687</v>
      </c>
      <c r="K78" s="62">
        <f t="shared" si="63"/>
        <v>9.9771105963637385</v>
      </c>
      <c r="L78" s="62">
        <f t="shared" si="63"/>
        <v>10.795110393640863</v>
      </c>
      <c r="M78" s="62">
        <f t="shared" si="63"/>
        <v>13.206659041594737</v>
      </c>
      <c r="N78" s="62">
        <f t="shared" si="63"/>
        <v>14.460750150264353</v>
      </c>
      <c r="O78" s="62">
        <f t="shared" si="63"/>
        <v>13.870693662198319</v>
      </c>
      <c r="P78" s="62">
        <f t="shared" si="59"/>
        <v>5.8698043554004542</v>
      </c>
      <c r="Q78" s="62">
        <f t="shared" si="60"/>
        <v>9.0297517738240813</v>
      </c>
      <c r="R78" s="62">
        <f t="shared" si="61"/>
        <v>7.9748588051649989</v>
      </c>
      <c r="S78" s="62">
        <f t="shared" si="62"/>
        <v>7.4817618021617553</v>
      </c>
    </row>
    <row r="79" spans="1:19" hidden="1">
      <c r="A79" s="3" t="s">
        <v>14</v>
      </c>
      <c r="B79" s="63"/>
      <c r="C79" s="63" t="e">
        <f t="shared" si="57"/>
        <v>#DIV/0!</v>
      </c>
      <c r="D79" s="63" t="e">
        <f t="shared" si="57"/>
        <v>#DIV/0!</v>
      </c>
      <c r="E79" s="63" t="e">
        <f t="shared" si="57"/>
        <v>#DIV/0!</v>
      </c>
      <c r="F79" s="63" t="e">
        <f t="shared" si="57"/>
        <v>#DIV/0!</v>
      </c>
      <c r="G79" s="63" t="e">
        <f t="shared" si="57"/>
        <v>#DIV/0!</v>
      </c>
      <c r="H79" s="63" t="e">
        <f t="shared" si="63"/>
        <v>#DIV/0!</v>
      </c>
      <c r="I79" s="63" t="e">
        <f t="shared" si="63"/>
        <v>#DIV/0!</v>
      </c>
      <c r="J79" s="63" t="e">
        <f t="shared" si="63"/>
        <v>#DIV/0!</v>
      </c>
      <c r="K79" s="63" t="e">
        <f t="shared" si="63"/>
        <v>#DIV/0!</v>
      </c>
      <c r="L79" s="63" t="e">
        <f t="shared" si="63"/>
        <v>#DIV/0!</v>
      </c>
      <c r="M79" s="63" t="e">
        <f t="shared" si="63"/>
        <v>#DIV/0!</v>
      </c>
      <c r="N79" s="63" t="e">
        <f t="shared" si="63"/>
        <v>#DIV/0!</v>
      </c>
      <c r="O79" s="63" t="e">
        <f t="shared" si="63"/>
        <v>#DIV/0!</v>
      </c>
      <c r="P79" s="63" t="e">
        <f t="shared" si="59"/>
        <v>#DIV/0!</v>
      </c>
      <c r="Q79" s="63" t="e">
        <f t="shared" si="60"/>
        <v>#DIV/0!</v>
      </c>
      <c r="R79" s="63" t="e">
        <f t="shared" si="61"/>
        <v>#DIV/0!</v>
      </c>
      <c r="S79" s="63" t="e">
        <f t="shared" si="62"/>
        <v>#DIV/0!</v>
      </c>
    </row>
    <row r="80" spans="1:19" ht="13.5" thickBot="1">
      <c r="A80" s="22" t="str">
        <f>A21</f>
        <v>SA - Annual Gross Operating Surplus</v>
      </c>
      <c r="B80" s="65"/>
      <c r="C80" s="65">
        <f t="shared" si="57"/>
        <v>14.036794755090984</v>
      </c>
      <c r="D80" s="65">
        <f t="shared" si="57"/>
        <v>11.554750149011182</v>
      </c>
      <c r="E80" s="65">
        <f t="shared" si="57"/>
        <v>5.3090163295955755</v>
      </c>
      <c r="F80" s="65">
        <f t="shared" si="57"/>
        <v>10.625638546790265</v>
      </c>
      <c r="G80" s="65">
        <f t="shared" si="57"/>
        <v>18.375953598776764</v>
      </c>
      <c r="H80" s="65">
        <f t="shared" si="63"/>
        <v>14.473587180450256</v>
      </c>
      <c r="I80" s="65">
        <f t="shared" si="63"/>
        <v>18.448359250129535</v>
      </c>
      <c r="J80" s="65">
        <f t="shared" si="63"/>
        <v>7.3264410610426687</v>
      </c>
      <c r="K80" s="65">
        <f t="shared" si="63"/>
        <v>9.9771105963637385</v>
      </c>
      <c r="L80" s="65">
        <f t="shared" si="63"/>
        <v>10.795110393640863</v>
      </c>
      <c r="M80" s="65">
        <f t="shared" si="63"/>
        <v>13.206659041594737</v>
      </c>
      <c r="N80" s="65">
        <f t="shared" si="63"/>
        <v>14.460750150264353</v>
      </c>
      <c r="O80" s="65">
        <f t="shared" si="63"/>
        <v>13.870693662198319</v>
      </c>
      <c r="P80" s="65">
        <f t="shared" si="59"/>
        <v>5.8698043554004542</v>
      </c>
      <c r="Q80" s="65">
        <f t="shared" si="60"/>
        <v>9.0297517738240813</v>
      </c>
      <c r="R80" s="65">
        <f t="shared" si="61"/>
        <v>7.9748588051649989</v>
      </c>
      <c r="S80" s="65">
        <f t="shared" si="62"/>
        <v>7.4817618021617553</v>
      </c>
    </row>
    <row r="81" spans="1:19">
      <c r="Q81" s="9"/>
      <c r="R81" s="9"/>
      <c r="S81" s="9"/>
    </row>
    <row r="82" spans="1:19" ht="18">
      <c r="A82" s="205" t="s">
        <v>181</v>
      </c>
      <c r="B82" s="205"/>
      <c r="C82" s="205"/>
      <c r="D82" s="205"/>
      <c r="E82" s="205"/>
      <c r="F82" s="205"/>
      <c r="G82" s="206"/>
      <c r="H82" s="206"/>
      <c r="I82" s="206"/>
      <c r="J82" s="206"/>
      <c r="K82" s="206"/>
      <c r="L82" s="206"/>
      <c r="M82" s="206"/>
      <c r="N82" s="206"/>
      <c r="O82" s="207"/>
      <c r="P82" s="207"/>
    </row>
    <row r="83" spans="1:19">
      <c r="A83" s="1" t="s">
        <v>27</v>
      </c>
      <c r="B83" s="1"/>
      <c r="C83" s="1"/>
      <c r="D83" s="1"/>
      <c r="E83" s="1"/>
      <c r="F83" s="1"/>
    </row>
    <row r="84" spans="1:19" ht="13.5" thickBot="1">
      <c r="A84" s="25" t="s">
        <v>24</v>
      </c>
      <c r="B84" s="19"/>
      <c r="C84" s="19" t="s">
        <v>104</v>
      </c>
      <c r="D84" s="19" t="s">
        <v>105</v>
      </c>
      <c r="E84" s="19" t="s">
        <v>106</v>
      </c>
      <c r="F84" s="19" t="s">
        <v>107</v>
      </c>
      <c r="G84" s="19" t="s">
        <v>15</v>
      </c>
      <c r="H84" s="19" t="s">
        <v>16</v>
      </c>
      <c r="I84" s="19" t="s">
        <v>17</v>
      </c>
      <c r="J84" s="26">
        <v>2003</v>
      </c>
      <c r="K84" s="26">
        <v>2004</v>
      </c>
      <c r="L84" s="26">
        <v>2005</v>
      </c>
      <c r="M84" s="26">
        <v>2006</v>
      </c>
      <c r="N84" s="26">
        <v>2007</v>
      </c>
      <c r="O84" s="26">
        <v>2008</v>
      </c>
      <c r="P84" s="26">
        <v>2009</v>
      </c>
      <c r="Q84" s="26">
        <v>2010</v>
      </c>
      <c r="R84" s="26">
        <v>2011</v>
      </c>
      <c r="S84" s="26">
        <v>2012</v>
      </c>
    </row>
    <row r="85" spans="1:19" ht="13.5" thickTop="1">
      <c r="A85" s="5" t="s">
        <v>0</v>
      </c>
      <c r="B85" s="61"/>
      <c r="C85" s="61">
        <f t="shared" ref="C85:G100" si="64">(C26-B26)/B26*100</f>
        <v>28.051336767425063</v>
      </c>
      <c r="D85" s="61">
        <f t="shared" si="64"/>
        <v>2.9323601522555487</v>
      </c>
      <c r="E85" s="61">
        <f t="shared" si="64"/>
        <v>5.8897128239005587</v>
      </c>
      <c r="F85" s="61">
        <f t="shared" si="64"/>
        <v>-8.4427379522553014</v>
      </c>
      <c r="G85" s="61">
        <f t="shared" si="64"/>
        <v>8.5521140099705804</v>
      </c>
      <c r="H85" s="61">
        <f>(H26-G26)/G26*100</f>
        <v>27.983286127830993</v>
      </c>
      <c r="I85" s="61">
        <f t="shared" ref="I85:K85" si="65">(I26-H26)/H26*100</f>
        <v>25.038582717566026</v>
      </c>
      <c r="J85" s="61">
        <f t="shared" si="65"/>
        <v>-8.3645711509631333</v>
      </c>
      <c r="K85" s="61">
        <f t="shared" si="65"/>
        <v>1.8956220582433208</v>
      </c>
      <c r="L85" s="61">
        <f t="shared" ref="L85:L100" si="66">(L26-K26)/K26*100</f>
        <v>-7.5798650727439618</v>
      </c>
      <c r="M85" s="61">
        <f t="shared" ref="M85:M100" si="67">(M26-L26)/L26*100</f>
        <v>33.994436706849953</v>
      </c>
      <c r="N85" s="61">
        <f t="shared" ref="N85:N100" si="68">(N26-M26)/M26*100</f>
        <v>22.151241240700617</v>
      </c>
      <c r="O85" s="61">
        <f t="shared" ref="O85:O100" si="69">(O26-N26)/N26*100</f>
        <v>14.587275306953417</v>
      </c>
      <c r="P85" s="61">
        <f t="shared" ref="P85:P100" si="70">(P26-O26)/O26*100</f>
        <v>0.54294404575477884</v>
      </c>
      <c r="Q85" s="61">
        <f t="shared" ref="Q85:Q100" si="71">(Q26-P26)/P26*100</f>
        <v>1.6475601408772369</v>
      </c>
      <c r="R85" s="61">
        <f t="shared" ref="R85:R100" si="72">(R26-Q26)/Q26*100</f>
        <v>8.2136295980804999</v>
      </c>
      <c r="S85" s="61">
        <f t="shared" ref="S85:S100" si="73">(S26-R26)/R26*100</f>
        <v>9.8101410567089591</v>
      </c>
    </row>
    <row r="86" spans="1:19">
      <c r="A86" s="6" t="s">
        <v>1</v>
      </c>
      <c r="B86" s="63"/>
      <c r="C86" s="63">
        <f t="shared" si="64"/>
        <v>22.172749589969229</v>
      </c>
      <c r="D86" s="63">
        <f t="shared" si="64"/>
        <v>4.1708134609119618</v>
      </c>
      <c r="E86" s="63">
        <f t="shared" si="64"/>
        <v>2.8562640821494125</v>
      </c>
      <c r="F86" s="63">
        <f t="shared" si="64"/>
        <v>-6.9877558744423096</v>
      </c>
      <c r="G86" s="63">
        <f t="shared" si="64"/>
        <v>2.9457801287358349</v>
      </c>
      <c r="H86" s="63">
        <f t="shared" ref="H86:K86" si="74">(H27-G27)/G27*100</f>
        <v>29.13631688044898</v>
      </c>
      <c r="I86" s="63">
        <f t="shared" si="74"/>
        <v>28.775509195170134</v>
      </c>
      <c r="J86" s="63">
        <f t="shared" si="74"/>
        <v>-7.6616576460648487</v>
      </c>
      <c r="K86" s="63">
        <f t="shared" si="74"/>
        <v>0.92048150298010867</v>
      </c>
      <c r="L86" s="63">
        <f t="shared" si="66"/>
        <v>-12.95383745363781</v>
      </c>
      <c r="M86" s="63">
        <f t="shared" si="67"/>
        <v>36.868945484162033</v>
      </c>
      <c r="N86" s="63">
        <f t="shared" si="68"/>
        <v>22.186926558597179</v>
      </c>
      <c r="O86" s="63">
        <f t="shared" si="69"/>
        <v>10.81486611271224</v>
      </c>
      <c r="P86" s="63">
        <f t="shared" si="70"/>
        <v>2.4819775279487168</v>
      </c>
      <c r="Q86" s="63">
        <f t="shared" si="71"/>
        <v>-3.3713482386146554</v>
      </c>
      <c r="R86" s="63">
        <f t="shared" si="72"/>
        <v>4.6736259270448448</v>
      </c>
      <c r="S86" s="63">
        <f t="shared" si="73"/>
        <v>15.992781876015533</v>
      </c>
    </row>
    <row r="87" spans="1:19">
      <c r="A87" s="28" t="s">
        <v>2</v>
      </c>
      <c r="B87" s="64"/>
      <c r="C87" s="64">
        <f t="shared" si="64"/>
        <v>61.167088100358256</v>
      </c>
      <c r="D87" s="64">
        <f t="shared" si="64"/>
        <v>-2.3562222592219433</v>
      </c>
      <c r="E87" s="64">
        <f t="shared" si="64"/>
        <v>19.709386284282051</v>
      </c>
      <c r="F87" s="64">
        <f t="shared" si="64"/>
        <v>-14.138099595407667</v>
      </c>
      <c r="G87" s="64">
        <f t="shared" si="64"/>
        <v>32.32501856609592</v>
      </c>
      <c r="H87" s="64">
        <f t="shared" ref="H87:K87" si="75">(H28-G28)/G28*100</f>
        <v>24.179546645595934</v>
      </c>
      <c r="I87" s="64">
        <f t="shared" si="75"/>
        <v>12.218738347745985</v>
      </c>
      <c r="J87" s="64">
        <f t="shared" si="75"/>
        <v>-11.131754788926562</v>
      </c>
      <c r="K87" s="64">
        <f t="shared" si="75"/>
        <v>5.8843901005505144</v>
      </c>
      <c r="L87" s="64">
        <f t="shared" si="66"/>
        <v>13.371598563425808</v>
      </c>
      <c r="M87" s="64">
        <f t="shared" si="67"/>
        <v>25.389891194238473</v>
      </c>
      <c r="N87" s="64">
        <f t="shared" si="68"/>
        <v>22.034641854934048</v>
      </c>
      <c r="O87" s="64">
        <f t="shared" si="69"/>
        <v>26.928751144115321</v>
      </c>
      <c r="P87" s="64">
        <f t="shared" si="70"/>
        <v>-4.9952941428848625</v>
      </c>
      <c r="Q87" s="64">
        <f t="shared" si="71"/>
        <v>17.110710140522624</v>
      </c>
      <c r="R87" s="64">
        <f t="shared" si="72"/>
        <v>17.212784325959671</v>
      </c>
      <c r="S87" s="64">
        <f t="shared" si="73"/>
        <v>-4.2255664565893456</v>
      </c>
    </row>
    <row r="88" spans="1:19">
      <c r="A88" s="5" t="s">
        <v>3</v>
      </c>
      <c r="B88" s="62"/>
      <c r="C88" s="62">
        <f t="shared" si="64"/>
        <v>8.8346590639372771</v>
      </c>
      <c r="D88" s="62">
        <f t="shared" si="64"/>
        <v>12.486778879731101</v>
      </c>
      <c r="E88" s="62">
        <f t="shared" si="64"/>
        <v>-3.0876760971714332</v>
      </c>
      <c r="F88" s="62">
        <f t="shared" si="64"/>
        <v>3.8156012630169904</v>
      </c>
      <c r="G88" s="62">
        <f t="shared" si="64"/>
        <v>21.390803870671274</v>
      </c>
      <c r="H88" s="62">
        <f t="shared" ref="H88:K88" si="76">(H29-G29)/G29*100</f>
        <v>16.06085180587872</v>
      </c>
      <c r="I88" s="62">
        <f t="shared" si="76"/>
        <v>15.774717098359231</v>
      </c>
      <c r="J88" s="62">
        <f t="shared" si="76"/>
        <v>11.522265021598905</v>
      </c>
      <c r="K88" s="62">
        <f t="shared" si="76"/>
        <v>10.72418337895534</v>
      </c>
      <c r="L88" s="62">
        <f t="shared" si="66"/>
        <v>7.3274723647715989</v>
      </c>
      <c r="M88" s="62">
        <f t="shared" si="67"/>
        <v>4.28875555291296</v>
      </c>
      <c r="N88" s="62">
        <f t="shared" si="68"/>
        <v>8.809183925346046</v>
      </c>
      <c r="O88" s="62">
        <f t="shared" si="69"/>
        <v>11.941251359983793</v>
      </c>
      <c r="P88" s="62">
        <f t="shared" si="70"/>
        <v>-1.0385658463483034</v>
      </c>
      <c r="Q88" s="62">
        <f t="shared" si="71"/>
        <v>-2.4451572115968299</v>
      </c>
      <c r="R88" s="62">
        <f t="shared" si="72"/>
        <v>-5.6134064450671595</v>
      </c>
      <c r="S88" s="62">
        <f t="shared" si="73"/>
        <v>1.7172750630754212</v>
      </c>
    </row>
    <row r="89" spans="1:19">
      <c r="A89" s="6" t="s">
        <v>4</v>
      </c>
      <c r="B89" s="63"/>
      <c r="C89" s="63">
        <f t="shared" si="64"/>
        <v>9.358310133334955</v>
      </c>
      <c r="D89" s="63">
        <f t="shared" si="64"/>
        <v>12.706564979483714</v>
      </c>
      <c r="E89" s="63">
        <f t="shared" si="64"/>
        <v>-4.0466485358351445</v>
      </c>
      <c r="F89" s="63">
        <f t="shared" si="64"/>
        <v>5.4774481464892553</v>
      </c>
      <c r="G89" s="63">
        <f t="shared" si="64"/>
        <v>24.620858507845345</v>
      </c>
      <c r="H89" s="63">
        <f t="shared" ref="H89:K89" si="77">(H30-G30)/G30*100</f>
        <v>15.600945015126092</v>
      </c>
      <c r="I89" s="63">
        <f t="shared" si="77"/>
        <v>18.631952643586203</v>
      </c>
      <c r="J89" s="63">
        <f t="shared" si="77"/>
        <v>13.974980326466</v>
      </c>
      <c r="K89" s="63">
        <f t="shared" si="77"/>
        <v>10.496892975874259</v>
      </c>
      <c r="L89" s="63">
        <f t="shared" si="66"/>
        <v>5.2488171520012914</v>
      </c>
      <c r="M89" s="63">
        <f t="shared" si="67"/>
        <v>1.4338265249190814</v>
      </c>
      <c r="N89" s="63">
        <f t="shared" si="68"/>
        <v>7.8327943055137492</v>
      </c>
      <c r="O89" s="63">
        <f t="shared" si="69"/>
        <v>9.772977619637496</v>
      </c>
      <c r="P89" s="63">
        <f t="shared" si="70"/>
        <v>-11.029789658146303</v>
      </c>
      <c r="Q89" s="63">
        <f t="shared" si="71"/>
        <v>-5.4036617745256841</v>
      </c>
      <c r="R89" s="63">
        <f t="shared" si="72"/>
        <v>-14.953831204185949</v>
      </c>
      <c r="S89" s="63">
        <f t="shared" si="73"/>
        <v>-3.4803686230272239</v>
      </c>
    </row>
    <row r="90" spans="1:19">
      <c r="A90" s="6" t="s">
        <v>5</v>
      </c>
      <c r="B90" s="63"/>
      <c r="C90" s="63">
        <f t="shared" si="64"/>
        <v>0.55825804829353254</v>
      </c>
      <c r="D90" s="63">
        <f t="shared" si="64"/>
        <v>5.6294037988616132</v>
      </c>
      <c r="E90" s="63">
        <f t="shared" si="64"/>
        <v>3.7576911233651185</v>
      </c>
      <c r="F90" s="63">
        <f t="shared" si="64"/>
        <v>-1.6119228389543783</v>
      </c>
      <c r="G90" s="63">
        <f t="shared" si="64"/>
        <v>11.715137242605884</v>
      </c>
      <c r="H90" s="63">
        <f t="shared" ref="H90:K90" si="78">(H31-G31)/G31*100</f>
        <v>5.0485280925077234</v>
      </c>
      <c r="I90" s="63">
        <f t="shared" si="78"/>
        <v>18.923703304894271</v>
      </c>
      <c r="J90" s="63">
        <f t="shared" si="78"/>
        <v>-2.6324821208354074</v>
      </c>
      <c r="K90" s="63">
        <f t="shared" si="78"/>
        <v>1.2771655027361419</v>
      </c>
      <c r="L90" s="63">
        <f t="shared" si="66"/>
        <v>10.398433326605904</v>
      </c>
      <c r="M90" s="63">
        <f t="shared" si="67"/>
        <v>12.266480676969424</v>
      </c>
      <c r="N90" s="63">
        <f t="shared" si="68"/>
        <v>14.158874960345283</v>
      </c>
      <c r="O90" s="63">
        <f t="shared" si="69"/>
        <v>4.8875360855555074</v>
      </c>
      <c r="P90" s="63">
        <f t="shared" si="70"/>
        <v>40.798537963683337</v>
      </c>
      <c r="Q90" s="63">
        <f t="shared" si="71"/>
        <v>1.0564950632198371</v>
      </c>
      <c r="R90" s="63">
        <f t="shared" si="72"/>
        <v>17.826645503442069</v>
      </c>
      <c r="S90" s="63">
        <f t="shared" si="73"/>
        <v>6.498188758692379</v>
      </c>
    </row>
    <row r="91" spans="1:19">
      <c r="A91" s="28" t="s">
        <v>6</v>
      </c>
      <c r="B91" s="64"/>
      <c r="C91" s="64">
        <f t="shared" si="64"/>
        <v>23.092222867586678</v>
      </c>
      <c r="D91" s="64">
        <f t="shared" si="64"/>
        <v>24.025137789677302</v>
      </c>
      <c r="E91" s="64">
        <f t="shared" si="64"/>
        <v>-5.6839252760891847</v>
      </c>
      <c r="F91" s="64">
        <f t="shared" si="64"/>
        <v>-2.0993450939470177</v>
      </c>
      <c r="G91" s="64">
        <f t="shared" si="64"/>
        <v>5.8965999127682771</v>
      </c>
      <c r="H91" s="64">
        <f t="shared" ref="H91:K91" si="79">(H32-G32)/G32*100</f>
        <v>43.841601471233083</v>
      </c>
      <c r="I91" s="64">
        <f t="shared" si="79"/>
        <v>-17.202141121231271</v>
      </c>
      <c r="J91" s="64">
        <f t="shared" si="79"/>
        <v>6.4365649182597267</v>
      </c>
      <c r="K91" s="64">
        <f t="shared" si="79"/>
        <v>32.378242478444157</v>
      </c>
      <c r="L91" s="64">
        <f t="shared" si="66"/>
        <v>29.227193989487652</v>
      </c>
      <c r="M91" s="64">
        <f t="shared" si="67"/>
        <v>23.805843055115059</v>
      </c>
      <c r="N91" s="64">
        <f t="shared" si="68"/>
        <v>10.985649962084079</v>
      </c>
      <c r="O91" s="64">
        <f t="shared" si="69"/>
        <v>38.091960842019027</v>
      </c>
      <c r="P91" s="64">
        <f t="shared" si="70"/>
        <v>27.11274433103889</v>
      </c>
      <c r="Q91" s="64">
        <f t="shared" si="71"/>
        <v>7.6626623966165184</v>
      </c>
      <c r="R91" s="64">
        <f t="shared" si="72"/>
        <v>10.288565319965176</v>
      </c>
      <c r="S91" s="64">
        <f t="shared" si="73"/>
        <v>13.13048542953687</v>
      </c>
    </row>
    <row r="92" spans="1:19">
      <c r="A92" s="5" t="s">
        <v>7</v>
      </c>
      <c r="B92" s="62"/>
      <c r="C92" s="62">
        <f t="shared" si="64"/>
        <v>14.607259630908336</v>
      </c>
      <c r="D92" s="62">
        <f t="shared" si="64"/>
        <v>12.454363372810864</v>
      </c>
      <c r="E92" s="62">
        <f t="shared" si="64"/>
        <v>8.2088160984380316</v>
      </c>
      <c r="F92" s="62">
        <f t="shared" si="64"/>
        <v>13.59110856251012</v>
      </c>
      <c r="G92" s="62">
        <f t="shared" si="64"/>
        <v>16.305450568621485</v>
      </c>
      <c r="H92" s="62">
        <f t="shared" ref="H92:K92" si="80">(H33-G33)/G33*100</f>
        <v>12.19783784659387</v>
      </c>
      <c r="I92" s="62">
        <f t="shared" si="80"/>
        <v>16.160817775819183</v>
      </c>
      <c r="J92" s="62">
        <f t="shared" si="80"/>
        <v>11.386552039280764</v>
      </c>
      <c r="K92" s="62">
        <f t="shared" si="80"/>
        <v>10.771483406012106</v>
      </c>
      <c r="L92" s="62">
        <f t="shared" si="66"/>
        <v>13.557513023185672</v>
      </c>
      <c r="M92" s="62">
        <f t="shared" si="67"/>
        <v>12.187066236004073</v>
      </c>
      <c r="N92" s="62">
        <f t="shared" si="68"/>
        <v>14.560661575669629</v>
      </c>
      <c r="O92" s="62">
        <f t="shared" si="69"/>
        <v>12.783139083676678</v>
      </c>
      <c r="P92" s="62">
        <f t="shared" si="70"/>
        <v>10.287813843647122</v>
      </c>
      <c r="Q92" s="62">
        <f t="shared" si="71"/>
        <v>14.006597767198636</v>
      </c>
      <c r="R92" s="62">
        <f t="shared" si="72"/>
        <v>9.9774640533235033</v>
      </c>
      <c r="S92" s="62">
        <f t="shared" si="73"/>
        <v>10.445703597261389</v>
      </c>
    </row>
    <row r="93" spans="1:19">
      <c r="A93" s="3" t="s">
        <v>8</v>
      </c>
      <c r="B93" s="63"/>
      <c r="C93" s="63">
        <f t="shared" si="64"/>
        <v>11.107614385478147</v>
      </c>
      <c r="D93" s="63">
        <f t="shared" si="64"/>
        <v>6.6925814766514407</v>
      </c>
      <c r="E93" s="63">
        <f t="shared" si="64"/>
        <v>2.2134479558231566</v>
      </c>
      <c r="F93" s="63">
        <f t="shared" si="64"/>
        <v>8.1349283779448811</v>
      </c>
      <c r="G93" s="63">
        <f t="shared" si="64"/>
        <v>25.7235744109169</v>
      </c>
      <c r="H93" s="63">
        <f t="shared" ref="H93:K93" si="81">(H34-G34)/G34*100</f>
        <v>18.228462541692348</v>
      </c>
      <c r="I93" s="63">
        <f t="shared" si="81"/>
        <v>11.659196888940407</v>
      </c>
      <c r="J93" s="63">
        <f t="shared" si="81"/>
        <v>11.916330444355157</v>
      </c>
      <c r="K93" s="63">
        <f t="shared" si="81"/>
        <v>10.66920507755129</v>
      </c>
      <c r="L93" s="63">
        <f t="shared" si="66"/>
        <v>10.618955926359916</v>
      </c>
      <c r="M93" s="63">
        <f t="shared" si="67"/>
        <v>10.889646632806789</v>
      </c>
      <c r="N93" s="63">
        <f t="shared" si="68"/>
        <v>13.517703850956284</v>
      </c>
      <c r="O93" s="63">
        <f t="shared" si="69"/>
        <v>15.818473688394349</v>
      </c>
      <c r="P93" s="63">
        <f t="shared" si="70"/>
        <v>14.154950472850322</v>
      </c>
      <c r="Q93" s="63">
        <f t="shared" si="71"/>
        <v>28.411090993934728</v>
      </c>
      <c r="R93" s="63">
        <f t="shared" si="72"/>
        <v>12.946049041826532</v>
      </c>
      <c r="S93" s="63">
        <f t="shared" si="73"/>
        <v>16.461206461465832</v>
      </c>
    </row>
    <row r="94" spans="1:19">
      <c r="A94" s="3" t="s">
        <v>9</v>
      </c>
      <c r="B94" s="63"/>
      <c r="C94" s="63">
        <f t="shared" si="64"/>
        <v>17.168155922803489</v>
      </c>
      <c r="D94" s="63">
        <f t="shared" si="64"/>
        <v>12.346919602347723</v>
      </c>
      <c r="E94" s="63">
        <f t="shared" si="64"/>
        <v>10.657792079784597</v>
      </c>
      <c r="F94" s="63">
        <f t="shared" si="64"/>
        <v>13.234516763608728</v>
      </c>
      <c r="G94" s="63">
        <f t="shared" si="64"/>
        <v>19.1416534559459</v>
      </c>
      <c r="H94" s="63">
        <f t="shared" ref="H94:K94" si="82">(H35-G35)/G35*100</f>
        <v>11.076569486079018</v>
      </c>
      <c r="I94" s="63">
        <f t="shared" si="82"/>
        <v>19.261723380585014</v>
      </c>
      <c r="J94" s="63">
        <f t="shared" si="82"/>
        <v>12.558864859466675</v>
      </c>
      <c r="K94" s="63">
        <f t="shared" si="82"/>
        <v>10.698465045799113</v>
      </c>
      <c r="L94" s="63">
        <f t="shared" si="66"/>
        <v>13.634694646831655</v>
      </c>
      <c r="M94" s="63">
        <f t="shared" si="67"/>
        <v>12.183435247831882</v>
      </c>
      <c r="N94" s="63">
        <f t="shared" si="68"/>
        <v>7.3216215892796139</v>
      </c>
      <c r="O94" s="63">
        <f t="shared" si="69"/>
        <v>20.805738190615653</v>
      </c>
      <c r="P94" s="63">
        <f t="shared" si="70"/>
        <v>5.7754122661330927</v>
      </c>
      <c r="Q94" s="63">
        <f t="shared" si="71"/>
        <v>13.016912845701126</v>
      </c>
      <c r="R94" s="63">
        <f t="shared" si="72"/>
        <v>8.2615345323207627</v>
      </c>
      <c r="S94" s="63">
        <f t="shared" si="73"/>
        <v>5.1120716614148662</v>
      </c>
    </row>
    <row r="95" spans="1:19">
      <c r="A95" s="3" t="s">
        <v>10</v>
      </c>
      <c r="B95" s="63"/>
      <c r="C95" s="63">
        <f t="shared" si="64"/>
        <v>15.651950468813894</v>
      </c>
      <c r="D95" s="63">
        <f t="shared" si="64"/>
        <v>17.653328691264392</v>
      </c>
      <c r="E95" s="63">
        <f t="shared" si="64"/>
        <v>8.3200674103683312</v>
      </c>
      <c r="F95" s="63">
        <f t="shared" si="64"/>
        <v>17.700984973108454</v>
      </c>
      <c r="G95" s="63">
        <f t="shared" si="64"/>
        <v>8.4500521758945428</v>
      </c>
      <c r="H95" s="63">
        <f t="shared" ref="H95:K95" si="83">(H36-G36)/G36*100</f>
        <v>9.1789366115243034</v>
      </c>
      <c r="I95" s="63">
        <f t="shared" si="83"/>
        <v>15.843317567000559</v>
      </c>
      <c r="J95" s="63">
        <f t="shared" si="83"/>
        <v>10.274543165520955</v>
      </c>
      <c r="K95" s="63">
        <f t="shared" si="83"/>
        <v>11.552373450400001</v>
      </c>
      <c r="L95" s="63">
        <f t="shared" si="66"/>
        <v>16.207301450507682</v>
      </c>
      <c r="M95" s="63">
        <f t="shared" si="67"/>
        <v>13.32471902411184</v>
      </c>
      <c r="N95" s="63">
        <f t="shared" si="68"/>
        <v>21.280363674853291</v>
      </c>
      <c r="O95" s="63">
        <f t="shared" si="69"/>
        <v>5.9750063844140913</v>
      </c>
      <c r="P95" s="63">
        <f t="shared" si="70"/>
        <v>8.9882691220864732</v>
      </c>
      <c r="Q95" s="63">
        <f t="shared" si="71"/>
        <v>8.154904061612152</v>
      </c>
      <c r="R95" s="63">
        <f t="shared" si="72"/>
        <v>8.9106084972405153</v>
      </c>
      <c r="S95" s="63">
        <f t="shared" si="73"/>
        <v>9.2255950317935511</v>
      </c>
    </row>
    <row r="96" spans="1:19">
      <c r="A96" s="3" t="s">
        <v>11</v>
      </c>
      <c r="B96" s="63"/>
      <c r="C96" s="63">
        <f t="shared" si="64"/>
        <v>14.169276396231718</v>
      </c>
      <c r="D96" s="63">
        <f t="shared" si="64"/>
        <v>9.5715739072513593</v>
      </c>
      <c r="E96" s="63">
        <f t="shared" si="64"/>
        <v>14.358239233650135</v>
      </c>
      <c r="F96" s="63">
        <f t="shared" si="64"/>
        <v>14.542183969569278</v>
      </c>
      <c r="G96" s="63">
        <f t="shared" si="64"/>
        <v>20.825655188947973</v>
      </c>
      <c r="H96" s="63">
        <f t="shared" ref="H96:K96" si="84">(H37-G37)/G37*100</f>
        <v>9.2755856088030573</v>
      </c>
      <c r="I96" s="63">
        <f t="shared" si="84"/>
        <v>24.68941753000502</v>
      </c>
      <c r="J96" s="63">
        <f t="shared" si="84"/>
        <v>14.807431791386922</v>
      </c>
      <c r="K96" s="63">
        <f t="shared" si="84"/>
        <v>12.384011608455712</v>
      </c>
      <c r="L96" s="63">
        <f t="shared" si="66"/>
        <v>12.835138257282749</v>
      </c>
      <c r="M96" s="63">
        <f t="shared" si="67"/>
        <v>10.832904684316272</v>
      </c>
      <c r="N96" s="63">
        <f t="shared" si="68"/>
        <v>10.699615873679708</v>
      </c>
      <c r="O96" s="63">
        <f t="shared" si="69"/>
        <v>6.7650254187489063</v>
      </c>
      <c r="P96" s="63">
        <f t="shared" si="70"/>
        <v>23.115080683061723</v>
      </c>
      <c r="Q96" s="63">
        <f t="shared" si="71"/>
        <v>1.1072359585063771</v>
      </c>
      <c r="R96" s="63">
        <f t="shared" si="72"/>
        <v>11.040038112015118</v>
      </c>
      <c r="S96" s="63">
        <f t="shared" si="73"/>
        <v>12.507693665411107</v>
      </c>
    </row>
    <row r="97" spans="1:19">
      <c r="A97" s="28" t="s">
        <v>12</v>
      </c>
      <c r="B97" s="64"/>
      <c r="C97" s="64">
        <f t="shared" si="64"/>
        <v>14.671301022840932</v>
      </c>
      <c r="D97" s="64">
        <f t="shared" si="64"/>
        <v>10.533118950296592</v>
      </c>
      <c r="E97" s="64">
        <f t="shared" si="64"/>
        <v>17.550240495406641</v>
      </c>
      <c r="F97" s="64">
        <f t="shared" si="64"/>
        <v>10.418513271338199</v>
      </c>
      <c r="G97" s="64">
        <f t="shared" si="64"/>
        <v>14.339437930293212</v>
      </c>
      <c r="H97" s="64">
        <f t="shared" ref="H97:K97" si="85">(H38-G38)/G38*100</f>
        <v>13.528369967716793</v>
      </c>
      <c r="I97" s="64">
        <f t="shared" si="85"/>
        <v>15.345934556992436</v>
      </c>
      <c r="J97" s="64">
        <f t="shared" si="85"/>
        <v>6.4834020067690927</v>
      </c>
      <c r="K97" s="64">
        <f t="shared" si="85"/>
        <v>4.6583530618335356</v>
      </c>
      <c r="L97" s="64">
        <f t="shared" si="66"/>
        <v>10.586547067669327</v>
      </c>
      <c r="M97" s="64">
        <f t="shared" si="67"/>
        <v>12.337800175677641</v>
      </c>
      <c r="N97" s="64">
        <f t="shared" si="68"/>
        <v>15.001765822833596</v>
      </c>
      <c r="O97" s="64">
        <f t="shared" si="69"/>
        <v>18.173406335443438</v>
      </c>
      <c r="P97" s="64">
        <f t="shared" si="70"/>
        <v>8.4956254643176408</v>
      </c>
      <c r="Q97" s="64">
        <f t="shared" si="71"/>
        <v>5.8112132992030299</v>
      </c>
      <c r="R97" s="64">
        <f t="shared" si="72"/>
        <v>7.4177306522731747</v>
      </c>
      <c r="S97" s="64">
        <f t="shared" si="73"/>
        <v>6.9602475534616364</v>
      </c>
    </row>
    <row r="98" spans="1:19" hidden="1">
      <c r="A98" s="5" t="s">
        <v>13</v>
      </c>
      <c r="B98" s="62"/>
      <c r="C98" s="62">
        <f t="shared" si="64"/>
        <v>14.256427660440457</v>
      </c>
      <c r="D98" s="62">
        <f t="shared" si="64"/>
        <v>11.176681584197958</v>
      </c>
      <c r="E98" s="62">
        <f t="shared" si="64"/>
        <v>4.1958019717519566</v>
      </c>
      <c r="F98" s="62">
        <f t="shared" si="64"/>
        <v>7.7901770836186381</v>
      </c>
      <c r="G98" s="62">
        <f t="shared" si="64"/>
        <v>16.96828819447682</v>
      </c>
      <c r="H98" s="62">
        <f t="shared" ref="H98:K98" si="86">(H39-G39)/G39*100</f>
        <v>14.965272777414981</v>
      </c>
      <c r="I98" s="62">
        <f t="shared" si="86"/>
        <v>17.033115255172511</v>
      </c>
      <c r="J98" s="62">
        <f t="shared" si="86"/>
        <v>9.0708137092987187</v>
      </c>
      <c r="K98" s="62">
        <f t="shared" si="86"/>
        <v>9.8667053013570705</v>
      </c>
      <c r="L98" s="62">
        <f t="shared" si="66"/>
        <v>9.6277191035115752</v>
      </c>
      <c r="M98" s="62">
        <f t="shared" si="67"/>
        <v>11.458900877329027</v>
      </c>
      <c r="N98" s="62">
        <f t="shared" si="68"/>
        <v>13.61506580879383</v>
      </c>
      <c r="O98" s="62">
        <f t="shared" si="69"/>
        <v>12.73310390588647</v>
      </c>
      <c r="P98" s="62">
        <f t="shared" si="70"/>
        <v>6.1734765582375317</v>
      </c>
      <c r="Q98" s="62">
        <f t="shared" si="71"/>
        <v>8.5898085838737117</v>
      </c>
      <c r="R98" s="62">
        <f t="shared" si="72"/>
        <v>6.2310132534827103</v>
      </c>
      <c r="S98" s="62">
        <f t="shared" si="73"/>
        <v>8.6031317424860827</v>
      </c>
    </row>
    <row r="99" spans="1:19" hidden="1">
      <c r="A99" s="6" t="s">
        <v>14</v>
      </c>
      <c r="B99" s="63"/>
      <c r="C99" s="63" t="e">
        <f t="shared" si="64"/>
        <v>#DIV/0!</v>
      </c>
      <c r="D99" s="63" t="e">
        <f t="shared" si="64"/>
        <v>#DIV/0!</v>
      </c>
      <c r="E99" s="63" t="e">
        <f t="shared" si="64"/>
        <v>#DIV/0!</v>
      </c>
      <c r="F99" s="63" t="e">
        <f t="shared" si="64"/>
        <v>#DIV/0!</v>
      </c>
      <c r="G99" s="63" t="e">
        <f t="shared" si="64"/>
        <v>#DIV/0!</v>
      </c>
      <c r="H99" s="63" t="e">
        <f t="shared" ref="H99:K99" si="87">(H40-G40)/G40*100</f>
        <v>#DIV/0!</v>
      </c>
      <c r="I99" s="63" t="e">
        <f t="shared" si="87"/>
        <v>#DIV/0!</v>
      </c>
      <c r="J99" s="63" t="e">
        <f t="shared" si="87"/>
        <v>#DIV/0!</v>
      </c>
      <c r="K99" s="63" t="e">
        <f t="shared" si="87"/>
        <v>#DIV/0!</v>
      </c>
      <c r="L99" s="63" t="e">
        <f t="shared" si="66"/>
        <v>#DIV/0!</v>
      </c>
      <c r="M99" s="63" t="e">
        <f t="shared" si="67"/>
        <v>#DIV/0!</v>
      </c>
      <c r="N99" s="63" t="e">
        <f t="shared" si="68"/>
        <v>#DIV/0!</v>
      </c>
      <c r="O99" s="63" t="e">
        <f t="shared" si="69"/>
        <v>#DIV/0!</v>
      </c>
      <c r="P99" s="63" t="e">
        <f t="shared" si="70"/>
        <v>#DIV/0!</v>
      </c>
      <c r="Q99" s="63">
        <f t="shared" si="71"/>
        <v>100</v>
      </c>
      <c r="R99" s="63">
        <f t="shared" si="72"/>
        <v>50</v>
      </c>
      <c r="S99" s="63">
        <f t="shared" si="73"/>
        <v>33.333333333333329</v>
      </c>
    </row>
    <row r="100" spans="1:19" ht="13.5" thickBot="1">
      <c r="A100" s="71" t="str">
        <f>A60</f>
        <v>KZN - Annual Gross Operating Surplus</v>
      </c>
      <c r="B100" s="65"/>
      <c r="C100" s="65">
        <f t="shared" si="64"/>
        <v>14.256427660440457</v>
      </c>
      <c r="D100" s="65">
        <f t="shared" si="64"/>
        <v>11.176681584197958</v>
      </c>
      <c r="E100" s="65">
        <f t="shared" si="64"/>
        <v>4.1958019717519566</v>
      </c>
      <c r="F100" s="65">
        <f t="shared" si="64"/>
        <v>7.7901770836186381</v>
      </c>
      <c r="G100" s="65">
        <f>G98</f>
        <v>16.96828819447682</v>
      </c>
      <c r="H100" s="65">
        <f t="shared" ref="H100:K100" si="88">(H41-G41)/G41*100</f>
        <v>14.965272777414981</v>
      </c>
      <c r="I100" s="65">
        <f t="shared" si="88"/>
        <v>17.033115255172511</v>
      </c>
      <c r="J100" s="65">
        <f t="shared" si="88"/>
        <v>9.0708137092987187</v>
      </c>
      <c r="K100" s="65">
        <f t="shared" si="88"/>
        <v>9.8667053013570705</v>
      </c>
      <c r="L100" s="65">
        <f t="shared" si="66"/>
        <v>9.6277191035115752</v>
      </c>
      <c r="M100" s="65">
        <f t="shared" si="67"/>
        <v>11.458900877329027</v>
      </c>
      <c r="N100" s="65">
        <f t="shared" si="68"/>
        <v>13.61506580879383</v>
      </c>
      <c r="O100" s="65">
        <f t="shared" si="69"/>
        <v>12.73310390588647</v>
      </c>
      <c r="P100" s="65">
        <f t="shared" si="70"/>
        <v>6.1740805785032435</v>
      </c>
      <c r="Q100" s="65">
        <f t="shared" si="71"/>
        <v>8.5903286129411374</v>
      </c>
      <c r="R100" s="65">
        <f t="shared" si="72"/>
        <v>6.2314718580147836</v>
      </c>
      <c r="S100" s="65">
        <f t="shared" si="73"/>
        <v>8.6034976215559222</v>
      </c>
    </row>
    <row r="132" spans="1:16" hidden="1"/>
    <row r="133" spans="1:16" ht="12.75" hidden="1" customHeight="1"/>
    <row r="134" spans="1:16" ht="12.75" hidden="1" customHeight="1">
      <c r="A134" s="42" t="s">
        <v>0</v>
      </c>
      <c r="B134" s="10">
        <f>B26/B$39*100</f>
        <v>12.071596940608812</v>
      </c>
      <c r="C134" s="10">
        <f t="shared" ref="C134:P134" si="89">C26/C$39*100</f>
        <v>13.529078029259276</v>
      </c>
      <c r="D134" s="10">
        <f t="shared" si="89"/>
        <v>12.525827470223911</v>
      </c>
      <c r="E134" s="10">
        <f t="shared" si="89"/>
        <v>12.729459811282196</v>
      </c>
      <c r="F134" s="10">
        <f t="shared" si="89"/>
        <v>10.81243689546662</v>
      </c>
      <c r="G134" s="10">
        <f t="shared" si="89"/>
        <v>10.034453788456204</v>
      </c>
      <c r="H134" s="10">
        <f t="shared" si="89"/>
        <v>11.170698240597559</v>
      </c>
      <c r="I134" s="10">
        <f t="shared" si="89"/>
        <v>11.934812406937056</v>
      </c>
      <c r="J134" s="10">
        <f t="shared" si="89"/>
        <v>10.026987201703115</v>
      </c>
      <c r="K134" s="10">
        <f t="shared" si="89"/>
        <v>9.2995061195756392</v>
      </c>
      <c r="L134" s="10">
        <f t="shared" si="89"/>
        <v>7.8398202330243842</v>
      </c>
      <c r="M134" s="10">
        <f t="shared" si="89"/>
        <v>9.4249296174491519</v>
      </c>
      <c r="N134" s="10">
        <f t="shared" si="89"/>
        <v>10.133047436817549</v>
      </c>
      <c r="O134" s="10">
        <f t="shared" si="89"/>
        <v>10.29971016597195</v>
      </c>
      <c r="P134" s="10">
        <f t="shared" si="89"/>
        <v>9.7535016886895445</v>
      </c>
    </row>
    <row r="135" spans="1:16" ht="12.75" hidden="1" customHeight="1">
      <c r="A135" s="43" t="s">
        <v>1</v>
      </c>
      <c r="B135" s="10">
        <f t="shared" ref="B135:P135" si="90">B27/B$39*100</f>
        <v>10.251744682631116</v>
      </c>
      <c r="C135" s="10">
        <f t="shared" si="90"/>
        <v>10.962042675565318</v>
      </c>
      <c r="D135" s="10">
        <f t="shared" si="90"/>
        <v>10.271262700371677</v>
      </c>
      <c r="E135" s="10">
        <f t="shared" si="90"/>
        <v>10.139215676395228</v>
      </c>
      <c r="F135" s="10">
        <f t="shared" si="90"/>
        <v>8.7491386437092817</v>
      </c>
      <c r="G135" s="10">
        <f t="shared" si="90"/>
        <v>7.7002657475297793</v>
      </c>
      <c r="H135" s="10">
        <f t="shared" si="90"/>
        <v>8.6494289415718288</v>
      </c>
      <c r="I135" s="10">
        <f t="shared" si="90"/>
        <v>9.5172602538162838</v>
      </c>
      <c r="J135" s="10">
        <f t="shared" si="90"/>
        <v>8.0572245287417896</v>
      </c>
      <c r="K135" s="10">
        <f t="shared" si="90"/>
        <v>7.4011410170884542</v>
      </c>
      <c r="L135" s="10">
        <f t="shared" si="90"/>
        <v>5.8766243544092287</v>
      </c>
      <c r="M135" s="10">
        <f t="shared" si="90"/>
        <v>7.2163584250644401</v>
      </c>
      <c r="N135" s="10">
        <f t="shared" si="90"/>
        <v>7.7608075181488436</v>
      </c>
      <c r="O135" s="10">
        <f t="shared" si="90"/>
        <v>7.6287515933932184</v>
      </c>
      <c r="P135" s="10">
        <f t="shared" si="90"/>
        <v>7.3635108758221168</v>
      </c>
    </row>
    <row r="136" spans="1:16" ht="12.75" hidden="1" customHeight="1">
      <c r="A136" s="44" t="s">
        <v>2</v>
      </c>
      <c r="B136" s="10">
        <f t="shared" ref="B136:P136" si="91">B28/B$39*100</f>
        <v>1.8198522579776939</v>
      </c>
      <c r="C136" s="10">
        <f t="shared" si="91"/>
        <v>2.5670353536939583</v>
      </c>
      <c r="D136" s="10">
        <f t="shared" si="91"/>
        <v>2.2545647698522346</v>
      </c>
      <c r="E136" s="10">
        <f t="shared" si="91"/>
        <v>2.5902441348869694</v>
      </c>
      <c r="F136" s="10">
        <f t="shared" si="91"/>
        <v>2.0632982517573395</v>
      </c>
      <c r="G136" s="10">
        <f t="shared" si="91"/>
        <v>2.3341880409264237</v>
      </c>
      <c r="H136" s="10">
        <f t="shared" si="91"/>
        <v>2.521269299025731</v>
      </c>
      <c r="I136" s="10">
        <f t="shared" si="91"/>
        <v>2.4175521531207695</v>
      </c>
      <c r="J136" s="10">
        <f t="shared" si="91"/>
        <v>1.9697626729613262</v>
      </c>
      <c r="K136" s="10">
        <f t="shared" si="91"/>
        <v>1.8983651024871859</v>
      </c>
      <c r="L136" s="10">
        <f t="shared" si="91"/>
        <v>1.9631958786151562</v>
      </c>
      <c r="M136" s="10">
        <f t="shared" si="91"/>
        <v>2.2085711923847104</v>
      </c>
      <c r="N136" s="10">
        <f t="shared" si="91"/>
        <v>2.3722399186687064</v>
      </c>
      <c r="O136" s="10">
        <f t="shared" si="91"/>
        <v>2.6709585725787339</v>
      </c>
      <c r="P136" s="10">
        <f t="shared" si="91"/>
        <v>2.3899908128674259</v>
      </c>
    </row>
    <row r="137" spans="1:16" ht="12.75" hidden="1" customHeight="1">
      <c r="A137" s="42" t="s">
        <v>3</v>
      </c>
      <c r="B137" s="10">
        <f t="shared" ref="B137:P137" si="92">B29/B$39*100</f>
        <v>34.191639485085453</v>
      </c>
      <c r="C137" s="10">
        <f t="shared" si="92"/>
        <v>32.569156085078191</v>
      </c>
      <c r="D137" s="10">
        <f t="shared" si="92"/>
        <v>32.952948465790186</v>
      </c>
      <c r="E137" s="10">
        <f t="shared" si="92"/>
        <v>30.649476800760777</v>
      </c>
      <c r="F137" s="10">
        <f t="shared" si="92"/>
        <v>29.519330504480983</v>
      </c>
      <c r="G137" s="10">
        <f t="shared" si="92"/>
        <v>30.635442434663069</v>
      </c>
      <c r="H137" s="10">
        <f t="shared" si="92"/>
        <v>30.9273875364166</v>
      </c>
      <c r="I137" s="10">
        <f t="shared" si="92"/>
        <v>30.594840911591486</v>
      </c>
      <c r="J137" s="10">
        <f t="shared" si="92"/>
        <v>31.28248374060929</v>
      </c>
      <c r="K137" s="10">
        <f t="shared" si="92"/>
        <v>31.526634540861469</v>
      </c>
      <c r="L137" s="10">
        <f t="shared" si="92"/>
        <v>30.865131785179852</v>
      </c>
      <c r="M137" s="10">
        <f t="shared" si="92"/>
        <v>28.879579454993475</v>
      </c>
      <c r="N137" s="10">
        <f t="shared" si="92"/>
        <v>27.657982242367456</v>
      </c>
      <c r="O137" s="10">
        <f t="shared" si="92"/>
        <v>27.463708840018548</v>
      </c>
      <c r="P137" s="10">
        <f t="shared" si="92"/>
        <v>25.598182352970074</v>
      </c>
    </row>
    <row r="138" spans="1:16" ht="12.75" hidden="1" customHeight="1">
      <c r="A138" s="43" t="s">
        <v>4</v>
      </c>
      <c r="B138" s="10">
        <f t="shared" ref="B138:P138" si="93">B30/B$39*100</f>
        <v>26.447010948268073</v>
      </c>
      <c r="C138" s="10">
        <f t="shared" si="93"/>
        <v>25.313240441717273</v>
      </c>
      <c r="D138" s="10">
        <f t="shared" si="93"/>
        <v>25.661571635640612</v>
      </c>
      <c r="E138" s="10">
        <f t="shared" si="93"/>
        <v>23.631602767883241</v>
      </c>
      <c r="F138" s="10">
        <f t="shared" si="93"/>
        <v>23.124566848370531</v>
      </c>
      <c r="G138" s="10">
        <f t="shared" si="93"/>
        <v>24.637475829983739</v>
      </c>
      <c r="H138" s="10">
        <f t="shared" si="93"/>
        <v>24.773702701055679</v>
      </c>
      <c r="I138" s="10">
        <f t="shared" si="93"/>
        <v>25.112146414542515</v>
      </c>
      <c r="J138" s="10">
        <f t="shared" si="93"/>
        <v>26.24126745016487</v>
      </c>
      <c r="K138" s="10">
        <f t="shared" si="93"/>
        <v>26.391785509894095</v>
      </c>
      <c r="L138" s="10">
        <f t="shared" si="93"/>
        <v>25.337608318047238</v>
      </c>
      <c r="M138" s="10">
        <f t="shared" si="93"/>
        <v>23.058639071973047</v>
      </c>
      <c r="N138" s="10">
        <f t="shared" si="93"/>
        <v>21.885103584745696</v>
      </c>
      <c r="O138" s="10">
        <f t="shared" si="93"/>
        <v>21.310448331284654</v>
      </c>
      <c r="P138" s="10">
        <f t="shared" si="93"/>
        <v>17.857520842068524</v>
      </c>
    </row>
    <row r="139" spans="1:16" ht="12.75" hidden="1" customHeight="1">
      <c r="A139" s="43" t="s">
        <v>5</v>
      </c>
      <c r="B139" s="10">
        <f t="shared" ref="B139:P139" si="94">B31/B$39*100</f>
        <v>5.5147215353009607</v>
      </c>
      <c r="C139" s="10">
        <f t="shared" si="94"/>
        <v>4.8535631873538803</v>
      </c>
      <c r="D139" s="10">
        <f t="shared" si="94"/>
        <v>4.6113895330831873</v>
      </c>
      <c r="E139" s="10">
        <f t="shared" si="94"/>
        <v>4.5920000783993133</v>
      </c>
      <c r="F139" s="10">
        <f t="shared" si="94"/>
        <v>4.1914585378832347</v>
      </c>
      <c r="G139" s="10">
        <f t="shared" si="94"/>
        <v>4.0032163677370827</v>
      </c>
      <c r="H139" s="10">
        <f t="shared" si="94"/>
        <v>3.6579044863470243</v>
      </c>
      <c r="I139" s="10">
        <f t="shared" si="94"/>
        <v>3.7169953726643965</v>
      </c>
      <c r="J139" s="10">
        <f t="shared" si="94"/>
        <v>3.3181618537225419</v>
      </c>
      <c r="K139" s="10">
        <f t="shared" si="94"/>
        <v>3.0587431042238844</v>
      </c>
      <c r="L139" s="10">
        <f t="shared" si="94"/>
        <v>3.0802469431662161</v>
      </c>
      <c r="M139" s="10">
        <f t="shared" si="94"/>
        <v>3.1025649921477223</v>
      </c>
      <c r="N139" s="10">
        <f t="shared" si="94"/>
        <v>3.1174151638569265</v>
      </c>
      <c r="O139" s="10">
        <f t="shared" si="94"/>
        <v>2.900461214708272</v>
      </c>
      <c r="P139" s="10">
        <f t="shared" si="94"/>
        <v>3.8463532672144494</v>
      </c>
    </row>
    <row r="140" spans="1:16" ht="12.75" hidden="1" customHeight="1">
      <c r="A140" s="44" t="s">
        <v>6</v>
      </c>
      <c r="B140" s="10">
        <f t="shared" ref="B140:P140" si="95">B32/B$39*100</f>
        <v>2.2299070015164153</v>
      </c>
      <c r="C140" s="10">
        <f t="shared" si="95"/>
        <v>2.4023524560070459</v>
      </c>
      <c r="D140" s="10">
        <f t="shared" si="95"/>
        <v>2.6799872970663734</v>
      </c>
      <c r="E140" s="10">
        <f t="shared" si="95"/>
        <v>2.4258739544782242</v>
      </c>
      <c r="F140" s="10">
        <f t="shared" si="95"/>
        <v>2.2033051182272141</v>
      </c>
      <c r="G140" s="10">
        <f t="shared" si="95"/>
        <v>1.9947502369422487</v>
      </c>
      <c r="H140" s="10">
        <f t="shared" si="95"/>
        <v>2.4957803490138977</v>
      </c>
      <c r="I140" s="10">
        <f t="shared" si="95"/>
        <v>1.7656991243845728</v>
      </c>
      <c r="J140" s="10">
        <f t="shared" si="95"/>
        <v>1.7230544367218812</v>
      </c>
      <c r="K140" s="10">
        <f t="shared" si="95"/>
        <v>2.0761059267434936</v>
      </c>
      <c r="L140" s="10">
        <f t="shared" si="95"/>
        <v>2.4472765239663978</v>
      </c>
      <c r="M140" s="10">
        <f t="shared" si="95"/>
        <v>2.7183753908727049</v>
      </c>
      <c r="N140" s="10">
        <f t="shared" si="95"/>
        <v>2.6554634937648371</v>
      </c>
      <c r="O140" s="10">
        <f t="shared" si="95"/>
        <v>3.2527992940256247</v>
      </c>
      <c r="P140" s="10">
        <f t="shared" si="95"/>
        <v>3.8943082436870955</v>
      </c>
    </row>
    <row r="141" spans="1:16" ht="12.75" hidden="1" customHeight="1">
      <c r="A141" s="42" t="s">
        <v>7</v>
      </c>
      <c r="B141" s="10">
        <f t="shared" ref="B141:P141" si="96">B33/B$39*100</f>
        <v>53.736763574305748</v>
      </c>
      <c r="C141" s="10">
        <f t="shared" si="96"/>
        <v>53.901765885662513</v>
      </c>
      <c r="D141" s="10">
        <f t="shared" si="96"/>
        <v>54.521224063985905</v>
      </c>
      <c r="E141" s="10">
        <f t="shared" si="96"/>
        <v>56.62106338795703</v>
      </c>
      <c r="F141" s="10">
        <f t="shared" si="96"/>
        <v>59.668232600052399</v>
      </c>
      <c r="G141" s="10">
        <f t="shared" si="96"/>
        <v>59.330103776880726</v>
      </c>
      <c r="H141" s="10">
        <f t="shared" si="96"/>
        <v>57.90191422298583</v>
      </c>
      <c r="I141" s="10">
        <f t="shared" si="96"/>
        <v>57.470346681471462</v>
      </c>
      <c r="J141" s="10">
        <f t="shared" si="96"/>
        <v>58.690529057687598</v>
      </c>
      <c r="K141" s="10">
        <f t="shared" si="96"/>
        <v>59.17385933956291</v>
      </c>
      <c r="L141" s="10">
        <f t="shared" si="96"/>
        <v>61.295047981795783</v>
      </c>
      <c r="M141" s="10">
        <f t="shared" si="96"/>
        <v>61.695490927557387</v>
      </c>
      <c r="N141" s="10">
        <f t="shared" si="96"/>
        <v>62.208970320814984</v>
      </c>
      <c r="O141" s="10">
        <f t="shared" si="96"/>
        <v>62.236580994009493</v>
      </c>
      <c r="P141" s="10">
        <f t="shared" si="96"/>
        <v>64.64831595834039</v>
      </c>
    </row>
    <row r="142" spans="1:16" ht="12.75" hidden="1" customHeight="1">
      <c r="A142" s="43" t="s">
        <v>8</v>
      </c>
      <c r="B142" s="10">
        <f t="shared" ref="B142:P142" si="97">B34/B$39*100</f>
        <v>15.028468767368725</v>
      </c>
      <c r="C142" s="10">
        <f t="shared" si="97"/>
        <v>14.614296515303543</v>
      </c>
      <c r="D142" s="10">
        <f t="shared" si="97"/>
        <v>14.024856646778957</v>
      </c>
      <c r="E142" s="10">
        <f t="shared" si="97"/>
        <v>13.758029861337972</v>
      </c>
      <c r="F142" s="10">
        <f t="shared" si="97"/>
        <v>13.802032930359706</v>
      </c>
      <c r="G142" s="10">
        <f t="shared" si="97"/>
        <v>14.835139856513187</v>
      </c>
      <c r="H142" s="10">
        <f t="shared" si="97"/>
        <v>15.256222461389216</v>
      </c>
      <c r="I142" s="10">
        <f t="shared" si="97"/>
        <v>14.555688309958443</v>
      </c>
      <c r="J142" s="10">
        <f t="shared" si="97"/>
        <v>14.935427428680365</v>
      </c>
      <c r="K142" s="10">
        <f t="shared" si="97"/>
        <v>15.044520325714139</v>
      </c>
      <c r="L142" s="10">
        <f t="shared" si="97"/>
        <v>15.180550543718196</v>
      </c>
      <c r="M142" s="10">
        <f t="shared" si="97"/>
        <v>15.103018890676804</v>
      </c>
      <c r="N142" s="10">
        <f t="shared" si="97"/>
        <v>15.090076421489412</v>
      </c>
      <c r="O142" s="10">
        <f t="shared" si="97"/>
        <v>15.50307370616869</v>
      </c>
      <c r="P142" s="10">
        <f t="shared" si="97"/>
        <v>16.66850016099739</v>
      </c>
    </row>
    <row r="143" spans="1:16" ht="12.75" hidden="1" customHeight="1">
      <c r="A143" s="43" t="s">
        <v>9</v>
      </c>
      <c r="B143" s="10">
        <f t="shared" ref="B143:P143" si="98">B35/B$39*100</f>
        <v>13.192556898597656</v>
      </c>
      <c r="C143" s="10">
        <f t="shared" si="98"/>
        <v>13.528758034595359</v>
      </c>
      <c r="D143" s="10">
        <f t="shared" si="98"/>
        <v>13.671160800758535</v>
      </c>
      <c r="E143" s="10">
        <f t="shared" si="98"/>
        <v>14.519015552946879</v>
      </c>
      <c r="F143" s="10">
        <f t="shared" si="98"/>
        <v>15.252351879391368</v>
      </c>
      <c r="G143" s="10">
        <f t="shared" si="98"/>
        <v>15.53575289553052</v>
      </c>
      <c r="H143" s="10">
        <f t="shared" si="98"/>
        <v>15.010255656592989</v>
      </c>
      <c r="I143" s="10">
        <f t="shared" si="98"/>
        <v>15.296089094828528</v>
      </c>
      <c r="J143" s="10">
        <f t="shared" si="98"/>
        <v>15.785253329932603</v>
      </c>
      <c r="K143" s="10">
        <f t="shared" si="98"/>
        <v>15.904757580466411</v>
      </c>
      <c r="L143" s="10">
        <f t="shared" si="98"/>
        <v>16.486088426063858</v>
      </c>
      <c r="M143" s="10">
        <f t="shared" si="98"/>
        <v>16.593255620480917</v>
      </c>
      <c r="N143" s="10">
        <f t="shared" si="98"/>
        <v>15.674110541223705</v>
      </c>
      <c r="O143" s="10">
        <f t="shared" si="98"/>
        <v>16.796508113487395</v>
      </c>
      <c r="P143" s="10">
        <f t="shared" si="98"/>
        <v>16.733534851908697</v>
      </c>
    </row>
    <row r="144" spans="1:16" ht="12.75" hidden="1" customHeight="1">
      <c r="A144" s="43" t="s">
        <v>10</v>
      </c>
      <c r="B144" s="10">
        <f t="shared" ref="B144:P144" si="99">B36/B$39*100</f>
        <v>19.187355037811159</v>
      </c>
      <c r="C144" s="10">
        <f t="shared" si="99"/>
        <v>19.421708519150531</v>
      </c>
      <c r="D144" s="10">
        <f t="shared" si="99"/>
        <v>20.553128799936481</v>
      </c>
      <c r="E144" s="10">
        <f t="shared" si="99"/>
        <v>21.366660220213756</v>
      </c>
      <c r="F144" s="10">
        <f t="shared" si="99"/>
        <v>23.331225734548784</v>
      </c>
      <c r="G144" s="10">
        <f t="shared" si="99"/>
        <v>21.632125145171329</v>
      </c>
      <c r="H144" s="10">
        <f t="shared" si="99"/>
        <v>20.543355075317958</v>
      </c>
      <c r="I144" s="10">
        <f t="shared" si="99"/>
        <v>20.334504475018925</v>
      </c>
      <c r="J144" s="10">
        <f t="shared" si="99"/>
        <v>20.558920532640915</v>
      </c>
      <c r="K144" s="10">
        <f t="shared" si="99"/>
        <v>20.874352923423178</v>
      </c>
      <c r="L144" s="10">
        <f t="shared" si="99"/>
        <v>22.127179536282281</v>
      </c>
      <c r="M144" s="10">
        <f t="shared" si="99"/>
        <v>22.497587756630296</v>
      </c>
      <c r="N144" s="10">
        <f t="shared" si="99"/>
        <v>24.015438494072157</v>
      </c>
      <c r="O144" s="10">
        <f t="shared" si="99"/>
        <v>22.575766651989692</v>
      </c>
      <c r="P144" s="10">
        <f t="shared" si="99"/>
        <v>23.17427865475296</v>
      </c>
    </row>
    <row r="145" spans="1:16" ht="12.75" hidden="1" customHeight="1">
      <c r="A145" s="43" t="s">
        <v>11</v>
      </c>
      <c r="B145" s="10">
        <f t="shared" ref="B145:P145" si="100">B37/B$39*100</f>
        <v>3.2679536955182749</v>
      </c>
      <c r="C145" s="10">
        <f t="shared" si="100"/>
        <v>3.2654610016561274</v>
      </c>
      <c r="D145" s="10">
        <f t="shared" si="100"/>
        <v>3.2183160747898003</v>
      </c>
      <c r="E145" s="10">
        <f t="shared" si="100"/>
        <v>3.532205258231917</v>
      </c>
      <c r="F145" s="10">
        <f t="shared" si="100"/>
        <v>3.7534635850242708</v>
      </c>
      <c r="G145" s="10">
        <f t="shared" si="100"/>
        <v>3.8772448831120863</v>
      </c>
      <c r="H145" s="10">
        <f t="shared" si="100"/>
        <v>3.6853581513359592</v>
      </c>
      <c r="I145" s="10">
        <f t="shared" si="100"/>
        <v>3.9264541516955584</v>
      </c>
      <c r="J145" s="10">
        <f t="shared" si="100"/>
        <v>4.1329673986319992</v>
      </c>
      <c r="K145" s="10">
        <f t="shared" si="100"/>
        <v>4.2276634657532632</v>
      </c>
      <c r="L145" s="10">
        <f t="shared" si="100"/>
        <v>4.3513537959602822</v>
      </c>
      <c r="M145" s="10">
        <f t="shared" si="100"/>
        <v>4.326914914100854</v>
      </c>
      <c r="N145" s="10">
        <f t="shared" si="100"/>
        <v>4.2158829509033877</v>
      </c>
      <c r="O145" s="10">
        <f t="shared" si="100"/>
        <v>3.9926945575049269</v>
      </c>
      <c r="P145" s="10">
        <f t="shared" si="100"/>
        <v>4.6297901182543741</v>
      </c>
    </row>
    <row r="146" spans="1:16" ht="12.75" hidden="1" customHeight="1">
      <c r="A146" s="44" t="s">
        <v>12</v>
      </c>
      <c r="B146" s="10">
        <f t="shared" ref="B146:P146" si="101">B38/B$39*100</f>
        <v>3.0604291750099257</v>
      </c>
      <c r="C146" s="10">
        <f t="shared" si="101"/>
        <v>3.0715418149569604</v>
      </c>
      <c r="D146" s="10">
        <f t="shared" si="101"/>
        <v>3.0537617417221354</v>
      </c>
      <c r="E146" s="10">
        <f t="shared" si="101"/>
        <v>3.4451524952265133</v>
      </c>
      <c r="F146" s="10">
        <f t="shared" si="101"/>
        <v>3.5291584707282673</v>
      </c>
      <c r="G146" s="10">
        <f t="shared" si="101"/>
        <v>3.449840996553605</v>
      </c>
      <c r="H146" s="10">
        <f t="shared" si="101"/>
        <v>3.4067228783497079</v>
      </c>
      <c r="I146" s="10">
        <f t="shared" si="101"/>
        <v>3.3576106499700051</v>
      </c>
      <c r="J146" s="10">
        <f t="shared" si="101"/>
        <v>3.2779603678017168</v>
      </c>
      <c r="K146" s="10">
        <f t="shared" si="101"/>
        <v>3.1225650442059103</v>
      </c>
      <c r="L146" s="10">
        <f t="shared" si="101"/>
        <v>3.1498756797711649</v>
      </c>
      <c r="M146" s="10">
        <f t="shared" si="101"/>
        <v>3.1747137456685053</v>
      </c>
      <c r="N146" s="10">
        <f t="shared" si="101"/>
        <v>3.2134619131263289</v>
      </c>
      <c r="O146" s="10">
        <f t="shared" si="101"/>
        <v>3.3685379648587879</v>
      </c>
      <c r="P146" s="10">
        <f t="shared" si="101"/>
        <v>3.4422121724269608</v>
      </c>
    </row>
    <row r="147" spans="1:16" hidden="1"/>
    <row r="148" spans="1:16" hidden="1">
      <c r="A148" s="42" t="s">
        <v>0</v>
      </c>
      <c r="B148" s="10">
        <f t="shared" ref="B148:B160" si="102">B26/B6*100</f>
        <v>16.204962141093024</v>
      </c>
      <c r="C148" s="10">
        <f t="shared" ref="C148:P148" si="103">C26/C6*100</f>
        <v>17.066425096591281</v>
      </c>
      <c r="D148" s="10">
        <f t="shared" si="103"/>
        <v>17.281792389940481</v>
      </c>
      <c r="E148" s="10">
        <f t="shared" si="103"/>
        <v>16.769092026541372</v>
      </c>
      <c r="F148" s="10">
        <f t="shared" si="103"/>
        <v>13.935881809577724</v>
      </c>
      <c r="G148" s="10">
        <f t="shared" si="103"/>
        <v>12.381135539434771</v>
      </c>
      <c r="H148" s="10">
        <f t="shared" si="103"/>
        <v>12.293160728451303</v>
      </c>
      <c r="I148" s="10">
        <f t="shared" si="103"/>
        <v>11.985476572643469</v>
      </c>
      <c r="J148" s="10">
        <f t="shared" si="103"/>
        <v>12.576546891363421</v>
      </c>
      <c r="K148" s="10">
        <f t="shared" si="103"/>
        <v>12.316720831460405</v>
      </c>
      <c r="L148" s="10">
        <f t="shared" si="103"/>
        <v>10.060298494820508</v>
      </c>
      <c r="M148" s="10">
        <f t="shared" si="103"/>
        <v>10.458845638480295</v>
      </c>
      <c r="N148" s="10">
        <f t="shared" si="103"/>
        <v>10.695479796216322</v>
      </c>
      <c r="O148" s="10">
        <f t="shared" si="103"/>
        <v>9.9084390248995113</v>
      </c>
      <c r="P148" s="10">
        <f t="shared" si="103"/>
        <v>10.16404662636668</v>
      </c>
    </row>
    <row r="149" spans="1:16" hidden="1">
      <c r="A149" s="43" t="s">
        <v>1</v>
      </c>
      <c r="B149" s="10">
        <f t="shared" si="102"/>
        <v>31.219885239761684</v>
      </c>
      <c r="C149" s="10">
        <f t="shared" ref="C149:P149" si="104">C27/C7*100</f>
        <v>29.28963769979805</v>
      </c>
      <c r="D149" s="10">
        <f t="shared" si="104"/>
        <v>28.92453081455869</v>
      </c>
      <c r="E149" s="10">
        <f t="shared" si="104"/>
        <v>30.820293094463182</v>
      </c>
      <c r="F149" s="10">
        <f t="shared" si="104"/>
        <v>28.257792407700549</v>
      </c>
      <c r="G149" s="10">
        <f t="shared" si="104"/>
        <v>28.002506571344831</v>
      </c>
      <c r="H149" s="10">
        <f t="shared" si="104"/>
        <v>28.855298944900348</v>
      </c>
      <c r="I149" s="10">
        <f t="shared" si="104"/>
        <v>28.355031923435565</v>
      </c>
      <c r="J149" s="10">
        <f t="shared" si="104"/>
        <v>29.6223686770327</v>
      </c>
      <c r="K149" s="10">
        <f t="shared" si="104"/>
        <v>29.458492509253986</v>
      </c>
      <c r="L149" s="10">
        <f t="shared" si="104"/>
        <v>26.981005008372478</v>
      </c>
      <c r="M149" s="10">
        <f t="shared" si="104"/>
        <v>28.691210289195347</v>
      </c>
      <c r="N149" s="10">
        <f t="shared" si="104"/>
        <v>29.088603995393907</v>
      </c>
      <c r="O149" s="10">
        <f t="shared" si="104"/>
        <v>28.699887895102982</v>
      </c>
      <c r="P149" s="10">
        <f t="shared" si="104"/>
        <v>28.337491082181071</v>
      </c>
    </row>
    <row r="150" spans="1:16" hidden="1">
      <c r="A150" s="44" t="s">
        <v>2</v>
      </c>
      <c r="B150" s="10">
        <f t="shared" si="102"/>
        <v>4.3687653390105119</v>
      </c>
      <c r="C150" s="10">
        <f t="shared" ref="C150:P150" si="105">C28/C8*100</f>
        <v>6.1343775999025345</v>
      </c>
      <c r="D150" s="10">
        <f t="shared" si="105"/>
        <v>6.0984701370025842</v>
      </c>
      <c r="E150" s="10">
        <f t="shared" si="105"/>
        <v>6.0220877142669469</v>
      </c>
      <c r="F150" s="10">
        <f t="shared" si="105"/>
        <v>4.4252885359751204</v>
      </c>
      <c r="G150" s="10">
        <f t="shared" si="105"/>
        <v>4.3590716181944229</v>
      </c>
      <c r="H150" s="10">
        <f t="shared" si="105"/>
        <v>4.1404213103185716</v>
      </c>
      <c r="I150" s="10">
        <f t="shared" si="105"/>
        <v>3.6622552322715274</v>
      </c>
      <c r="J150" s="10">
        <f t="shared" si="105"/>
        <v>3.7499384385689067</v>
      </c>
      <c r="K150" s="10">
        <f t="shared" si="105"/>
        <v>3.7681572693470096</v>
      </c>
      <c r="L150" s="10">
        <f t="shared" si="105"/>
        <v>3.4964844527192103</v>
      </c>
      <c r="M150" s="10">
        <f t="shared" si="105"/>
        <v>3.3997566632450975</v>
      </c>
      <c r="N150" s="10">
        <f t="shared" si="105"/>
        <v>3.485435261469251</v>
      </c>
      <c r="O150" s="10">
        <f t="shared" si="105"/>
        <v>3.4522894212594828</v>
      </c>
      <c r="P150" s="10">
        <f t="shared" si="105"/>
        <v>3.4154551484738152</v>
      </c>
    </row>
    <row r="151" spans="1:16" hidden="1">
      <c r="A151" s="42" t="s">
        <v>3</v>
      </c>
      <c r="B151" s="10">
        <f t="shared" si="102"/>
        <v>20.056897599463873</v>
      </c>
      <c r="C151" s="10">
        <f t="shared" ref="C151:P151" si="106">C29/C9*100</f>
        <v>20.075137501478149</v>
      </c>
      <c r="D151" s="10">
        <f t="shared" si="106"/>
        <v>20.099560758470037</v>
      </c>
      <c r="E151" s="10">
        <f t="shared" si="106"/>
        <v>19.929785633351671</v>
      </c>
      <c r="F151" s="10">
        <f t="shared" si="106"/>
        <v>20.065757024054079</v>
      </c>
      <c r="G151" s="10">
        <f t="shared" si="106"/>
        <v>20.292422476952524</v>
      </c>
      <c r="H151" s="10">
        <f t="shared" si="106"/>
        <v>20.763285939765382</v>
      </c>
      <c r="I151" s="10">
        <f t="shared" si="106"/>
        <v>20.49519485500382</v>
      </c>
      <c r="J151" s="10">
        <f t="shared" si="106"/>
        <v>20.228871018246572</v>
      </c>
      <c r="K151" s="10">
        <f t="shared" si="106"/>
        <v>20.165050822522343</v>
      </c>
      <c r="L151" s="10">
        <f t="shared" si="106"/>
        <v>20.088836986453032</v>
      </c>
      <c r="M151" s="10">
        <f t="shared" si="106"/>
        <v>19.810196360144019</v>
      </c>
      <c r="N151" s="10">
        <f t="shared" si="106"/>
        <v>19.765042219401469</v>
      </c>
      <c r="O151" s="10">
        <f t="shared" si="106"/>
        <v>19.57052083281754</v>
      </c>
      <c r="P151" s="10">
        <f t="shared" si="106"/>
        <v>19.06335466051739</v>
      </c>
    </row>
    <row r="152" spans="1:16" hidden="1">
      <c r="A152" s="43" t="s">
        <v>4</v>
      </c>
      <c r="B152" s="10">
        <f t="shared" si="102"/>
        <v>20.924039137211555</v>
      </c>
      <c r="C152" s="10">
        <f t="shared" ref="C152:P152" si="107">C30/C10*100</f>
        <v>20.995846665370575</v>
      </c>
      <c r="D152" s="10">
        <f t="shared" si="107"/>
        <v>20.985825312423927</v>
      </c>
      <c r="E152" s="10">
        <f t="shared" si="107"/>
        <v>20.93322140686346</v>
      </c>
      <c r="F152" s="10">
        <f t="shared" si="107"/>
        <v>21.141974358104061</v>
      </c>
      <c r="G152" s="10">
        <f t="shared" si="107"/>
        <v>21.237797622631735</v>
      </c>
      <c r="H152" s="10">
        <f t="shared" si="107"/>
        <v>21.1917259427243</v>
      </c>
      <c r="I152" s="10">
        <f t="shared" si="107"/>
        <v>21.157836666166858</v>
      </c>
      <c r="J152" s="10">
        <f t="shared" si="107"/>
        <v>21.28418387808674</v>
      </c>
      <c r="K152" s="10">
        <f t="shared" si="107"/>
        <v>21.244725400961563</v>
      </c>
      <c r="L152" s="10">
        <f t="shared" si="107"/>
        <v>21.237648667473373</v>
      </c>
      <c r="M152" s="10">
        <f t="shared" si="107"/>
        <v>21.157434320181739</v>
      </c>
      <c r="N152" s="10">
        <f t="shared" si="107"/>
        <v>21.168502088615178</v>
      </c>
      <c r="O152" s="10">
        <f t="shared" si="107"/>
        <v>21.153336565540972</v>
      </c>
      <c r="P152" s="10">
        <f t="shared" si="107"/>
        <v>21.193880777712803</v>
      </c>
    </row>
    <row r="153" spans="1:16" hidden="1">
      <c r="A153" s="43" t="s">
        <v>5</v>
      </c>
      <c r="B153" s="10">
        <f t="shared" si="102"/>
        <v>17.394424395032733</v>
      </c>
      <c r="C153" s="10">
        <f t="shared" ref="C153:P153" si="108">C31/C11*100</f>
        <v>17.437448848651616</v>
      </c>
      <c r="D153" s="10">
        <f t="shared" si="108"/>
        <v>17.360777291784693</v>
      </c>
      <c r="E153" s="10">
        <f t="shared" si="108"/>
        <v>17.395691743275389</v>
      </c>
      <c r="F153" s="10">
        <f t="shared" si="108"/>
        <v>17.493376540370143</v>
      </c>
      <c r="G153" s="10">
        <f t="shared" si="108"/>
        <v>17.96297050774983</v>
      </c>
      <c r="H153" s="10">
        <f t="shared" si="108"/>
        <v>18.624138114185428</v>
      </c>
      <c r="I153" s="10">
        <f t="shared" si="108"/>
        <v>19.740467884872988</v>
      </c>
      <c r="J153" s="10">
        <f t="shared" si="108"/>
        <v>16.967710933151565</v>
      </c>
      <c r="K153" s="10">
        <f t="shared" si="108"/>
        <v>17.052465721431247</v>
      </c>
      <c r="L153" s="10">
        <f t="shared" si="108"/>
        <v>17.241025320976643</v>
      </c>
      <c r="M153" s="10">
        <f t="shared" si="108"/>
        <v>17.221399657186506</v>
      </c>
      <c r="N153" s="10">
        <f t="shared" si="108"/>
        <v>17.213096978064851</v>
      </c>
      <c r="O153" s="10">
        <f t="shared" si="108"/>
        <v>17.051086524917196</v>
      </c>
      <c r="P153" s="10">
        <f t="shared" si="108"/>
        <v>16.618432287844801</v>
      </c>
    </row>
    <row r="154" spans="1:16" hidden="1">
      <c r="A154" s="44" t="s">
        <v>6</v>
      </c>
      <c r="B154" s="10">
        <f t="shared" si="102"/>
        <v>18.021026255675061</v>
      </c>
      <c r="C154" s="10">
        <f t="shared" ref="C154:P154" si="109">C32/C12*100</f>
        <v>17.359219109142636</v>
      </c>
      <c r="D154" s="10">
        <f t="shared" si="109"/>
        <v>17.741225030152606</v>
      </c>
      <c r="E154" s="10">
        <f t="shared" si="109"/>
        <v>16.730717828698115</v>
      </c>
      <c r="F154" s="10">
        <f t="shared" si="109"/>
        <v>15.994736511913807</v>
      </c>
      <c r="G154" s="10">
        <f t="shared" si="109"/>
        <v>15.736125154649914</v>
      </c>
      <c r="H154" s="10">
        <f t="shared" si="109"/>
        <v>20.11282426500772</v>
      </c>
      <c r="I154" s="10">
        <f t="shared" si="109"/>
        <v>15.015438752176033</v>
      </c>
      <c r="J154" s="10">
        <f t="shared" si="109"/>
        <v>14.605835703544892</v>
      </c>
      <c r="K154" s="10">
        <f t="shared" si="109"/>
        <v>14.642918571793631</v>
      </c>
      <c r="L154" s="10">
        <f t="shared" si="109"/>
        <v>14.856964538276088</v>
      </c>
      <c r="M154" s="10">
        <f t="shared" si="109"/>
        <v>14.475115133338415</v>
      </c>
      <c r="N154" s="10">
        <f t="shared" si="109"/>
        <v>14.402203941806956</v>
      </c>
      <c r="O154" s="10">
        <f t="shared" si="109"/>
        <v>14.406379193090052</v>
      </c>
      <c r="P154" s="10">
        <f t="shared" si="109"/>
        <v>14.489632945304971</v>
      </c>
    </row>
    <row r="155" spans="1:16" hidden="1">
      <c r="A155" s="42" t="s">
        <v>7</v>
      </c>
      <c r="B155" s="10">
        <f t="shared" si="102"/>
        <v>16.332378322013994</v>
      </c>
      <c r="C155" s="10">
        <f t="shared" ref="C155:P155" si="110">C33/C13*100</f>
        <v>16.266163733085058</v>
      </c>
      <c r="D155" s="10">
        <f t="shared" si="110"/>
        <v>16.111351662936872</v>
      </c>
      <c r="E155" s="10">
        <f t="shared" si="110"/>
        <v>16.118731403592307</v>
      </c>
      <c r="F155" s="10">
        <f t="shared" si="110"/>
        <v>16.059050215893809</v>
      </c>
      <c r="G155" s="10">
        <f t="shared" si="110"/>
        <v>15.97408662129047</v>
      </c>
      <c r="H155" s="10">
        <f t="shared" si="110"/>
        <v>16.038040475627675</v>
      </c>
      <c r="I155" s="10">
        <f t="shared" si="110"/>
        <v>15.996841722518729</v>
      </c>
      <c r="J155" s="10">
        <f t="shared" si="110"/>
        <v>16.12288815819538</v>
      </c>
      <c r="K155" s="10">
        <f t="shared" si="110"/>
        <v>16.117271141093401</v>
      </c>
      <c r="L155" s="10">
        <f t="shared" si="110"/>
        <v>16.397877797117903</v>
      </c>
      <c r="M155" s="10">
        <f t="shared" si="110"/>
        <v>16.279911268631658</v>
      </c>
      <c r="N155" s="10">
        <f t="shared" si="110"/>
        <v>16.168073921152029</v>
      </c>
      <c r="O155" s="10">
        <f t="shared" si="110"/>
        <v>16.317528068443671</v>
      </c>
      <c r="P155" s="10">
        <f t="shared" si="110"/>
        <v>16.422358653385896</v>
      </c>
    </row>
    <row r="156" spans="1:16" hidden="1">
      <c r="A156" s="43" t="s">
        <v>8</v>
      </c>
      <c r="B156" s="10">
        <f t="shared" si="102"/>
        <v>16.221638337702217</v>
      </c>
      <c r="C156" s="10">
        <f t="shared" ref="C156:P156" si="111">C34/C14*100</f>
        <v>15.994350895442441</v>
      </c>
      <c r="D156" s="10">
        <f t="shared" si="111"/>
        <v>16.018920192772622</v>
      </c>
      <c r="E156" s="10">
        <f t="shared" si="111"/>
        <v>15.95265306467798</v>
      </c>
      <c r="F156" s="10">
        <f t="shared" si="111"/>
        <v>15.886446309168084</v>
      </c>
      <c r="G156" s="10">
        <f t="shared" si="111"/>
        <v>15.907644363038079</v>
      </c>
      <c r="H156" s="10">
        <f t="shared" si="111"/>
        <v>16.830560217380356</v>
      </c>
      <c r="I156" s="10">
        <f t="shared" si="111"/>
        <v>16.855167509338223</v>
      </c>
      <c r="J156" s="10">
        <f t="shared" si="111"/>
        <v>16.986960353160484</v>
      </c>
      <c r="K156" s="10">
        <f t="shared" si="111"/>
        <v>16.993237452780324</v>
      </c>
      <c r="L156" s="10">
        <f t="shared" si="111"/>
        <v>16.901343225819275</v>
      </c>
      <c r="M156" s="10">
        <f t="shared" si="111"/>
        <v>16.971881141033602</v>
      </c>
      <c r="N156" s="10">
        <f t="shared" si="111"/>
        <v>17.017461053830267</v>
      </c>
      <c r="O156" s="10">
        <f t="shared" si="111"/>
        <v>17.029913658685924</v>
      </c>
      <c r="P156" s="10">
        <f t="shared" si="111"/>
        <v>17.250963180855212</v>
      </c>
    </row>
    <row r="157" spans="1:16" hidden="1">
      <c r="A157" s="43" t="s">
        <v>9</v>
      </c>
      <c r="B157" s="10">
        <f t="shared" si="102"/>
        <v>23.298915716145348</v>
      </c>
      <c r="C157" s="10">
        <f t="shared" ref="C157:P157" si="112">C35/C15*100</f>
        <v>22.940361987658573</v>
      </c>
      <c r="D157" s="10">
        <f t="shared" si="112"/>
        <v>22.505408413821069</v>
      </c>
      <c r="E157" s="10">
        <f t="shared" si="112"/>
        <v>22.298198069022995</v>
      </c>
      <c r="F157" s="10">
        <f t="shared" si="112"/>
        <v>21.94878675011271</v>
      </c>
      <c r="G157" s="10">
        <f t="shared" si="112"/>
        <v>21.574755848773226</v>
      </c>
      <c r="H157" s="10">
        <f t="shared" si="112"/>
        <v>21.251602756521976</v>
      </c>
      <c r="I157" s="10">
        <f t="shared" si="112"/>
        <v>21.320844334825701</v>
      </c>
      <c r="J157" s="10">
        <f t="shared" si="112"/>
        <v>21.449794927729116</v>
      </c>
      <c r="K157" s="10">
        <f t="shared" si="112"/>
        <v>21.366280723176697</v>
      </c>
      <c r="L157" s="10">
        <f t="shared" si="112"/>
        <v>21.492346887981416</v>
      </c>
      <c r="M157" s="10">
        <f t="shared" si="112"/>
        <v>21.509593894127963</v>
      </c>
      <c r="N157" s="10">
        <f t="shared" si="112"/>
        <v>21.616175231127357</v>
      </c>
      <c r="O157" s="10">
        <f t="shared" si="112"/>
        <v>21.657882834503276</v>
      </c>
      <c r="P157" s="10">
        <f t="shared" si="112"/>
        <v>21.804528997398211</v>
      </c>
    </row>
    <row r="158" spans="1:16" hidden="1">
      <c r="A158" s="43" t="s">
        <v>10</v>
      </c>
      <c r="B158" s="10">
        <f t="shared" si="102"/>
        <v>13.963669993365832</v>
      </c>
      <c r="C158" s="10">
        <f t="shared" ref="C158:P158" si="113">C36/C16*100</f>
        <v>13.971525098825246</v>
      </c>
      <c r="D158" s="10">
        <f t="shared" si="113"/>
        <v>13.909301706717011</v>
      </c>
      <c r="E158" s="10">
        <f t="shared" si="113"/>
        <v>13.926272136340042</v>
      </c>
      <c r="F158" s="10">
        <f t="shared" si="113"/>
        <v>14.054891981405232</v>
      </c>
      <c r="G158" s="10">
        <f t="shared" si="113"/>
        <v>13.784242501565608</v>
      </c>
      <c r="H158" s="10">
        <f t="shared" si="113"/>
        <v>13.469803844116612</v>
      </c>
      <c r="I158" s="10">
        <f t="shared" si="113"/>
        <v>13.314981560134084</v>
      </c>
      <c r="J158" s="10">
        <f t="shared" si="113"/>
        <v>13.415398999002409</v>
      </c>
      <c r="K158" s="10">
        <f t="shared" si="113"/>
        <v>13.436770914754916</v>
      </c>
      <c r="L158" s="10">
        <f t="shared" si="113"/>
        <v>14.055377460510101</v>
      </c>
      <c r="M158" s="10">
        <f t="shared" si="113"/>
        <v>13.805498267458319</v>
      </c>
      <c r="N158" s="10">
        <f t="shared" si="113"/>
        <v>13.791428331998443</v>
      </c>
      <c r="O158" s="10">
        <f t="shared" si="113"/>
        <v>13.794007631768842</v>
      </c>
      <c r="P158" s="10">
        <f t="shared" si="113"/>
        <v>13.87903413808192</v>
      </c>
    </row>
    <row r="159" spans="1:16" hidden="1">
      <c r="A159" s="43" t="s">
        <v>11</v>
      </c>
      <c r="B159" s="10">
        <f t="shared" si="102"/>
        <v>16.393127682742588</v>
      </c>
      <c r="C159" s="10">
        <f t="shared" ref="C159:P159" si="114">C37/C17*100</f>
        <v>16.38373416331515</v>
      </c>
      <c r="D159" s="10">
        <f t="shared" si="114"/>
        <v>16.37237357809774</v>
      </c>
      <c r="E159" s="10">
        <f t="shared" si="114"/>
        <v>16.373798743141759</v>
      </c>
      <c r="F159" s="10">
        <f t="shared" si="114"/>
        <v>16.346473787300848</v>
      </c>
      <c r="G159" s="10">
        <f t="shared" si="114"/>
        <v>16.329207295355932</v>
      </c>
      <c r="H159" s="10">
        <f t="shared" si="114"/>
        <v>16.342478909775242</v>
      </c>
      <c r="I159" s="10">
        <f t="shared" si="114"/>
        <v>16.334138374740981</v>
      </c>
      <c r="J159" s="10">
        <f t="shared" si="114"/>
        <v>16.336224473785794</v>
      </c>
      <c r="K159" s="10">
        <f t="shared" si="114"/>
        <v>16.339683662393629</v>
      </c>
      <c r="L159" s="10">
        <f t="shared" si="114"/>
        <v>16.273577472725485</v>
      </c>
      <c r="M159" s="10">
        <f t="shared" si="114"/>
        <v>16.286643012727431</v>
      </c>
      <c r="N159" s="10">
        <f t="shared" si="114"/>
        <v>16.278713374167843</v>
      </c>
      <c r="O159" s="10">
        <f t="shared" si="114"/>
        <v>16.2540204471664</v>
      </c>
      <c r="P159" s="10">
        <f t="shared" si="114"/>
        <v>16.390382360697973</v>
      </c>
    </row>
    <row r="160" spans="1:16" hidden="1">
      <c r="A160" s="44" t="s">
        <v>12</v>
      </c>
      <c r="B160" s="10">
        <f t="shared" si="102"/>
        <v>13.657638702721977</v>
      </c>
      <c r="C160" s="10">
        <f t="shared" ref="C160:P160" si="115">C38/C18*100</f>
        <v>13.905927119607153</v>
      </c>
      <c r="D160" s="10">
        <f t="shared" si="115"/>
        <v>13.463213711045732</v>
      </c>
      <c r="E160" s="10">
        <f t="shared" si="115"/>
        <v>13.824963758222243</v>
      </c>
      <c r="F160" s="10">
        <f t="shared" si="115"/>
        <v>13.458471855703719</v>
      </c>
      <c r="G160" s="10">
        <f t="shared" si="115"/>
        <v>13.544797370282682</v>
      </c>
      <c r="H160" s="10">
        <f t="shared" si="115"/>
        <v>13.799913170715916</v>
      </c>
      <c r="I160" s="10">
        <f t="shared" si="115"/>
        <v>13.758766379982374</v>
      </c>
      <c r="J160" s="10">
        <f t="shared" si="115"/>
        <v>13.682483003389892</v>
      </c>
      <c r="K160" s="10">
        <f t="shared" si="115"/>
        <v>13.606767511955875</v>
      </c>
      <c r="L160" s="10">
        <f t="shared" si="115"/>
        <v>13.632320532741046</v>
      </c>
      <c r="M160" s="10">
        <f t="shared" si="115"/>
        <v>13.621477002832988</v>
      </c>
      <c r="N160" s="10">
        <f t="shared" si="115"/>
        <v>13.646462172717289</v>
      </c>
      <c r="O160" s="10">
        <f t="shared" si="115"/>
        <v>13.696980285372417</v>
      </c>
      <c r="P160" s="10">
        <f t="shared" si="115"/>
        <v>13.728704293006741</v>
      </c>
    </row>
    <row r="161" spans="1:19" hidden="1"/>
    <row r="162" spans="1:19" hidden="1"/>
    <row r="163" spans="1:19" ht="18">
      <c r="A163" s="205" t="s">
        <v>181</v>
      </c>
      <c r="B163" s="205"/>
      <c r="C163" s="205"/>
      <c r="D163" s="205"/>
      <c r="E163" s="205"/>
      <c r="F163" s="205"/>
      <c r="G163" s="206"/>
      <c r="H163" s="206"/>
      <c r="I163" s="206"/>
      <c r="J163" s="206"/>
      <c r="K163" s="206"/>
      <c r="L163" s="206"/>
      <c r="M163" s="206"/>
      <c r="N163" s="206"/>
      <c r="O163" s="207"/>
      <c r="P163" s="207"/>
    </row>
    <row r="164" spans="1:19">
      <c r="A164" s="1" t="s">
        <v>172</v>
      </c>
      <c r="B164" s="1"/>
      <c r="C164" s="1"/>
      <c r="D164" s="1"/>
      <c r="E164" s="1"/>
      <c r="F164" s="1"/>
    </row>
    <row r="165" spans="1:19" ht="13.5" thickBot="1">
      <c r="A165" s="25" t="s">
        <v>24</v>
      </c>
      <c r="B165" s="19"/>
      <c r="C165" s="19" t="s">
        <v>104</v>
      </c>
      <c r="D165" s="19" t="s">
        <v>105</v>
      </c>
      <c r="E165" s="19" t="s">
        <v>106</v>
      </c>
      <c r="F165" s="19" t="s">
        <v>107</v>
      </c>
      <c r="G165" s="19" t="s">
        <v>15</v>
      </c>
      <c r="H165" s="19" t="s">
        <v>16</v>
      </c>
      <c r="I165" s="19" t="s">
        <v>17</v>
      </c>
      <c r="J165" s="26">
        <v>2003</v>
      </c>
      <c r="K165" s="26">
        <v>2004</v>
      </c>
      <c r="L165" s="26">
        <v>2005</v>
      </c>
      <c r="M165" s="26">
        <v>2006</v>
      </c>
      <c r="N165" s="26">
        <v>2007</v>
      </c>
      <c r="O165" s="26">
        <v>2008</v>
      </c>
      <c r="P165" s="26">
        <v>2009</v>
      </c>
      <c r="Q165" s="26">
        <v>2010</v>
      </c>
      <c r="R165" s="26">
        <v>2011</v>
      </c>
      <c r="S165" s="26">
        <v>2012</v>
      </c>
    </row>
    <row r="166" spans="1:19" ht="13.5" thickTop="1">
      <c r="A166" s="5" t="s">
        <v>0</v>
      </c>
      <c r="B166" s="61"/>
      <c r="C166" s="61">
        <f>C26/C$41*100</f>
        <v>13.529078029259276</v>
      </c>
      <c r="D166" s="61">
        <f t="shared" ref="D166:N166" si="116">D26/D$41*100</f>
        <v>12.525827470223911</v>
      </c>
      <c r="E166" s="61">
        <f t="shared" si="116"/>
        <v>12.729459811282196</v>
      </c>
      <c r="F166" s="61">
        <f t="shared" si="116"/>
        <v>10.81243689546662</v>
      </c>
      <c r="G166" s="61">
        <f t="shared" si="116"/>
        <v>10.034453788456204</v>
      </c>
      <c r="H166" s="61">
        <f t="shared" si="116"/>
        <v>11.170698240597559</v>
      </c>
      <c r="I166" s="61">
        <f t="shared" si="116"/>
        <v>11.934812406937056</v>
      </c>
      <c r="J166" s="61">
        <f t="shared" si="116"/>
        <v>10.026987201703115</v>
      </c>
      <c r="K166" s="61">
        <f t="shared" si="116"/>
        <v>9.2995061195756392</v>
      </c>
      <c r="L166" s="61">
        <f t="shared" si="116"/>
        <v>7.8398202330243842</v>
      </c>
      <c r="M166" s="61">
        <f t="shared" si="116"/>
        <v>9.4249296174491519</v>
      </c>
      <c r="N166" s="61">
        <f t="shared" si="116"/>
        <v>10.133047436817549</v>
      </c>
      <c r="O166" s="61">
        <f t="shared" ref="O166:S166" si="117">O26/O$41*100</f>
        <v>10.29971016597195</v>
      </c>
      <c r="P166" s="61">
        <f t="shared" si="117"/>
        <v>9.7534462013931211</v>
      </c>
      <c r="Q166" s="61">
        <f t="shared" si="117"/>
        <v>9.1298555037134967</v>
      </c>
      <c r="R166" s="61">
        <f t="shared" si="117"/>
        <v>9.300208163201777</v>
      </c>
      <c r="S166" s="61">
        <f t="shared" si="117"/>
        <v>9.4035384920719292</v>
      </c>
    </row>
    <row r="167" spans="1:19">
      <c r="A167" s="6" t="s">
        <v>1</v>
      </c>
      <c r="B167" s="63"/>
      <c r="C167" s="63">
        <f>C27/C$41*100</f>
        <v>10.962042675565318</v>
      </c>
      <c r="D167" s="63">
        <f t="shared" ref="C167:N181" si="118">D27/D$41*100</f>
        <v>10.271262700371677</v>
      </c>
      <c r="E167" s="63">
        <f t="shared" si="118"/>
        <v>10.139215676395228</v>
      </c>
      <c r="F167" s="63">
        <f t="shared" si="118"/>
        <v>8.7491386437092817</v>
      </c>
      <c r="G167" s="63">
        <f t="shared" si="118"/>
        <v>7.7002657475297793</v>
      </c>
      <c r="H167" s="63">
        <f t="shared" si="118"/>
        <v>8.6494289415718288</v>
      </c>
      <c r="I167" s="63">
        <f t="shared" si="118"/>
        <v>9.5172602538162838</v>
      </c>
      <c r="J167" s="63">
        <f t="shared" si="118"/>
        <v>8.0572245287417896</v>
      </c>
      <c r="K167" s="63">
        <f t="shared" si="118"/>
        <v>7.4011410170884542</v>
      </c>
      <c r="L167" s="63">
        <f t="shared" si="118"/>
        <v>5.8766243544092287</v>
      </c>
      <c r="M167" s="63">
        <f t="shared" si="118"/>
        <v>7.2163584250644401</v>
      </c>
      <c r="N167" s="63">
        <f t="shared" si="118"/>
        <v>7.7608075181488436</v>
      </c>
      <c r="O167" s="63">
        <f t="shared" ref="O167:S167" si="119">O27/O$41*100</f>
        <v>7.6287515933932184</v>
      </c>
      <c r="P167" s="63">
        <f t="shared" si="119"/>
        <v>7.3634689850916164</v>
      </c>
      <c r="Q167" s="63">
        <f t="shared" si="119"/>
        <v>6.5523522159355947</v>
      </c>
      <c r="R167" s="63">
        <f t="shared" si="119"/>
        <v>6.4562643517711962</v>
      </c>
      <c r="S167" s="63">
        <f t="shared" si="119"/>
        <v>6.8955427687832707</v>
      </c>
    </row>
    <row r="168" spans="1:19">
      <c r="A168" s="28" t="s">
        <v>2</v>
      </c>
      <c r="B168" s="64"/>
      <c r="C168" s="168">
        <f t="shared" si="118"/>
        <v>2.5670353536939583</v>
      </c>
      <c r="D168" s="168">
        <f t="shared" si="118"/>
        <v>2.2545647698522346</v>
      </c>
      <c r="E168" s="168">
        <f t="shared" si="118"/>
        <v>2.5902441348869694</v>
      </c>
      <c r="F168" s="168">
        <f t="shared" si="118"/>
        <v>2.0632982517573395</v>
      </c>
      <c r="G168" s="168">
        <f t="shared" si="118"/>
        <v>2.3341880409264237</v>
      </c>
      <c r="H168" s="168">
        <f t="shared" si="118"/>
        <v>2.521269299025731</v>
      </c>
      <c r="I168" s="168">
        <f t="shared" si="118"/>
        <v>2.4175521531207695</v>
      </c>
      <c r="J168" s="168">
        <f t="shared" si="118"/>
        <v>1.9697626729613262</v>
      </c>
      <c r="K168" s="168">
        <f t="shared" si="118"/>
        <v>1.8983651024871859</v>
      </c>
      <c r="L168" s="168">
        <f t="shared" si="118"/>
        <v>1.9631958786151562</v>
      </c>
      <c r="M168" s="168">
        <f t="shared" si="118"/>
        <v>2.2085711923847104</v>
      </c>
      <c r="N168" s="168">
        <f t="shared" si="118"/>
        <v>2.3722399186687064</v>
      </c>
      <c r="O168" s="168">
        <f t="shared" ref="O168:R168" si="120">O28/O$41*100</f>
        <v>2.6709585725787339</v>
      </c>
      <c r="P168" s="168">
        <f t="shared" si="120"/>
        <v>2.3899772163015034</v>
      </c>
      <c r="Q168" s="168">
        <f t="shared" si="120"/>
        <v>2.5775032877779016</v>
      </c>
      <c r="R168" s="168">
        <f t="shared" si="120"/>
        <v>2.8439438114305817</v>
      </c>
      <c r="S168" s="168">
        <f>S28/S$41*100</f>
        <v>2.5079957232886585</v>
      </c>
    </row>
    <row r="169" spans="1:19">
      <c r="A169" s="5" t="s">
        <v>3</v>
      </c>
      <c r="B169" s="62"/>
      <c r="C169" s="62">
        <f t="shared" si="118"/>
        <v>32.569156085078191</v>
      </c>
      <c r="D169" s="62">
        <f t="shared" si="118"/>
        <v>32.952948465790186</v>
      </c>
      <c r="E169" s="62">
        <f t="shared" si="118"/>
        <v>30.649476800760777</v>
      </c>
      <c r="F169" s="62">
        <f t="shared" si="118"/>
        <v>29.519330504480983</v>
      </c>
      <c r="G169" s="62">
        <f t="shared" si="118"/>
        <v>30.635442434663069</v>
      </c>
      <c r="H169" s="62">
        <f t="shared" si="118"/>
        <v>30.9273875364166</v>
      </c>
      <c r="I169" s="62">
        <f t="shared" si="118"/>
        <v>30.594840911591486</v>
      </c>
      <c r="J169" s="62">
        <f t="shared" si="118"/>
        <v>31.28248374060929</v>
      </c>
      <c r="K169" s="62">
        <f t="shared" si="118"/>
        <v>31.526634540861469</v>
      </c>
      <c r="L169" s="62">
        <f t="shared" si="118"/>
        <v>30.865131785179852</v>
      </c>
      <c r="M169" s="62">
        <f t="shared" si="118"/>
        <v>28.879579454993475</v>
      </c>
      <c r="N169" s="62">
        <f t="shared" si="118"/>
        <v>27.657982242367456</v>
      </c>
      <c r="O169" s="62">
        <f t="shared" ref="O169:S169" si="121">O29/O$41*100</f>
        <v>27.463708840018548</v>
      </c>
      <c r="P169" s="62">
        <f t="shared" si="121"/>
        <v>25.598036725894026</v>
      </c>
      <c r="Q169" s="62">
        <f t="shared" si="121"/>
        <v>22.996637733618201</v>
      </c>
      <c r="R169" s="62">
        <f t="shared" si="121"/>
        <v>20.432497648099666</v>
      </c>
      <c r="S169" s="62">
        <f t="shared" si="121"/>
        <v>19.13693415970501</v>
      </c>
    </row>
    <row r="170" spans="1:19">
      <c r="A170" s="6" t="s">
        <v>4</v>
      </c>
      <c r="B170" s="63"/>
      <c r="C170" s="63">
        <f t="shared" si="118"/>
        <v>25.313240441717273</v>
      </c>
      <c r="D170" s="63">
        <f t="shared" si="118"/>
        <v>25.661571635640612</v>
      </c>
      <c r="E170" s="63">
        <f t="shared" si="118"/>
        <v>23.631602767883241</v>
      </c>
      <c r="F170" s="63">
        <f t="shared" si="118"/>
        <v>23.124566848370531</v>
      </c>
      <c r="G170" s="63">
        <f t="shared" si="118"/>
        <v>24.637475829983739</v>
      </c>
      <c r="H170" s="63">
        <f t="shared" si="118"/>
        <v>24.773702701055679</v>
      </c>
      <c r="I170" s="63">
        <f t="shared" si="118"/>
        <v>25.112146414542515</v>
      </c>
      <c r="J170" s="63">
        <f t="shared" si="118"/>
        <v>26.24126745016487</v>
      </c>
      <c r="K170" s="63">
        <f t="shared" si="118"/>
        <v>26.391785509894095</v>
      </c>
      <c r="L170" s="63">
        <f t="shared" si="118"/>
        <v>25.337608318047238</v>
      </c>
      <c r="M170" s="63">
        <f t="shared" si="118"/>
        <v>23.058639071973047</v>
      </c>
      <c r="N170" s="63">
        <f t="shared" si="118"/>
        <v>21.885103584745696</v>
      </c>
      <c r="O170" s="63">
        <f t="shared" ref="O170:S170" si="122">O30/O$41*100</f>
        <v>21.310448331284654</v>
      </c>
      <c r="P170" s="63">
        <f t="shared" si="122"/>
        <v>17.857419251318454</v>
      </c>
      <c r="Q170" s="63">
        <f t="shared" si="122"/>
        <v>15.556141075444749</v>
      </c>
      <c r="R170" s="63">
        <f t="shared" si="122"/>
        <v>12.453844200540045</v>
      </c>
      <c r="S170" s="63">
        <f t="shared" si="122"/>
        <v>11.068155978282149</v>
      </c>
    </row>
    <row r="171" spans="1:19">
      <c r="A171" s="6" t="s">
        <v>5</v>
      </c>
      <c r="B171" s="63"/>
      <c r="C171" s="63">
        <f t="shared" si="118"/>
        <v>4.8535631873538803</v>
      </c>
      <c r="D171" s="63">
        <f t="shared" si="118"/>
        <v>4.6113895330831873</v>
      </c>
      <c r="E171" s="63">
        <f t="shared" si="118"/>
        <v>4.5920000783993133</v>
      </c>
      <c r="F171" s="63">
        <f t="shared" si="118"/>
        <v>4.1914585378832347</v>
      </c>
      <c r="G171" s="63">
        <f t="shared" si="118"/>
        <v>4.0032163677370827</v>
      </c>
      <c r="H171" s="63">
        <f t="shared" si="118"/>
        <v>3.6579044863470243</v>
      </c>
      <c r="I171" s="63">
        <f t="shared" si="118"/>
        <v>3.7169953726643965</v>
      </c>
      <c r="J171" s="63">
        <f t="shared" si="118"/>
        <v>3.3181618537225419</v>
      </c>
      <c r="K171" s="63">
        <f t="shared" si="118"/>
        <v>3.0587431042238844</v>
      </c>
      <c r="L171" s="63">
        <f t="shared" si="118"/>
        <v>3.0802469431662161</v>
      </c>
      <c r="M171" s="63">
        <f t="shared" si="118"/>
        <v>3.1025649921477223</v>
      </c>
      <c r="N171" s="63">
        <f t="shared" si="118"/>
        <v>3.1174151638569265</v>
      </c>
      <c r="O171" s="63">
        <f t="shared" ref="O171:S171" si="123">O31/O$41*100</f>
        <v>2.900461214708272</v>
      </c>
      <c r="P171" s="63">
        <f t="shared" si="123"/>
        <v>3.8463313854584706</v>
      </c>
      <c r="Q171" s="63">
        <f t="shared" si="123"/>
        <v>3.5794787034079292</v>
      </c>
      <c r="R171" s="63">
        <f t="shared" si="123"/>
        <v>3.9701790900277949</v>
      </c>
      <c r="S171" s="63">
        <f t="shared" si="123"/>
        <v>3.8932160694212472</v>
      </c>
    </row>
    <row r="172" spans="1:19">
      <c r="A172" s="28" t="s">
        <v>6</v>
      </c>
      <c r="B172" s="64"/>
      <c r="C172" s="168">
        <f t="shared" si="118"/>
        <v>2.4023524560070459</v>
      </c>
      <c r="D172" s="168">
        <f t="shared" si="118"/>
        <v>2.6799872970663734</v>
      </c>
      <c r="E172" s="168">
        <f t="shared" si="118"/>
        <v>2.4258739544782242</v>
      </c>
      <c r="F172" s="168">
        <f t="shared" si="118"/>
        <v>2.2033051182272141</v>
      </c>
      <c r="G172" s="168">
        <f t="shared" si="118"/>
        <v>1.9947502369422487</v>
      </c>
      <c r="H172" s="168">
        <f t="shared" si="118"/>
        <v>2.4957803490138977</v>
      </c>
      <c r="I172" s="168">
        <f t="shared" si="118"/>
        <v>1.7656991243845728</v>
      </c>
      <c r="J172" s="168">
        <f t="shared" si="118"/>
        <v>1.7230544367218812</v>
      </c>
      <c r="K172" s="168">
        <f t="shared" si="118"/>
        <v>2.0761059267434936</v>
      </c>
      <c r="L172" s="168">
        <f t="shared" si="118"/>
        <v>2.4472765239663978</v>
      </c>
      <c r="M172" s="168">
        <f t="shared" si="118"/>
        <v>2.7183753908727049</v>
      </c>
      <c r="N172" s="168">
        <f t="shared" si="118"/>
        <v>2.6554634937648371</v>
      </c>
      <c r="O172" s="168">
        <f t="shared" ref="O172:S172" si="124">O32/O$41*100</f>
        <v>3.2527992940256247</v>
      </c>
      <c r="P172" s="168">
        <f t="shared" si="124"/>
        <v>3.8942860891170978</v>
      </c>
      <c r="Q172" s="168">
        <f t="shared" si="124"/>
        <v>3.8610179547655243</v>
      </c>
      <c r="R172" s="168">
        <f t="shared" si="124"/>
        <v>4.0084743575318242</v>
      </c>
      <c r="S172" s="168">
        <f t="shared" si="124"/>
        <v>4.1755621120016126</v>
      </c>
    </row>
    <row r="173" spans="1:19">
      <c r="A173" s="5" t="s">
        <v>7</v>
      </c>
      <c r="B173" s="62"/>
      <c r="C173" s="62">
        <f t="shared" si="118"/>
        <v>53.901765885662513</v>
      </c>
      <c r="D173" s="62">
        <f t="shared" si="118"/>
        <v>54.521224063985905</v>
      </c>
      <c r="E173" s="62">
        <f t="shared" si="118"/>
        <v>56.62106338795703</v>
      </c>
      <c r="F173" s="62">
        <f t="shared" si="118"/>
        <v>59.668232600052399</v>
      </c>
      <c r="G173" s="62">
        <f t="shared" si="118"/>
        <v>59.330103776880726</v>
      </c>
      <c r="H173" s="62">
        <f t="shared" si="118"/>
        <v>57.90191422298583</v>
      </c>
      <c r="I173" s="62">
        <f t="shared" si="118"/>
        <v>57.470346681471462</v>
      </c>
      <c r="J173" s="62">
        <f t="shared" si="118"/>
        <v>58.690529057687598</v>
      </c>
      <c r="K173" s="62">
        <f t="shared" si="118"/>
        <v>59.17385933956291</v>
      </c>
      <c r="L173" s="62">
        <f t="shared" si="118"/>
        <v>61.295047981795783</v>
      </c>
      <c r="M173" s="62">
        <f t="shared" si="118"/>
        <v>61.695490927557387</v>
      </c>
      <c r="N173" s="62">
        <f t="shared" si="118"/>
        <v>62.208970320814984</v>
      </c>
      <c r="O173" s="62">
        <f t="shared" ref="O173:S173" si="125">O33/O$41*100</f>
        <v>62.236580994009493</v>
      </c>
      <c r="P173" s="62">
        <f t="shared" si="125"/>
        <v>64.647948176554365</v>
      </c>
      <c r="Q173" s="62">
        <f t="shared" si="125"/>
        <v>67.872458978458141</v>
      </c>
      <c r="R173" s="62">
        <f t="shared" si="125"/>
        <v>70.265814705935369</v>
      </c>
      <c r="S173" s="62">
        <f t="shared" si="125"/>
        <v>71.4577109760735</v>
      </c>
    </row>
    <row r="174" spans="1:19">
      <c r="A174" s="3" t="s">
        <v>8</v>
      </c>
      <c r="B174" s="63"/>
      <c r="C174" s="63">
        <f t="shared" si="118"/>
        <v>14.614296515303543</v>
      </c>
      <c r="D174" s="63">
        <f t="shared" si="118"/>
        <v>14.024856646778957</v>
      </c>
      <c r="E174" s="63">
        <f t="shared" si="118"/>
        <v>13.758029861337972</v>
      </c>
      <c r="F174" s="63">
        <f t="shared" si="118"/>
        <v>13.802032930359706</v>
      </c>
      <c r="G174" s="63">
        <f t="shared" si="118"/>
        <v>14.835139856513187</v>
      </c>
      <c r="H174" s="63">
        <f t="shared" si="118"/>
        <v>15.256222461389216</v>
      </c>
      <c r="I174" s="63">
        <f t="shared" si="118"/>
        <v>14.555688309958443</v>
      </c>
      <c r="J174" s="63">
        <f t="shared" si="118"/>
        <v>14.935427428680365</v>
      </c>
      <c r="K174" s="63">
        <f t="shared" si="118"/>
        <v>15.044520325714139</v>
      </c>
      <c r="L174" s="63">
        <f t="shared" si="118"/>
        <v>15.180550543718196</v>
      </c>
      <c r="M174" s="63">
        <f t="shared" si="118"/>
        <v>15.103018890676804</v>
      </c>
      <c r="N174" s="63">
        <f t="shared" si="118"/>
        <v>15.090076421489412</v>
      </c>
      <c r="O174" s="63">
        <f t="shared" ref="O174:S174" si="126">O34/O$41*100</f>
        <v>15.50307370616869</v>
      </c>
      <c r="P174" s="63">
        <f t="shared" si="126"/>
        <v>16.668405334540299</v>
      </c>
      <c r="Q174" s="63">
        <f t="shared" si="126"/>
        <v>19.710854009538014</v>
      </c>
      <c r="R174" s="63">
        <f t="shared" si="126"/>
        <v>20.956718801685323</v>
      </c>
      <c r="S174" s="63">
        <f t="shared" si="126"/>
        <v>22.472984835375424</v>
      </c>
    </row>
    <row r="175" spans="1:19">
      <c r="A175" s="3" t="s">
        <v>9</v>
      </c>
      <c r="B175" s="63"/>
      <c r="C175" s="63">
        <f t="shared" si="118"/>
        <v>13.528758034595359</v>
      </c>
      <c r="D175" s="63">
        <f t="shared" si="118"/>
        <v>13.671160800758535</v>
      </c>
      <c r="E175" s="63">
        <f t="shared" si="118"/>
        <v>14.519015552946879</v>
      </c>
      <c r="F175" s="63">
        <f t="shared" si="118"/>
        <v>15.252351879391368</v>
      </c>
      <c r="G175" s="63">
        <f t="shared" si="118"/>
        <v>15.53575289553052</v>
      </c>
      <c r="H175" s="63">
        <f t="shared" si="118"/>
        <v>15.010255656592989</v>
      </c>
      <c r="I175" s="63">
        <f t="shared" si="118"/>
        <v>15.296089094828528</v>
      </c>
      <c r="J175" s="63">
        <f t="shared" si="118"/>
        <v>15.785253329932603</v>
      </c>
      <c r="K175" s="63">
        <f t="shared" si="118"/>
        <v>15.904757580466411</v>
      </c>
      <c r="L175" s="63">
        <f t="shared" si="118"/>
        <v>16.486088426063858</v>
      </c>
      <c r="M175" s="63">
        <f t="shared" si="118"/>
        <v>16.593255620480917</v>
      </c>
      <c r="N175" s="63">
        <f t="shared" si="118"/>
        <v>15.674110541223705</v>
      </c>
      <c r="O175" s="63">
        <f t="shared" ref="O175:S175" si="127">O35/O$41*100</f>
        <v>16.796508113487395</v>
      </c>
      <c r="P175" s="63">
        <f t="shared" si="127"/>
        <v>16.733439655471745</v>
      </c>
      <c r="Q175" s="63">
        <f t="shared" si="127"/>
        <v>17.415562834256608</v>
      </c>
      <c r="R175" s="63">
        <f t="shared" si="127"/>
        <v>17.74837083779353</v>
      </c>
      <c r="S175" s="63">
        <f t="shared" si="127"/>
        <v>17.1777895577208</v>
      </c>
    </row>
    <row r="176" spans="1:19">
      <c r="A176" s="3" t="s">
        <v>10</v>
      </c>
      <c r="B176" s="63"/>
      <c r="C176" s="63">
        <f t="shared" si="118"/>
        <v>19.421708519150531</v>
      </c>
      <c r="D176" s="63">
        <f t="shared" si="118"/>
        <v>20.553128799936481</v>
      </c>
      <c r="E176" s="63">
        <f t="shared" si="118"/>
        <v>21.366660220213756</v>
      </c>
      <c r="F176" s="63">
        <f t="shared" si="118"/>
        <v>23.331225734548784</v>
      </c>
      <c r="G176" s="63">
        <f t="shared" si="118"/>
        <v>21.632125145171329</v>
      </c>
      <c r="H176" s="63">
        <f t="shared" si="118"/>
        <v>20.543355075317958</v>
      </c>
      <c r="I176" s="63">
        <f t="shared" si="118"/>
        <v>20.334504475018925</v>
      </c>
      <c r="J176" s="63">
        <f t="shared" si="118"/>
        <v>20.558920532640915</v>
      </c>
      <c r="K176" s="63">
        <f t="shared" si="118"/>
        <v>20.874352923423178</v>
      </c>
      <c r="L176" s="63">
        <f t="shared" si="118"/>
        <v>22.127179536282281</v>
      </c>
      <c r="M176" s="63">
        <f t="shared" si="118"/>
        <v>22.497587756630296</v>
      </c>
      <c r="N176" s="63">
        <f t="shared" si="118"/>
        <v>24.015438494072157</v>
      </c>
      <c r="O176" s="63">
        <f t="shared" ref="O176:S176" si="128">O36/O$41*100</f>
        <v>22.575766651989692</v>
      </c>
      <c r="P176" s="63">
        <f t="shared" si="128"/>
        <v>23.174146817171938</v>
      </c>
      <c r="Q176" s="63">
        <f t="shared" si="128"/>
        <v>23.081223325649354</v>
      </c>
      <c r="R176" s="63">
        <f t="shared" si="128"/>
        <v>23.663327197584302</v>
      </c>
      <c r="S176" s="63">
        <f t="shared" si="128"/>
        <v>23.798874347442403</v>
      </c>
    </row>
    <row r="177" spans="1:19">
      <c r="A177" s="3" t="s">
        <v>11</v>
      </c>
      <c r="B177" s="63"/>
      <c r="C177" s="63">
        <f t="shared" si="118"/>
        <v>3.2654610016561274</v>
      </c>
      <c r="D177" s="63">
        <f t="shared" si="118"/>
        <v>3.2183160747898003</v>
      </c>
      <c r="E177" s="63">
        <f t="shared" si="118"/>
        <v>3.532205258231917</v>
      </c>
      <c r="F177" s="63">
        <f t="shared" si="118"/>
        <v>3.7534635850242708</v>
      </c>
      <c r="G177" s="63">
        <f t="shared" si="118"/>
        <v>3.8772448831120863</v>
      </c>
      <c r="H177" s="63">
        <f t="shared" si="118"/>
        <v>3.6853581513359592</v>
      </c>
      <c r="I177" s="63">
        <f t="shared" si="118"/>
        <v>3.9264541516955584</v>
      </c>
      <c r="J177" s="63">
        <f t="shared" si="118"/>
        <v>4.1329673986319992</v>
      </c>
      <c r="K177" s="63">
        <f t="shared" si="118"/>
        <v>4.2276634657532632</v>
      </c>
      <c r="L177" s="63">
        <f t="shared" si="118"/>
        <v>4.3513537959602822</v>
      </c>
      <c r="M177" s="63">
        <f t="shared" si="118"/>
        <v>4.326914914100854</v>
      </c>
      <c r="N177" s="63">
        <f t="shared" si="118"/>
        <v>4.2158829509033877</v>
      </c>
      <c r="O177" s="63">
        <f t="shared" ref="O177:S177" si="129">O37/O$41*100</f>
        <v>3.9926945575049269</v>
      </c>
      <c r="P177" s="63">
        <f t="shared" si="129"/>
        <v>4.6297637795562459</v>
      </c>
      <c r="Q177" s="63">
        <f t="shared" si="129"/>
        <v>4.3107210823557081</v>
      </c>
      <c r="R177" s="63">
        <f t="shared" si="129"/>
        <v>4.505845818598921</v>
      </c>
      <c r="S177" s="63">
        <f t="shared" si="129"/>
        <v>4.6678268395094635</v>
      </c>
    </row>
    <row r="178" spans="1:19">
      <c r="A178" s="28" t="s">
        <v>12</v>
      </c>
      <c r="B178" s="64"/>
      <c r="C178" s="168">
        <f t="shared" si="118"/>
        <v>3.0715418149569604</v>
      </c>
      <c r="D178" s="168">
        <f t="shared" si="118"/>
        <v>3.0537617417221354</v>
      </c>
      <c r="E178" s="168">
        <f t="shared" si="118"/>
        <v>3.4451524952265133</v>
      </c>
      <c r="F178" s="168">
        <f t="shared" si="118"/>
        <v>3.5291584707282673</v>
      </c>
      <c r="G178" s="168">
        <f t="shared" si="118"/>
        <v>3.449840996553605</v>
      </c>
      <c r="H178" s="168">
        <f t="shared" si="118"/>
        <v>3.4067228783497079</v>
      </c>
      <c r="I178" s="168">
        <f t="shared" si="118"/>
        <v>3.3576106499700051</v>
      </c>
      <c r="J178" s="168">
        <f t="shared" si="118"/>
        <v>3.2779603678017168</v>
      </c>
      <c r="K178" s="168">
        <f t="shared" si="118"/>
        <v>3.1225650442059103</v>
      </c>
      <c r="L178" s="168">
        <f t="shared" si="118"/>
        <v>3.1498756797711649</v>
      </c>
      <c r="M178" s="168">
        <f t="shared" si="118"/>
        <v>3.1747137456685053</v>
      </c>
      <c r="N178" s="168">
        <f t="shared" si="118"/>
        <v>3.2134619131263289</v>
      </c>
      <c r="O178" s="168">
        <f t="shared" ref="O178:S178" si="130">O38/O$41*100</f>
        <v>3.3685379648587879</v>
      </c>
      <c r="P178" s="168">
        <f t="shared" si="130"/>
        <v>3.4421925898141454</v>
      </c>
      <c r="Q178" s="168">
        <f t="shared" si="130"/>
        <v>3.3540977266584568</v>
      </c>
      <c r="R178" s="168">
        <f t="shared" si="130"/>
        <v>3.3915520502732952</v>
      </c>
      <c r="S178" s="168">
        <f t="shared" si="130"/>
        <v>3.3402353960254052</v>
      </c>
    </row>
    <row r="179" spans="1:19" ht="25.5" hidden="1">
      <c r="A179" s="5" t="str">
        <f>A100</f>
        <v>KZN - Annual Gross Operating Surplus</v>
      </c>
      <c r="B179" s="62"/>
      <c r="C179" s="62">
        <f t="shared" si="118"/>
        <v>100</v>
      </c>
      <c r="D179" s="62">
        <f t="shared" si="118"/>
        <v>100</v>
      </c>
      <c r="E179" s="62">
        <f t="shared" si="118"/>
        <v>100</v>
      </c>
      <c r="F179" s="62">
        <f t="shared" si="118"/>
        <v>100</v>
      </c>
      <c r="G179" s="62">
        <f t="shared" si="118"/>
        <v>100</v>
      </c>
      <c r="H179" s="62">
        <f t="shared" si="118"/>
        <v>100</v>
      </c>
      <c r="I179" s="62">
        <f t="shared" si="118"/>
        <v>100</v>
      </c>
      <c r="J179" s="62">
        <f t="shared" si="118"/>
        <v>100</v>
      </c>
      <c r="K179" s="62">
        <f t="shared" si="118"/>
        <v>100</v>
      </c>
      <c r="L179" s="62">
        <f t="shared" si="118"/>
        <v>100</v>
      </c>
      <c r="M179" s="62">
        <f t="shared" si="118"/>
        <v>100</v>
      </c>
      <c r="N179" s="62">
        <f t="shared" si="118"/>
        <v>100</v>
      </c>
      <c r="O179" s="62">
        <f t="shared" ref="O179:S179" si="131">O39/O$41*100</f>
        <v>100</v>
      </c>
      <c r="P179" s="62">
        <f t="shared" si="131"/>
        <v>99.999431103841516</v>
      </c>
      <c r="Q179" s="62">
        <f t="shared" si="131"/>
        <v>99.998952215789842</v>
      </c>
      <c r="R179" s="62">
        <f t="shared" si="131"/>
        <v>99.998520517236798</v>
      </c>
      <c r="S179" s="62">
        <f t="shared" si="131"/>
        <v>99.998183627850423</v>
      </c>
    </row>
    <row r="180" spans="1:19" hidden="1">
      <c r="A180" s="6" t="s">
        <v>14</v>
      </c>
      <c r="B180" s="63"/>
      <c r="C180" s="63">
        <f t="shared" si="118"/>
        <v>0</v>
      </c>
      <c r="D180" s="63">
        <f t="shared" si="118"/>
        <v>0</v>
      </c>
      <c r="E180" s="63">
        <f t="shared" si="118"/>
        <v>0</v>
      </c>
      <c r="F180" s="63">
        <f t="shared" si="118"/>
        <v>0</v>
      </c>
      <c r="G180" s="63">
        <f t="shared" si="118"/>
        <v>0</v>
      </c>
      <c r="H180" s="63">
        <f t="shared" si="118"/>
        <v>0</v>
      </c>
      <c r="I180" s="63">
        <f t="shared" si="118"/>
        <v>0</v>
      </c>
      <c r="J180" s="63">
        <f t="shared" si="118"/>
        <v>0</v>
      </c>
      <c r="K180" s="63">
        <f t="shared" si="118"/>
        <v>0</v>
      </c>
      <c r="L180" s="63">
        <f t="shared" si="118"/>
        <v>0</v>
      </c>
      <c r="M180" s="63">
        <f t="shared" si="118"/>
        <v>0</v>
      </c>
      <c r="N180" s="63">
        <f t="shared" si="118"/>
        <v>0</v>
      </c>
      <c r="O180" s="63">
        <f t="shared" ref="O180:S180" si="132">O40/O$41*100</f>
        <v>0</v>
      </c>
      <c r="P180" s="63">
        <f t="shared" si="132"/>
        <v>5.6889615847986199E-4</v>
      </c>
      <c r="Q180" s="63">
        <f t="shared" si="132"/>
        <v>1.0477842101530659E-3</v>
      </c>
      <c r="R180" s="63">
        <f t="shared" si="132"/>
        <v>1.4794827631968103E-3</v>
      </c>
      <c r="S180" s="63">
        <f t="shared" si="132"/>
        <v>1.8163721495751144E-3</v>
      </c>
    </row>
    <row r="181" spans="1:19" ht="13.5" thickBot="1">
      <c r="A181" s="71" t="str">
        <f>A179</f>
        <v>KZN - Annual Gross Operating Surplus</v>
      </c>
      <c r="B181" s="65"/>
      <c r="C181" s="65">
        <f t="shared" si="118"/>
        <v>100</v>
      </c>
      <c r="D181" s="65">
        <f t="shared" si="118"/>
        <v>100</v>
      </c>
      <c r="E181" s="65">
        <f t="shared" si="118"/>
        <v>100</v>
      </c>
      <c r="F181" s="65">
        <f t="shared" si="118"/>
        <v>100</v>
      </c>
      <c r="G181" s="65">
        <f t="shared" si="118"/>
        <v>100</v>
      </c>
      <c r="H181" s="65">
        <f t="shared" si="118"/>
        <v>100</v>
      </c>
      <c r="I181" s="65">
        <f t="shared" si="118"/>
        <v>100</v>
      </c>
      <c r="J181" s="65">
        <f t="shared" si="118"/>
        <v>100</v>
      </c>
      <c r="K181" s="65">
        <f t="shared" si="118"/>
        <v>100</v>
      </c>
      <c r="L181" s="65">
        <f t="shared" si="118"/>
        <v>100</v>
      </c>
      <c r="M181" s="65">
        <f t="shared" si="118"/>
        <v>100</v>
      </c>
      <c r="N181" s="65">
        <f t="shared" si="118"/>
        <v>100</v>
      </c>
      <c r="O181" s="65">
        <f t="shared" ref="O181:S181" si="133">O41/O$41*100</f>
        <v>100</v>
      </c>
      <c r="P181" s="65">
        <f t="shared" si="133"/>
        <v>100</v>
      </c>
      <c r="Q181" s="65">
        <f t="shared" si="133"/>
        <v>100</v>
      </c>
      <c r="R181" s="65">
        <f t="shared" si="133"/>
        <v>100</v>
      </c>
      <c r="S181" s="65">
        <f t="shared" si="133"/>
        <v>100</v>
      </c>
    </row>
  </sheetData>
  <mergeCells count="7">
    <mergeCell ref="A1:S1"/>
    <mergeCell ref="A163:P163"/>
    <mergeCell ref="A82:P82"/>
    <mergeCell ref="A3:P3"/>
    <mergeCell ref="A23:P23"/>
    <mergeCell ref="A43:P43"/>
    <mergeCell ref="A62:P62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CD121"/>
  <sheetViews>
    <sheetView workbookViewId="0">
      <selection sqref="A1:BW1"/>
    </sheetView>
  </sheetViews>
  <sheetFormatPr defaultRowHeight="12.75"/>
  <cols>
    <col min="1" max="1" width="43.125" customWidth="1"/>
    <col min="2" max="26" width="9.125" bestFit="1" customWidth="1"/>
    <col min="30" max="30" width="9.125" bestFit="1" customWidth="1"/>
    <col min="34" max="34" width="9.125" bestFit="1" customWidth="1"/>
    <col min="38" max="38" width="9.125" bestFit="1" customWidth="1"/>
    <col min="46" max="46" width="9.125" bestFit="1" customWidth="1"/>
    <col min="50" max="50" width="9.125" bestFit="1" customWidth="1"/>
    <col min="59" max="60" width="9.125" bestFit="1" customWidth="1"/>
    <col min="61" max="61" width="9" customWidth="1"/>
  </cols>
  <sheetData>
    <row r="1" spans="1:75" ht="42.75" customHeight="1" thickBot="1">
      <c r="A1" s="208" t="s">
        <v>182</v>
      </c>
      <c r="B1" s="209"/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209"/>
      <c r="O1" s="209"/>
      <c r="P1" s="209"/>
      <c r="Q1" s="209"/>
      <c r="R1" s="209"/>
      <c r="S1" s="209"/>
      <c r="T1" s="209"/>
      <c r="U1" s="209"/>
      <c r="V1" s="209"/>
      <c r="W1" s="209"/>
      <c r="X1" s="209"/>
      <c r="Y1" s="209"/>
      <c r="Z1" s="209"/>
      <c r="AA1" s="209"/>
      <c r="AB1" s="209"/>
      <c r="AC1" s="209"/>
      <c r="AD1" s="209"/>
      <c r="AE1" s="209"/>
      <c r="AF1" s="209"/>
      <c r="AG1" s="209"/>
      <c r="AH1" s="209"/>
      <c r="AI1" s="209"/>
      <c r="AJ1" s="209"/>
      <c r="AK1" s="209"/>
      <c r="AL1" s="209"/>
      <c r="AM1" s="209"/>
      <c r="AN1" s="209"/>
      <c r="AO1" s="209"/>
      <c r="AP1" s="209"/>
      <c r="AQ1" s="209"/>
      <c r="AR1" s="209"/>
      <c r="AS1" s="209"/>
      <c r="AT1" s="209"/>
      <c r="AU1" s="209"/>
      <c r="AV1" s="209"/>
      <c r="AW1" s="209"/>
      <c r="AX1" s="209"/>
      <c r="AY1" s="209"/>
      <c r="AZ1" s="209"/>
      <c r="BA1" s="209"/>
      <c r="BB1" s="209"/>
      <c r="BC1" s="209"/>
      <c r="BD1" s="209"/>
      <c r="BE1" s="209"/>
      <c r="BF1" s="209"/>
      <c r="BG1" s="209"/>
      <c r="BH1" s="209"/>
      <c r="BI1" s="209"/>
      <c r="BJ1" s="209"/>
      <c r="BK1" s="209"/>
      <c r="BL1" s="209"/>
      <c r="BM1" s="209"/>
      <c r="BN1" s="209"/>
      <c r="BO1" s="209"/>
      <c r="BP1" s="209"/>
      <c r="BQ1" s="209"/>
      <c r="BR1" s="209"/>
      <c r="BS1" s="209"/>
      <c r="BT1" s="209"/>
      <c r="BU1" s="209"/>
      <c r="BV1" s="209"/>
      <c r="BW1" s="210"/>
    </row>
    <row r="3" spans="1:75" ht="18">
      <c r="A3" s="205" t="str">
        <f>Annual!A3</f>
        <v>SA – Annual Gross Operating Surplus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1"/>
      <c r="P3" s="211"/>
      <c r="Q3" s="211"/>
      <c r="R3" s="211"/>
      <c r="S3" s="211"/>
      <c r="T3" s="211"/>
      <c r="U3" s="211"/>
      <c r="V3" s="211"/>
      <c r="W3" s="211"/>
      <c r="X3" s="211"/>
      <c r="Y3" s="211"/>
      <c r="Z3" s="212"/>
      <c r="AA3" s="212"/>
      <c r="AB3" s="212"/>
      <c r="AC3" s="212"/>
      <c r="AD3" s="212"/>
      <c r="AE3" s="212"/>
      <c r="AF3" s="212"/>
      <c r="AG3" s="212"/>
      <c r="AH3" s="212"/>
      <c r="AI3" s="212"/>
      <c r="AJ3" s="212"/>
      <c r="AK3" s="212"/>
      <c r="AL3" s="212"/>
      <c r="AM3" s="212"/>
      <c r="AN3" s="212"/>
      <c r="AO3" s="212"/>
      <c r="AP3" s="212"/>
      <c r="AQ3" s="212"/>
      <c r="AR3" s="212"/>
      <c r="AS3" s="212"/>
      <c r="AT3" s="212"/>
      <c r="AU3" s="212"/>
      <c r="AV3" s="212"/>
      <c r="AW3" s="212"/>
      <c r="AX3" s="212"/>
      <c r="AY3" s="212"/>
      <c r="AZ3" s="212"/>
      <c r="BA3" s="212"/>
      <c r="BB3" s="212"/>
      <c r="BC3" s="212"/>
      <c r="BD3" s="212"/>
      <c r="BE3" s="212"/>
      <c r="BF3" s="212"/>
      <c r="BG3" s="212"/>
      <c r="BH3" s="212"/>
    </row>
    <row r="4" spans="1:75" ht="13.5" thickBot="1">
      <c r="A4" s="1" t="s">
        <v>183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75" ht="13.5" thickBot="1">
      <c r="A5" s="25" t="s">
        <v>23</v>
      </c>
      <c r="B5" s="133" t="s">
        <v>109</v>
      </c>
      <c r="C5" s="132" t="s">
        <v>110</v>
      </c>
      <c r="D5" s="132" t="s">
        <v>111</v>
      </c>
      <c r="E5" s="132" t="s">
        <v>112</v>
      </c>
      <c r="F5" s="132" t="s">
        <v>108</v>
      </c>
      <c r="G5" s="132" t="s">
        <v>113</v>
      </c>
      <c r="H5" s="132" t="s">
        <v>114</v>
      </c>
      <c r="I5" s="132" t="s">
        <v>115</v>
      </c>
      <c r="J5" s="132" t="s">
        <v>116</v>
      </c>
      <c r="K5" s="132" t="s">
        <v>117</v>
      </c>
      <c r="L5" s="132" t="s">
        <v>118</v>
      </c>
      <c r="M5" s="132" t="s">
        <v>119</v>
      </c>
      <c r="N5" s="132" t="s">
        <v>120</v>
      </c>
      <c r="O5" s="132" t="s">
        <v>121</v>
      </c>
      <c r="P5" s="132" t="s">
        <v>122</v>
      </c>
      <c r="Q5" s="132" t="s">
        <v>123</v>
      </c>
      <c r="R5" s="132" t="s">
        <v>124</v>
      </c>
      <c r="S5" s="132" t="s">
        <v>125</v>
      </c>
      <c r="T5" s="132" t="s">
        <v>126</v>
      </c>
      <c r="U5" s="132" t="s">
        <v>127</v>
      </c>
      <c r="V5" s="132" t="s">
        <v>156</v>
      </c>
      <c r="W5" s="132" t="s">
        <v>157</v>
      </c>
      <c r="X5" s="132" t="s">
        <v>158</v>
      </c>
      <c r="Y5" s="132" t="s">
        <v>159</v>
      </c>
      <c r="Z5" s="132" t="s">
        <v>128</v>
      </c>
      <c r="AA5" s="132" t="s">
        <v>129</v>
      </c>
      <c r="AB5" s="132" t="s">
        <v>130</v>
      </c>
      <c r="AC5" s="132" t="s">
        <v>131</v>
      </c>
      <c r="AD5" s="132" t="s">
        <v>132</v>
      </c>
      <c r="AE5" s="132" t="s">
        <v>133</v>
      </c>
      <c r="AF5" s="132" t="s">
        <v>134</v>
      </c>
      <c r="AG5" s="132" t="s">
        <v>135</v>
      </c>
      <c r="AH5" s="132" t="s">
        <v>136</v>
      </c>
      <c r="AI5" s="132" t="s">
        <v>137</v>
      </c>
      <c r="AJ5" s="132" t="s">
        <v>138</v>
      </c>
      <c r="AK5" s="132" t="s">
        <v>139</v>
      </c>
      <c r="AL5" s="132" t="s">
        <v>140</v>
      </c>
      <c r="AM5" s="132" t="s">
        <v>141</v>
      </c>
      <c r="AN5" s="132" t="s">
        <v>142</v>
      </c>
      <c r="AO5" s="132" t="s">
        <v>143</v>
      </c>
      <c r="AP5" s="132" t="s">
        <v>144</v>
      </c>
      <c r="AQ5" s="132" t="s">
        <v>145</v>
      </c>
      <c r="AR5" s="132" t="s">
        <v>146</v>
      </c>
      <c r="AS5" s="132" t="s">
        <v>147</v>
      </c>
      <c r="AT5" s="132" t="s">
        <v>148</v>
      </c>
      <c r="AU5" s="132" t="s">
        <v>149</v>
      </c>
      <c r="AV5" s="132" t="s">
        <v>150</v>
      </c>
      <c r="AW5" s="132" t="s">
        <v>151</v>
      </c>
      <c r="AX5" s="132" t="s">
        <v>152</v>
      </c>
      <c r="AY5" s="132" t="s">
        <v>153</v>
      </c>
      <c r="AZ5" s="132" t="s">
        <v>154</v>
      </c>
      <c r="BA5" s="132" t="s">
        <v>155</v>
      </c>
      <c r="BB5" s="132" t="s">
        <v>71</v>
      </c>
      <c r="BC5" s="132" t="s">
        <v>72</v>
      </c>
      <c r="BD5" s="132" t="s">
        <v>73</v>
      </c>
      <c r="BE5" s="132" t="s">
        <v>74</v>
      </c>
      <c r="BF5" s="132" t="s">
        <v>68</v>
      </c>
      <c r="BG5" s="132" t="s">
        <v>69</v>
      </c>
      <c r="BH5" s="132" t="s">
        <v>70</v>
      </c>
      <c r="BI5" s="132" t="s">
        <v>161</v>
      </c>
      <c r="BJ5" s="132" t="s">
        <v>163</v>
      </c>
      <c r="BK5" s="132" t="s">
        <v>164</v>
      </c>
      <c r="BL5" s="132" t="s">
        <v>165</v>
      </c>
      <c r="BM5" s="132" t="s">
        <v>166</v>
      </c>
      <c r="BN5" s="132" t="s">
        <v>170</v>
      </c>
      <c r="BO5" s="132" t="s">
        <v>171</v>
      </c>
      <c r="BP5" s="132" t="s">
        <v>173</v>
      </c>
      <c r="BQ5" s="132" t="s">
        <v>174</v>
      </c>
      <c r="BR5" s="132" t="s">
        <v>175</v>
      </c>
      <c r="BS5" s="132" t="s">
        <v>176</v>
      </c>
      <c r="BT5" s="132" t="s">
        <v>177</v>
      </c>
      <c r="BU5" s="132" t="s">
        <v>208</v>
      </c>
      <c r="BV5" s="132" t="s">
        <v>209</v>
      </c>
      <c r="BW5" s="132" t="s">
        <v>210</v>
      </c>
    </row>
    <row r="6" spans="1:75" ht="13.5" thickTop="1">
      <c r="A6" s="2" t="s">
        <v>0</v>
      </c>
      <c r="B6" s="21">
        <f t="shared" ref="B6:Y6" si="0">SUM(B7:B8)</f>
        <v>5906.67</v>
      </c>
      <c r="C6" s="15">
        <f t="shared" si="0"/>
        <v>8354.61</v>
      </c>
      <c r="D6" s="15">
        <f t="shared" si="0"/>
        <v>8581.4</v>
      </c>
      <c r="E6" s="15">
        <f t="shared" si="0"/>
        <v>6446.0599999999995</v>
      </c>
      <c r="F6" s="15">
        <f t="shared" si="0"/>
        <v>6386.1</v>
      </c>
      <c r="G6" s="15">
        <f t="shared" si="0"/>
        <v>12184</v>
      </c>
      <c r="H6" s="15">
        <f t="shared" si="0"/>
        <v>9803.15</v>
      </c>
      <c r="I6" s="15">
        <f t="shared" si="0"/>
        <v>7238.25</v>
      </c>
      <c r="J6" s="15">
        <f t="shared" si="0"/>
        <v>7264.54</v>
      </c>
      <c r="K6" s="15">
        <f t="shared" si="0"/>
        <v>12499.46</v>
      </c>
      <c r="L6" s="15">
        <f t="shared" si="0"/>
        <v>9642</v>
      </c>
      <c r="M6" s="15">
        <f t="shared" si="0"/>
        <v>6792.95</v>
      </c>
      <c r="N6" s="15">
        <f t="shared" si="0"/>
        <v>7597.1</v>
      </c>
      <c r="O6" s="15">
        <f t="shared" si="0"/>
        <v>13166</v>
      </c>
      <c r="P6" s="15">
        <f t="shared" si="0"/>
        <v>11231.8</v>
      </c>
      <c r="Q6" s="15">
        <f t="shared" si="0"/>
        <v>7508</v>
      </c>
      <c r="R6" s="15">
        <f t="shared" si="0"/>
        <v>8610.1</v>
      </c>
      <c r="S6" s="15">
        <f t="shared" si="0"/>
        <v>14588.7</v>
      </c>
      <c r="T6" s="15">
        <f t="shared" si="0"/>
        <v>11834.05</v>
      </c>
      <c r="U6" s="15">
        <f t="shared" si="0"/>
        <v>8487.9500000000007</v>
      </c>
      <c r="V6" s="15">
        <f t="shared" si="0"/>
        <v>10393.44</v>
      </c>
      <c r="W6" s="15">
        <f t="shared" si="0"/>
        <v>16297.75</v>
      </c>
      <c r="X6" s="15">
        <f t="shared" si="0"/>
        <v>15378.630000000001</v>
      </c>
      <c r="Y6" s="15">
        <f t="shared" si="0"/>
        <v>11105.380000000001</v>
      </c>
      <c r="Z6" s="15">
        <f t="shared" ref="Z6:AZ6" si="1">SUM(Z7:Z8)</f>
        <v>13907.15</v>
      </c>
      <c r="AA6" s="15">
        <f t="shared" si="1"/>
        <v>22018.15</v>
      </c>
      <c r="AB6" s="15">
        <f t="shared" si="1"/>
        <v>18489.05</v>
      </c>
      <c r="AC6" s="15">
        <f t="shared" si="1"/>
        <v>14128.05</v>
      </c>
      <c r="AD6" s="15">
        <f t="shared" si="1"/>
        <v>16737.8</v>
      </c>
      <c r="AE6" s="15">
        <f t="shared" si="1"/>
        <v>29073</v>
      </c>
      <c r="AF6" s="15">
        <f t="shared" si="1"/>
        <v>25188.7</v>
      </c>
      <c r="AG6" s="15">
        <f t="shared" si="1"/>
        <v>16905.099999999999</v>
      </c>
      <c r="AH6" s="15">
        <f t="shared" si="1"/>
        <v>15697.95</v>
      </c>
      <c r="AI6" s="15">
        <f t="shared" si="1"/>
        <v>25161.75</v>
      </c>
      <c r="AJ6" s="15">
        <f t="shared" si="1"/>
        <v>22215.75</v>
      </c>
      <c r="AK6" s="15">
        <f t="shared" si="1"/>
        <v>13690.55</v>
      </c>
      <c r="AL6" s="15">
        <f t="shared" si="1"/>
        <v>15414.97</v>
      </c>
      <c r="AM6" s="15">
        <f t="shared" si="1"/>
        <v>24927.98</v>
      </c>
      <c r="AN6" s="15">
        <f t="shared" si="1"/>
        <v>24474.11</v>
      </c>
      <c r="AO6" s="15">
        <f t="shared" si="1"/>
        <v>15054.240000000002</v>
      </c>
      <c r="AP6" s="15">
        <f t="shared" si="1"/>
        <v>17834.75</v>
      </c>
      <c r="AQ6" s="15">
        <f t="shared" si="1"/>
        <v>26419.75</v>
      </c>
      <c r="AR6" s="15">
        <f t="shared" si="1"/>
        <v>26493.599999999999</v>
      </c>
      <c r="AS6" s="15">
        <f t="shared" si="1"/>
        <v>19625.5</v>
      </c>
      <c r="AT6" s="15">
        <f t="shared" si="1"/>
        <v>20617</v>
      </c>
      <c r="AU6" s="15">
        <f t="shared" si="1"/>
        <v>30269</v>
      </c>
      <c r="AV6" s="15">
        <f t="shared" si="1"/>
        <v>37772</v>
      </c>
      <c r="AW6" s="15">
        <f t="shared" si="1"/>
        <v>27823.1</v>
      </c>
      <c r="AX6" s="15">
        <f t="shared" si="1"/>
        <v>30019.399999999998</v>
      </c>
      <c r="AY6" s="15">
        <f t="shared" si="1"/>
        <v>40916.480000000003</v>
      </c>
      <c r="AZ6" s="15">
        <f t="shared" si="1"/>
        <v>38121.599999999999</v>
      </c>
      <c r="BA6" s="15">
        <f t="shared" ref="BA6:BH6" si="2">SUM(BA7:BA8)</f>
        <v>30077.659999999996</v>
      </c>
      <c r="BB6" s="15">
        <f t="shared" si="2"/>
        <v>33652.792999999998</v>
      </c>
      <c r="BC6" s="15">
        <f t="shared" si="2"/>
        <v>52204.688000000002</v>
      </c>
      <c r="BD6" s="15">
        <f t="shared" si="2"/>
        <v>50649.398000000001</v>
      </c>
      <c r="BE6" s="15">
        <f t="shared" si="2"/>
        <v>35588.120999999999</v>
      </c>
      <c r="BF6" s="15">
        <f t="shared" si="2"/>
        <v>34984.415999999997</v>
      </c>
      <c r="BG6" s="15">
        <f t="shared" si="2"/>
        <v>52688.964</v>
      </c>
      <c r="BH6" s="15">
        <f t="shared" si="2"/>
        <v>46189.252</v>
      </c>
      <c r="BI6" s="15">
        <f t="shared" ref="BI6:BN6" si="3">SUM(BI7:BI8)</f>
        <v>34815.368000000002</v>
      </c>
      <c r="BJ6" s="15">
        <f t="shared" si="3"/>
        <v>33964</v>
      </c>
      <c r="BK6" s="15">
        <f t="shared" si="3"/>
        <v>58005</v>
      </c>
      <c r="BL6" s="15">
        <f t="shared" si="3"/>
        <v>49687</v>
      </c>
      <c r="BM6" s="15">
        <f t="shared" si="3"/>
        <v>40745</v>
      </c>
      <c r="BN6" s="15">
        <f t="shared" si="3"/>
        <v>42383</v>
      </c>
      <c r="BO6" s="15">
        <f t="shared" ref="BO6:BW6" si="4">SUM(BO7:BO8)</f>
        <v>59938</v>
      </c>
      <c r="BP6" s="15">
        <f t="shared" si="4"/>
        <v>59460</v>
      </c>
      <c r="BQ6" s="15">
        <f t="shared" si="4"/>
        <v>48818</v>
      </c>
      <c r="BR6" s="15">
        <f t="shared" si="4"/>
        <v>44455</v>
      </c>
      <c r="BS6" s="15">
        <f t="shared" si="4"/>
        <v>67094</v>
      </c>
      <c r="BT6" s="15">
        <f t="shared" ref="BT6:BV6" si="5">SUM(BT7:BT8)</f>
        <v>57884</v>
      </c>
      <c r="BU6" s="15">
        <f t="shared" si="5"/>
        <v>43457</v>
      </c>
      <c r="BV6" s="15">
        <f t="shared" si="5"/>
        <v>44741.16</v>
      </c>
      <c r="BW6" s="15">
        <f t="shared" si="4"/>
        <v>64235.666863895123</v>
      </c>
    </row>
    <row r="7" spans="1:75">
      <c r="A7" s="3" t="s">
        <v>1</v>
      </c>
      <c r="B7" s="34">
        <v>2291.64</v>
      </c>
      <c r="C7" s="35">
        <v>3858.82</v>
      </c>
      <c r="D7" s="35">
        <v>3908.2</v>
      </c>
      <c r="E7" s="35">
        <v>2852.06</v>
      </c>
      <c r="F7" s="35">
        <v>2398.25</v>
      </c>
      <c r="G7" s="35">
        <v>6903.15</v>
      </c>
      <c r="H7" s="35">
        <v>4466.2299999999996</v>
      </c>
      <c r="I7" s="35">
        <v>3045.25</v>
      </c>
      <c r="J7" s="35">
        <v>3111.41</v>
      </c>
      <c r="K7" s="35">
        <v>7395.58</v>
      </c>
      <c r="L7" s="35">
        <v>4469.12</v>
      </c>
      <c r="M7" s="35">
        <v>2759.08</v>
      </c>
      <c r="N7" s="35">
        <v>3514</v>
      </c>
      <c r="O7" s="35">
        <v>7147.9</v>
      </c>
      <c r="P7" s="35">
        <v>4527.8</v>
      </c>
      <c r="Q7" s="35">
        <v>1930</v>
      </c>
      <c r="R7" s="35">
        <v>3008.1</v>
      </c>
      <c r="S7" s="35">
        <v>7764.1</v>
      </c>
      <c r="T7" s="35">
        <v>4848.1000000000004</v>
      </c>
      <c r="U7" s="35">
        <v>1747.1</v>
      </c>
      <c r="V7" s="35">
        <v>2779.27</v>
      </c>
      <c r="W7" s="35">
        <v>6570.25</v>
      </c>
      <c r="X7" s="35">
        <v>6415.35</v>
      </c>
      <c r="Y7" s="35">
        <v>2277.13</v>
      </c>
      <c r="Z7" s="35">
        <v>3352.35</v>
      </c>
      <c r="AA7" s="35">
        <v>9265.35</v>
      </c>
      <c r="AB7" s="35">
        <v>6493.25</v>
      </c>
      <c r="AC7" s="35">
        <v>3499.25</v>
      </c>
      <c r="AD7" s="35">
        <v>4032.8</v>
      </c>
      <c r="AE7" s="35">
        <v>13064</v>
      </c>
      <c r="AF7" s="35">
        <v>8796</v>
      </c>
      <c r="AG7" s="35">
        <v>3737.3</v>
      </c>
      <c r="AH7" s="35">
        <v>3823.2</v>
      </c>
      <c r="AI7" s="35">
        <v>11965</v>
      </c>
      <c r="AJ7" s="35">
        <v>7929</v>
      </c>
      <c r="AK7" s="35">
        <v>2472.1999999999998</v>
      </c>
      <c r="AL7" s="35">
        <v>3747.9</v>
      </c>
      <c r="AM7" s="35">
        <v>10778.9</v>
      </c>
      <c r="AN7" s="35">
        <v>9442.9</v>
      </c>
      <c r="AO7" s="35">
        <v>2607.8000000000002</v>
      </c>
      <c r="AP7" s="35">
        <v>4937</v>
      </c>
      <c r="AQ7" s="35">
        <v>8400</v>
      </c>
      <c r="AR7" s="35">
        <v>8507.85</v>
      </c>
      <c r="AS7" s="35">
        <v>3414.15</v>
      </c>
      <c r="AT7" s="35">
        <v>5262</v>
      </c>
      <c r="AU7" s="35">
        <v>9985</v>
      </c>
      <c r="AV7" s="35">
        <v>11829</v>
      </c>
      <c r="AW7" s="35">
        <v>5435</v>
      </c>
      <c r="AX7" s="35">
        <v>7581.8</v>
      </c>
      <c r="AY7" s="35">
        <v>14984.9</v>
      </c>
      <c r="AZ7" s="35">
        <v>11481.9</v>
      </c>
      <c r="BA7" s="35">
        <v>5132.8999999999996</v>
      </c>
      <c r="BB7" s="35">
        <v>7531.7910000000002</v>
      </c>
      <c r="BC7" s="35">
        <v>17768.716</v>
      </c>
      <c r="BD7" s="35">
        <v>14094.127</v>
      </c>
      <c r="BE7" s="35">
        <v>4612.366</v>
      </c>
      <c r="BF7" s="35">
        <v>8830.1549999999988</v>
      </c>
      <c r="BG7" s="35">
        <v>20379.629000000001</v>
      </c>
      <c r="BH7" s="35">
        <v>11976.434000000001</v>
      </c>
      <c r="BI7" s="35">
        <v>4489.7820000000002</v>
      </c>
      <c r="BJ7" s="35">
        <v>8722</v>
      </c>
      <c r="BK7" s="35">
        <v>21843</v>
      </c>
      <c r="BL7" s="35">
        <v>9937</v>
      </c>
      <c r="BM7" s="35">
        <v>2778</v>
      </c>
      <c r="BN7" s="35">
        <v>7445</v>
      </c>
      <c r="BO7" s="35">
        <v>19348</v>
      </c>
      <c r="BP7" s="35">
        <v>13250</v>
      </c>
      <c r="BQ7" s="35">
        <v>4748</v>
      </c>
      <c r="BR7" s="35">
        <v>8073</v>
      </c>
      <c r="BS7" s="35">
        <v>25844</v>
      </c>
      <c r="BT7" s="35">
        <v>12907</v>
      </c>
      <c r="BU7" s="35">
        <v>4550</v>
      </c>
      <c r="BV7" s="35">
        <v>8140.16</v>
      </c>
      <c r="BW7" s="35">
        <v>26623.666863895123</v>
      </c>
    </row>
    <row r="8" spans="1:75">
      <c r="A8" s="68" t="s">
        <v>2</v>
      </c>
      <c r="B8" s="36">
        <v>3615.03</v>
      </c>
      <c r="C8" s="37">
        <v>4495.79</v>
      </c>
      <c r="D8" s="37">
        <v>4673.2</v>
      </c>
      <c r="E8" s="37">
        <v>3594</v>
      </c>
      <c r="F8" s="37">
        <v>3987.85</v>
      </c>
      <c r="G8" s="37">
        <v>5280.85</v>
      </c>
      <c r="H8" s="37">
        <v>5336.92</v>
      </c>
      <c r="I8" s="37">
        <v>4193</v>
      </c>
      <c r="J8" s="37">
        <v>4153.13</v>
      </c>
      <c r="K8" s="37">
        <v>5103.88</v>
      </c>
      <c r="L8" s="37">
        <v>5172.88</v>
      </c>
      <c r="M8" s="37">
        <v>4033.87</v>
      </c>
      <c r="N8" s="37">
        <v>4083.1</v>
      </c>
      <c r="O8" s="37">
        <v>6018.1</v>
      </c>
      <c r="P8" s="37">
        <v>6704</v>
      </c>
      <c r="Q8" s="37">
        <v>5578</v>
      </c>
      <c r="R8" s="37">
        <v>5602</v>
      </c>
      <c r="S8" s="37">
        <v>6824.6</v>
      </c>
      <c r="T8" s="37">
        <v>6985.95</v>
      </c>
      <c r="U8" s="37">
        <v>6740.85</v>
      </c>
      <c r="V8" s="37">
        <v>7614.17</v>
      </c>
      <c r="W8" s="37">
        <v>9727.5</v>
      </c>
      <c r="X8" s="37">
        <v>8963.2800000000007</v>
      </c>
      <c r="Y8" s="37">
        <v>8828.25</v>
      </c>
      <c r="Z8" s="37">
        <v>10554.8</v>
      </c>
      <c r="AA8" s="37">
        <v>12752.8</v>
      </c>
      <c r="AB8" s="37">
        <v>11995.8</v>
      </c>
      <c r="AC8" s="37">
        <v>10628.8</v>
      </c>
      <c r="AD8" s="37">
        <v>12705</v>
      </c>
      <c r="AE8" s="37">
        <v>16009</v>
      </c>
      <c r="AF8" s="37">
        <v>16392.7</v>
      </c>
      <c r="AG8" s="37">
        <v>13167.8</v>
      </c>
      <c r="AH8" s="37">
        <v>11874.75</v>
      </c>
      <c r="AI8" s="37">
        <v>13196.75</v>
      </c>
      <c r="AJ8" s="37">
        <v>14286.75</v>
      </c>
      <c r="AK8" s="37">
        <v>11218.35</v>
      </c>
      <c r="AL8" s="37">
        <v>11667.07</v>
      </c>
      <c r="AM8" s="37">
        <v>14149.08</v>
      </c>
      <c r="AN8" s="37">
        <v>15031.21</v>
      </c>
      <c r="AO8" s="37">
        <v>12446.44</v>
      </c>
      <c r="AP8" s="37">
        <v>12897.75</v>
      </c>
      <c r="AQ8" s="37">
        <v>18019.75</v>
      </c>
      <c r="AR8" s="37">
        <v>17985.75</v>
      </c>
      <c r="AS8" s="37">
        <v>16211.35</v>
      </c>
      <c r="AT8" s="37">
        <v>15355</v>
      </c>
      <c r="AU8" s="37">
        <v>20284</v>
      </c>
      <c r="AV8" s="37">
        <v>25943</v>
      </c>
      <c r="AW8" s="37">
        <v>22388.1</v>
      </c>
      <c r="AX8" s="37">
        <v>22437.599999999999</v>
      </c>
      <c r="AY8" s="37">
        <v>25931.58</v>
      </c>
      <c r="AZ8" s="37">
        <v>26639.7</v>
      </c>
      <c r="BA8" s="37">
        <v>24944.76</v>
      </c>
      <c r="BB8" s="37">
        <v>26121.002</v>
      </c>
      <c r="BC8" s="37">
        <v>34435.972000000002</v>
      </c>
      <c r="BD8" s="37">
        <v>36555.271000000001</v>
      </c>
      <c r="BE8" s="37">
        <v>30975.755000000001</v>
      </c>
      <c r="BF8" s="35">
        <v>26154.260999999999</v>
      </c>
      <c r="BG8" s="35">
        <v>32309.334999999999</v>
      </c>
      <c r="BH8" s="35">
        <v>34212.817999999999</v>
      </c>
      <c r="BI8" s="35">
        <v>30325.585999999999</v>
      </c>
      <c r="BJ8" s="35">
        <v>25242</v>
      </c>
      <c r="BK8" s="35">
        <v>36162</v>
      </c>
      <c r="BL8" s="35">
        <v>39750</v>
      </c>
      <c r="BM8" s="35">
        <v>37967</v>
      </c>
      <c r="BN8" s="35">
        <v>34938</v>
      </c>
      <c r="BO8" s="35">
        <v>40590</v>
      </c>
      <c r="BP8" s="35">
        <v>46210</v>
      </c>
      <c r="BQ8" s="35">
        <v>44070</v>
      </c>
      <c r="BR8" s="35">
        <v>36382</v>
      </c>
      <c r="BS8" s="35">
        <v>41250</v>
      </c>
      <c r="BT8" s="35">
        <v>44977</v>
      </c>
      <c r="BU8" s="35">
        <v>38907</v>
      </c>
      <c r="BV8" s="35">
        <v>36601</v>
      </c>
      <c r="BW8" s="35">
        <v>37612</v>
      </c>
    </row>
    <row r="9" spans="1:75">
      <c r="A9" s="2" t="s">
        <v>3</v>
      </c>
      <c r="B9" s="31">
        <f t="shared" ref="B9:Z9" si="6">SUM(B10:B12)</f>
        <v>15608.816127548587</v>
      </c>
      <c r="C9" s="32">
        <f t="shared" si="6"/>
        <v>16849.128141799771</v>
      </c>
      <c r="D9" s="32">
        <f t="shared" si="6"/>
        <v>18405.67152918073</v>
      </c>
      <c r="E9" s="32">
        <f t="shared" si="6"/>
        <v>16161.897967139956</v>
      </c>
      <c r="F9" s="32">
        <f t="shared" si="6"/>
        <v>17409.03267927156</v>
      </c>
      <c r="G9" s="32">
        <f t="shared" si="6"/>
        <v>18409.369238294006</v>
      </c>
      <c r="H9" s="32">
        <f t="shared" si="6"/>
        <v>19347.889904796968</v>
      </c>
      <c r="I9" s="32">
        <f t="shared" si="6"/>
        <v>17714.419272702144</v>
      </c>
      <c r="J9" s="32">
        <f t="shared" si="6"/>
        <v>19495.835151047926</v>
      </c>
      <c r="K9" s="32">
        <f t="shared" si="6"/>
        <v>20986.017317352715</v>
      </c>
      <c r="L9" s="32">
        <f t="shared" si="6"/>
        <v>21805.26794864504</v>
      </c>
      <c r="M9" s="32">
        <f t="shared" si="6"/>
        <v>19594.427460686864</v>
      </c>
      <c r="N9" s="32">
        <f t="shared" si="6"/>
        <v>20073.627999999997</v>
      </c>
      <c r="O9" s="32">
        <f t="shared" si="6"/>
        <v>20493.133999999998</v>
      </c>
      <c r="P9" s="32">
        <f t="shared" si="6"/>
        <v>21257.266000000003</v>
      </c>
      <c r="Q9" s="32">
        <f t="shared" si="6"/>
        <v>18205.267</v>
      </c>
      <c r="R9" s="32">
        <f t="shared" si="6"/>
        <v>19217.13</v>
      </c>
      <c r="S9" s="32">
        <f t="shared" si="6"/>
        <v>20095.671999999999</v>
      </c>
      <c r="T9" s="32">
        <f t="shared" si="6"/>
        <v>22874.094000000001</v>
      </c>
      <c r="U9" s="32">
        <f t="shared" si="6"/>
        <v>20333.003999999997</v>
      </c>
      <c r="V9" s="32">
        <f t="shared" si="6"/>
        <v>22729.731</v>
      </c>
      <c r="W9" s="32">
        <f t="shared" si="6"/>
        <v>24015.113000000001</v>
      </c>
      <c r="X9" s="32">
        <f t="shared" si="6"/>
        <v>27431.774000000001</v>
      </c>
      <c r="Y9" s="32">
        <f t="shared" si="6"/>
        <v>24876.04</v>
      </c>
      <c r="Z9" s="32">
        <f t="shared" si="6"/>
        <v>27017.608</v>
      </c>
      <c r="AA9" s="32">
        <f t="shared" ref="AA9:AZ9" si="7">SUM(AA10:AA12)</f>
        <v>27663.290999999997</v>
      </c>
      <c r="AB9" s="32">
        <f t="shared" si="7"/>
        <v>29688.253000000001</v>
      </c>
      <c r="AC9" s="32">
        <f t="shared" si="7"/>
        <v>27985.148000000001</v>
      </c>
      <c r="AD9" s="32">
        <f t="shared" si="7"/>
        <v>29681.420000000002</v>
      </c>
      <c r="AE9" s="32">
        <f t="shared" si="7"/>
        <v>32202.310000000005</v>
      </c>
      <c r="AF9" s="32">
        <f t="shared" si="7"/>
        <v>35843.449999999997</v>
      </c>
      <c r="AG9" s="32">
        <f t="shared" si="7"/>
        <v>34053.199999999997</v>
      </c>
      <c r="AH9" s="32">
        <f t="shared" si="7"/>
        <v>36221.21</v>
      </c>
      <c r="AI9" s="32">
        <f t="shared" si="7"/>
        <v>36492.1</v>
      </c>
      <c r="AJ9" s="32">
        <f t="shared" si="7"/>
        <v>39466.300000000003</v>
      </c>
      <c r="AK9" s="32">
        <f t="shared" si="7"/>
        <v>36718.589999999997</v>
      </c>
      <c r="AL9" s="32">
        <f t="shared" si="7"/>
        <v>39558</v>
      </c>
      <c r="AM9" s="32">
        <f t="shared" si="7"/>
        <v>39831</v>
      </c>
      <c r="AN9" s="32">
        <f t="shared" si="7"/>
        <v>44412.65</v>
      </c>
      <c r="AO9" s="32">
        <f t="shared" si="7"/>
        <v>41586.449999999997</v>
      </c>
      <c r="AP9" s="32">
        <f t="shared" si="7"/>
        <v>41813.700000000004</v>
      </c>
      <c r="AQ9" s="32">
        <f t="shared" si="7"/>
        <v>44626.8</v>
      </c>
      <c r="AR9" s="32">
        <f t="shared" si="7"/>
        <v>48948.799999999996</v>
      </c>
      <c r="AS9" s="32">
        <f t="shared" si="7"/>
        <v>42791</v>
      </c>
      <c r="AT9" s="32">
        <f t="shared" si="7"/>
        <v>45276.5</v>
      </c>
      <c r="AU9" s="32">
        <f t="shared" si="7"/>
        <v>45991.5</v>
      </c>
      <c r="AV9" s="32">
        <f t="shared" si="7"/>
        <v>51780.9</v>
      </c>
      <c r="AW9" s="32">
        <f t="shared" si="7"/>
        <v>45386.8</v>
      </c>
      <c r="AX9" s="32">
        <f t="shared" si="7"/>
        <v>52635</v>
      </c>
      <c r="AY9" s="32">
        <f t="shared" si="7"/>
        <v>49705.97</v>
      </c>
      <c r="AZ9" s="32">
        <f t="shared" si="7"/>
        <v>54364.72</v>
      </c>
      <c r="BA9" s="32">
        <f t="shared" ref="BA9:BH9" si="8">SUM(BA10:BA12)</f>
        <v>48798.07</v>
      </c>
      <c r="BB9" s="32">
        <f t="shared" si="8"/>
        <v>57133.207999999999</v>
      </c>
      <c r="BC9" s="32">
        <f t="shared" si="8"/>
        <v>57965.324999999997</v>
      </c>
      <c r="BD9" s="32">
        <f t="shared" si="8"/>
        <v>64962.953000000001</v>
      </c>
      <c r="BE9" s="32">
        <f t="shared" si="8"/>
        <v>52268.514000000003</v>
      </c>
      <c r="BF9" s="17">
        <f t="shared" si="8"/>
        <v>61851.286</v>
      </c>
      <c r="BG9" s="17">
        <f t="shared" si="8"/>
        <v>58784.95</v>
      </c>
      <c r="BH9" s="17">
        <f t="shared" si="8"/>
        <v>63980.072</v>
      </c>
      <c r="BI9" s="17">
        <f t="shared" ref="BI9:BN9" si="9">SUM(BI10:BI12)</f>
        <v>51417.563000000002</v>
      </c>
      <c r="BJ9" s="17">
        <f t="shared" si="9"/>
        <v>61134</v>
      </c>
      <c r="BK9" s="17">
        <f t="shared" si="9"/>
        <v>59312</v>
      </c>
      <c r="BL9" s="17">
        <f t="shared" si="9"/>
        <v>63535</v>
      </c>
      <c r="BM9" s="17">
        <f t="shared" si="9"/>
        <v>47247</v>
      </c>
      <c r="BN9" s="17">
        <f t="shared" si="9"/>
        <v>57886</v>
      </c>
      <c r="BO9" s="17">
        <f t="shared" ref="BO9:BW9" si="10">SUM(BO10:BO12)</f>
        <v>57987</v>
      </c>
      <c r="BP9" s="17">
        <f t="shared" si="10"/>
        <v>62445</v>
      </c>
      <c r="BQ9" s="17">
        <f t="shared" si="10"/>
        <v>44755</v>
      </c>
      <c r="BR9" s="17">
        <f t="shared" si="10"/>
        <v>60289</v>
      </c>
      <c r="BS9" s="17">
        <f t="shared" si="10"/>
        <v>60157</v>
      </c>
      <c r="BT9" s="17">
        <f t="shared" ref="BT9:BV9" si="11">SUM(BT10:BT12)</f>
        <v>63776</v>
      </c>
      <c r="BU9" s="17">
        <f t="shared" si="11"/>
        <v>45325</v>
      </c>
      <c r="BV9" s="17">
        <f t="shared" si="11"/>
        <v>61304</v>
      </c>
      <c r="BW9" s="17">
        <f t="shared" si="10"/>
        <v>62683.066825486138</v>
      </c>
    </row>
    <row r="10" spans="1:75">
      <c r="A10" s="3" t="s">
        <v>4</v>
      </c>
      <c r="B10" s="34">
        <v>11188.95</v>
      </c>
      <c r="C10" s="35">
        <v>12355.6</v>
      </c>
      <c r="D10" s="35">
        <v>13883.72</v>
      </c>
      <c r="E10" s="35">
        <v>12267</v>
      </c>
      <c r="F10" s="35">
        <v>12556</v>
      </c>
      <c r="G10" s="35">
        <v>13485.04</v>
      </c>
      <c r="H10" s="35">
        <v>14526</v>
      </c>
      <c r="I10" s="35">
        <v>13593</v>
      </c>
      <c r="J10" s="35">
        <v>14302</v>
      </c>
      <c r="K10" s="35">
        <v>15523.28</v>
      </c>
      <c r="L10" s="35">
        <v>16388.400000000001</v>
      </c>
      <c r="M10" s="35">
        <v>14857.39</v>
      </c>
      <c r="N10" s="35">
        <v>14669.61</v>
      </c>
      <c r="O10" s="35">
        <v>14830</v>
      </c>
      <c r="P10" s="35">
        <v>15786</v>
      </c>
      <c r="Q10" s="35">
        <v>13461.385999999999</v>
      </c>
      <c r="R10" s="35">
        <v>14078</v>
      </c>
      <c r="S10" s="35">
        <v>14527</v>
      </c>
      <c r="T10" s="35">
        <v>16938</v>
      </c>
      <c r="U10" s="35">
        <v>15810</v>
      </c>
      <c r="V10" s="35">
        <v>17064.43</v>
      </c>
      <c r="W10" s="35">
        <v>17938.43</v>
      </c>
      <c r="X10" s="35">
        <v>21232.43</v>
      </c>
      <c r="Y10" s="35">
        <v>19878.37</v>
      </c>
      <c r="Z10" s="35">
        <v>21058</v>
      </c>
      <c r="AA10" s="35">
        <v>21295.599999999999</v>
      </c>
      <c r="AB10" s="35">
        <v>23232.799999999999</v>
      </c>
      <c r="AC10" s="35">
        <v>22593</v>
      </c>
      <c r="AD10" s="35">
        <v>23293.9</v>
      </c>
      <c r="AE10" s="35">
        <v>25350.9</v>
      </c>
      <c r="AF10" s="35">
        <v>28480.799999999999</v>
      </c>
      <c r="AG10" s="35">
        <v>27650.9</v>
      </c>
      <c r="AH10" s="35">
        <v>28785</v>
      </c>
      <c r="AI10" s="35">
        <v>28604</v>
      </c>
      <c r="AJ10" s="35">
        <v>31276</v>
      </c>
      <c r="AK10" s="35">
        <v>30045.1</v>
      </c>
      <c r="AL10" s="35">
        <v>31195.9</v>
      </c>
      <c r="AM10" s="35">
        <v>31144.9</v>
      </c>
      <c r="AN10" s="35">
        <v>35168.9</v>
      </c>
      <c r="AO10" s="35">
        <v>33904.9</v>
      </c>
      <c r="AP10" s="35">
        <v>31895.4</v>
      </c>
      <c r="AQ10" s="35">
        <v>34480.400000000001</v>
      </c>
      <c r="AR10" s="35">
        <v>38058.199999999997</v>
      </c>
      <c r="AS10" s="35">
        <v>33924.400000000001</v>
      </c>
      <c r="AT10" s="35">
        <v>33888</v>
      </c>
      <c r="AU10" s="35">
        <v>33846</v>
      </c>
      <c r="AV10" s="35">
        <v>38547</v>
      </c>
      <c r="AW10" s="35">
        <v>34593.300000000003</v>
      </c>
      <c r="AX10" s="35">
        <v>38990.800000000003</v>
      </c>
      <c r="AY10" s="35">
        <v>35797.800000000003</v>
      </c>
      <c r="AZ10" s="35">
        <v>39492.699999999997</v>
      </c>
      <c r="BA10" s="35">
        <v>37547.97</v>
      </c>
      <c r="BB10" s="35">
        <v>41516.5</v>
      </c>
      <c r="BC10" s="35">
        <v>41462.5</v>
      </c>
      <c r="BD10" s="35">
        <v>45748.5</v>
      </c>
      <c r="BE10" s="35">
        <v>38059.5</v>
      </c>
      <c r="BF10" s="35">
        <v>39634.18</v>
      </c>
      <c r="BG10" s="35">
        <v>35478.379999999997</v>
      </c>
      <c r="BH10" s="35">
        <v>38860.311000000002</v>
      </c>
      <c r="BI10" s="35">
        <v>34134</v>
      </c>
      <c r="BJ10" s="35">
        <v>37368</v>
      </c>
      <c r="BK10" s="35">
        <v>34753</v>
      </c>
      <c r="BL10" s="35">
        <v>37797</v>
      </c>
      <c r="BM10" s="35">
        <v>29491</v>
      </c>
      <c r="BN10" s="35">
        <v>32333</v>
      </c>
      <c r="BO10" s="35">
        <v>29109</v>
      </c>
      <c r="BP10" s="35">
        <v>33000</v>
      </c>
      <c r="BQ10" s="35">
        <v>24143</v>
      </c>
      <c r="BR10" s="35">
        <v>32150</v>
      </c>
      <c r="BS10" s="35">
        <v>28395</v>
      </c>
      <c r="BT10" s="35">
        <v>31563</v>
      </c>
      <c r="BU10" s="35">
        <v>22372</v>
      </c>
      <c r="BV10" s="35">
        <v>30210</v>
      </c>
      <c r="BW10" s="35">
        <v>27795.066825486138</v>
      </c>
    </row>
    <row r="11" spans="1:75">
      <c r="A11" s="3" t="s">
        <v>5</v>
      </c>
      <c r="B11" s="34">
        <v>3090.9</v>
      </c>
      <c r="C11" s="35">
        <v>3122.45</v>
      </c>
      <c r="D11" s="35">
        <v>3334.2</v>
      </c>
      <c r="E11" s="35">
        <v>2917.6</v>
      </c>
      <c r="F11" s="35">
        <v>3082.58</v>
      </c>
      <c r="G11" s="35">
        <v>3147.5</v>
      </c>
      <c r="H11" s="35">
        <v>3397.03</v>
      </c>
      <c r="I11" s="35">
        <v>2876.7</v>
      </c>
      <c r="J11" s="35">
        <v>3131.43</v>
      </c>
      <c r="K11" s="35">
        <v>3446.2</v>
      </c>
      <c r="L11" s="35">
        <v>3554</v>
      </c>
      <c r="M11" s="35">
        <v>3134.4</v>
      </c>
      <c r="N11" s="35">
        <v>3283.6</v>
      </c>
      <c r="O11" s="35">
        <v>3620.5</v>
      </c>
      <c r="P11" s="35">
        <v>3605.9</v>
      </c>
      <c r="Q11" s="35">
        <v>3226.9</v>
      </c>
      <c r="R11" s="35">
        <v>2952</v>
      </c>
      <c r="S11" s="35">
        <v>3469.6</v>
      </c>
      <c r="T11" s="35">
        <v>4030.8</v>
      </c>
      <c r="U11" s="35">
        <v>2987.6</v>
      </c>
      <c r="V11" s="35">
        <v>3357.4</v>
      </c>
      <c r="W11" s="35">
        <v>3838.4</v>
      </c>
      <c r="X11" s="35">
        <v>4140.2</v>
      </c>
      <c r="Y11" s="35">
        <v>3286</v>
      </c>
      <c r="Z11" s="35">
        <v>3421</v>
      </c>
      <c r="AA11" s="35">
        <v>3819.3</v>
      </c>
      <c r="AB11" s="35">
        <v>4136.2</v>
      </c>
      <c r="AC11" s="35">
        <v>3438.4</v>
      </c>
      <c r="AD11" s="35">
        <v>3592.59</v>
      </c>
      <c r="AE11" s="35">
        <v>4172.51</v>
      </c>
      <c r="AF11" s="35">
        <v>4762.7</v>
      </c>
      <c r="AG11" s="35">
        <v>4095.3</v>
      </c>
      <c r="AH11" s="35">
        <v>4264.3100000000004</v>
      </c>
      <c r="AI11" s="35">
        <v>4886.2</v>
      </c>
      <c r="AJ11" s="35">
        <v>5363.3</v>
      </c>
      <c r="AK11" s="35">
        <v>4315.49</v>
      </c>
      <c r="AL11" s="35">
        <v>4441.2</v>
      </c>
      <c r="AM11" s="35">
        <v>4799.2</v>
      </c>
      <c r="AN11" s="35">
        <v>5410.9</v>
      </c>
      <c r="AO11" s="35">
        <v>4323.7</v>
      </c>
      <c r="AP11" s="35">
        <v>4717.3999999999996</v>
      </c>
      <c r="AQ11" s="35">
        <v>5341.4</v>
      </c>
      <c r="AR11" s="35">
        <v>5897.6</v>
      </c>
      <c r="AS11" s="35">
        <v>4762.6000000000004</v>
      </c>
      <c r="AT11" s="35">
        <v>5068.3999999999996</v>
      </c>
      <c r="AU11" s="35">
        <v>6062.4</v>
      </c>
      <c r="AV11" s="35">
        <v>6804.8</v>
      </c>
      <c r="AW11" s="35">
        <v>5351.4</v>
      </c>
      <c r="AX11" s="35">
        <v>6060</v>
      </c>
      <c r="AY11" s="35">
        <v>7089</v>
      </c>
      <c r="AZ11" s="35">
        <v>7826</v>
      </c>
      <c r="BA11" s="35">
        <v>5622</v>
      </c>
      <c r="BB11" s="35">
        <v>6359.7080000000005</v>
      </c>
      <c r="BC11" s="35">
        <v>7560.8249999999998</v>
      </c>
      <c r="BD11" s="35">
        <v>8508.4530000000013</v>
      </c>
      <c r="BE11" s="35">
        <v>5733.0140000000001</v>
      </c>
      <c r="BF11" s="35">
        <v>8821.1059999999998</v>
      </c>
      <c r="BG11" s="35">
        <v>10691.57</v>
      </c>
      <c r="BH11" s="35">
        <v>12695.761</v>
      </c>
      <c r="BI11" s="35">
        <v>8475.5630000000001</v>
      </c>
      <c r="BJ11" s="35">
        <v>9290</v>
      </c>
      <c r="BK11" s="35">
        <v>11163</v>
      </c>
      <c r="BL11" s="35">
        <v>12587</v>
      </c>
      <c r="BM11" s="35">
        <v>8366</v>
      </c>
      <c r="BN11" s="35">
        <v>10224</v>
      </c>
      <c r="BO11" s="35">
        <v>13673</v>
      </c>
      <c r="BP11" s="35">
        <v>15109</v>
      </c>
      <c r="BQ11" s="35">
        <v>9935</v>
      </c>
      <c r="BR11" s="35">
        <v>11116</v>
      </c>
      <c r="BS11" s="35">
        <v>14654</v>
      </c>
      <c r="BT11" s="35">
        <v>15988</v>
      </c>
      <c r="BU11" s="35">
        <v>10528</v>
      </c>
      <c r="BV11" s="35">
        <v>11838</v>
      </c>
      <c r="BW11" s="35">
        <v>15672</v>
      </c>
    </row>
    <row r="12" spans="1:75">
      <c r="A12" s="68" t="s">
        <v>6</v>
      </c>
      <c r="B12" s="36">
        <v>1328.9661275485864</v>
      </c>
      <c r="C12" s="37">
        <v>1371.0781417997705</v>
      </c>
      <c r="D12" s="37">
        <v>1187.7515291807317</v>
      </c>
      <c r="E12" s="37">
        <v>977.29796713995484</v>
      </c>
      <c r="F12" s="37">
        <v>1770.4526792715619</v>
      </c>
      <c r="G12" s="37">
        <v>1776.829238294004</v>
      </c>
      <c r="H12" s="37">
        <v>1424.8599047969678</v>
      </c>
      <c r="I12" s="37">
        <v>1244.7192727021416</v>
      </c>
      <c r="J12" s="37">
        <v>2062.4051510479276</v>
      </c>
      <c r="K12" s="37">
        <v>2016.5373173527164</v>
      </c>
      <c r="L12" s="37">
        <v>1862.8679486450378</v>
      </c>
      <c r="M12" s="37">
        <v>1602.6374606868635</v>
      </c>
      <c r="N12" s="37">
        <v>2120.4179999999997</v>
      </c>
      <c r="O12" s="37">
        <v>2042.634</v>
      </c>
      <c r="P12" s="37">
        <v>1865.366</v>
      </c>
      <c r="Q12" s="37">
        <v>1516.9810000000002</v>
      </c>
      <c r="R12" s="37">
        <v>2187.13</v>
      </c>
      <c r="S12" s="37">
        <v>2099.0719999999997</v>
      </c>
      <c r="T12" s="37">
        <v>1905.2940000000003</v>
      </c>
      <c r="U12" s="37">
        <v>1535.404</v>
      </c>
      <c r="V12" s="37">
        <v>2307.9009999999998</v>
      </c>
      <c r="W12" s="37">
        <v>2238.2830000000004</v>
      </c>
      <c r="X12" s="37">
        <v>2059.1439999999998</v>
      </c>
      <c r="Y12" s="37">
        <v>1711.67</v>
      </c>
      <c r="Z12" s="37">
        <v>2538.6079999999997</v>
      </c>
      <c r="AA12" s="37">
        <v>2548.3909999999996</v>
      </c>
      <c r="AB12" s="37">
        <v>2319.2529999999997</v>
      </c>
      <c r="AC12" s="37">
        <v>1953.7479999999996</v>
      </c>
      <c r="AD12" s="37">
        <v>2794.93</v>
      </c>
      <c r="AE12" s="37">
        <v>2678.9</v>
      </c>
      <c r="AF12" s="37">
        <v>2599.9499999999998</v>
      </c>
      <c r="AG12" s="37">
        <v>2307</v>
      </c>
      <c r="AH12" s="37">
        <v>3171.9</v>
      </c>
      <c r="AI12" s="37">
        <v>3001.9</v>
      </c>
      <c r="AJ12" s="37">
        <v>2827</v>
      </c>
      <c r="AK12" s="37">
        <v>2358</v>
      </c>
      <c r="AL12" s="37">
        <v>3920.9</v>
      </c>
      <c r="AM12" s="37">
        <v>3886.9</v>
      </c>
      <c r="AN12" s="37">
        <v>3832.85</v>
      </c>
      <c r="AO12" s="37">
        <v>3357.85</v>
      </c>
      <c r="AP12" s="37">
        <v>5200.8999999999996</v>
      </c>
      <c r="AQ12" s="37">
        <v>4805</v>
      </c>
      <c r="AR12" s="37">
        <v>4993</v>
      </c>
      <c r="AS12" s="37">
        <v>4104</v>
      </c>
      <c r="AT12" s="37">
        <v>6320.1</v>
      </c>
      <c r="AU12" s="37">
        <v>6083.1</v>
      </c>
      <c r="AV12" s="37">
        <v>6429.1</v>
      </c>
      <c r="AW12" s="37">
        <v>5442.1</v>
      </c>
      <c r="AX12" s="37">
        <v>7584.2</v>
      </c>
      <c r="AY12" s="37">
        <v>6819.17</v>
      </c>
      <c r="AZ12" s="37">
        <v>7046.02</v>
      </c>
      <c r="BA12" s="37">
        <v>5628.1</v>
      </c>
      <c r="BB12" s="37">
        <v>9257</v>
      </c>
      <c r="BC12" s="37">
        <v>8942</v>
      </c>
      <c r="BD12" s="37">
        <v>10706</v>
      </c>
      <c r="BE12" s="37">
        <v>8476</v>
      </c>
      <c r="BF12" s="37">
        <v>13396</v>
      </c>
      <c r="BG12" s="37">
        <v>12615</v>
      </c>
      <c r="BH12" s="37">
        <v>12424</v>
      </c>
      <c r="BI12" s="37">
        <v>8808</v>
      </c>
      <c r="BJ12" s="37">
        <v>14476</v>
      </c>
      <c r="BK12" s="37">
        <v>13396</v>
      </c>
      <c r="BL12" s="37">
        <v>13151</v>
      </c>
      <c r="BM12" s="37">
        <v>9390</v>
      </c>
      <c r="BN12" s="37">
        <v>15329</v>
      </c>
      <c r="BO12" s="37">
        <v>15205</v>
      </c>
      <c r="BP12" s="37">
        <v>14336</v>
      </c>
      <c r="BQ12" s="37">
        <v>10677</v>
      </c>
      <c r="BR12" s="37">
        <v>17023</v>
      </c>
      <c r="BS12" s="37">
        <v>17108</v>
      </c>
      <c r="BT12" s="37">
        <v>16225</v>
      </c>
      <c r="BU12" s="37">
        <v>12425</v>
      </c>
      <c r="BV12" s="37">
        <v>19256</v>
      </c>
      <c r="BW12" s="37">
        <v>19216</v>
      </c>
    </row>
    <row r="13" spans="1:75">
      <c r="A13" s="2" t="s">
        <v>7</v>
      </c>
      <c r="B13" s="31">
        <f t="shared" ref="B13:Y13" si="12">SUM(B14:B18)</f>
        <v>30578.950000000004</v>
      </c>
      <c r="C13" s="32">
        <f t="shared" si="12"/>
        <v>30872.047500000001</v>
      </c>
      <c r="D13" s="32">
        <f t="shared" si="12"/>
        <v>33062.337500000001</v>
      </c>
      <c r="E13" s="32">
        <f t="shared" si="12"/>
        <v>34848.467499999999</v>
      </c>
      <c r="F13" s="32">
        <f t="shared" si="12"/>
        <v>35602.837500000001</v>
      </c>
      <c r="G13" s="32">
        <f t="shared" si="12"/>
        <v>35657.347499999996</v>
      </c>
      <c r="H13" s="32">
        <f t="shared" si="12"/>
        <v>37877.567500000005</v>
      </c>
      <c r="I13" s="32">
        <f t="shared" si="12"/>
        <v>39723.777500000004</v>
      </c>
      <c r="J13" s="32">
        <f t="shared" si="12"/>
        <v>39798.075000000004</v>
      </c>
      <c r="K13" s="32">
        <f t="shared" si="12"/>
        <v>41176.159999999996</v>
      </c>
      <c r="L13" s="32">
        <f t="shared" si="12"/>
        <v>43601.999999999993</v>
      </c>
      <c r="M13" s="32">
        <f t="shared" si="12"/>
        <v>44433.590000000004</v>
      </c>
      <c r="N13" s="32">
        <f t="shared" si="12"/>
        <v>43593.024999999994</v>
      </c>
      <c r="O13" s="32">
        <f t="shared" si="12"/>
        <v>45715.274999999994</v>
      </c>
      <c r="P13" s="32">
        <f t="shared" si="12"/>
        <v>46154.875</v>
      </c>
      <c r="Q13" s="32">
        <f t="shared" si="12"/>
        <v>47336.625</v>
      </c>
      <c r="R13" s="32">
        <f t="shared" si="12"/>
        <v>48595.749999999993</v>
      </c>
      <c r="S13" s="32">
        <f t="shared" si="12"/>
        <v>49317.55</v>
      </c>
      <c r="T13" s="32">
        <f t="shared" si="12"/>
        <v>53525.25</v>
      </c>
      <c r="U13" s="32">
        <f t="shared" si="12"/>
        <v>56977.450000000004</v>
      </c>
      <c r="V13" s="32">
        <f t="shared" si="12"/>
        <v>55935.35</v>
      </c>
      <c r="W13" s="32">
        <f t="shared" si="12"/>
        <v>57812.659999999996</v>
      </c>
      <c r="X13" s="32">
        <f t="shared" si="12"/>
        <v>63359.76</v>
      </c>
      <c r="Y13" s="32">
        <f t="shared" si="12"/>
        <v>66580.679999999993</v>
      </c>
      <c r="Z13" s="32">
        <f t="shared" ref="Z13:AZ13" si="13">SUM(Z14:Z18)</f>
        <v>65059.47</v>
      </c>
      <c r="AA13" s="32">
        <f t="shared" si="13"/>
        <v>65789.13</v>
      </c>
      <c r="AB13" s="32">
        <f t="shared" si="13"/>
        <v>68245.78</v>
      </c>
      <c r="AC13" s="32">
        <f t="shared" si="13"/>
        <v>73228.52</v>
      </c>
      <c r="AD13" s="32">
        <f t="shared" si="13"/>
        <v>74305</v>
      </c>
      <c r="AE13" s="32">
        <f t="shared" si="13"/>
        <v>75282.399999999994</v>
      </c>
      <c r="AF13" s="32">
        <f t="shared" si="13"/>
        <v>79764.200000000012</v>
      </c>
      <c r="AG13" s="32">
        <f t="shared" si="13"/>
        <v>87795.6</v>
      </c>
      <c r="AH13" s="32">
        <f t="shared" si="13"/>
        <v>86241.450000000012</v>
      </c>
      <c r="AI13" s="32">
        <f t="shared" si="13"/>
        <v>85832.55</v>
      </c>
      <c r="AJ13" s="32">
        <f t="shared" si="13"/>
        <v>86977.75</v>
      </c>
      <c r="AK13" s="32">
        <f t="shared" si="13"/>
        <v>91445.85</v>
      </c>
      <c r="AL13" s="32">
        <f t="shared" si="13"/>
        <v>94811.73</v>
      </c>
      <c r="AM13" s="32">
        <f t="shared" si="13"/>
        <v>92656.73</v>
      </c>
      <c r="AN13" s="32">
        <f t="shared" si="13"/>
        <v>99008.510000000009</v>
      </c>
      <c r="AO13" s="32">
        <f t="shared" si="13"/>
        <v>101909.73</v>
      </c>
      <c r="AP13" s="32">
        <f t="shared" si="13"/>
        <v>105507.649</v>
      </c>
      <c r="AQ13" s="32">
        <f t="shared" si="13"/>
        <v>104797.44899999999</v>
      </c>
      <c r="AR13" s="32">
        <f t="shared" si="13"/>
        <v>109252.549</v>
      </c>
      <c r="AS13" s="32">
        <f t="shared" si="13"/>
        <v>113937.34899999999</v>
      </c>
      <c r="AT13" s="32">
        <f t="shared" si="13"/>
        <v>115284.25</v>
      </c>
      <c r="AU13" s="32">
        <f t="shared" si="13"/>
        <v>117115.25</v>
      </c>
      <c r="AV13" s="32">
        <f t="shared" si="13"/>
        <v>126491.05</v>
      </c>
      <c r="AW13" s="32">
        <f t="shared" si="13"/>
        <v>130958.75</v>
      </c>
      <c r="AX13" s="32">
        <f t="shared" si="13"/>
        <v>134874.01</v>
      </c>
      <c r="AY13" s="32">
        <f t="shared" si="13"/>
        <v>134722.1</v>
      </c>
      <c r="AZ13" s="32">
        <f t="shared" si="13"/>
        <v>144719.13</v>
      </c>
      <c r="BA13" s="32">
        <f t="shared" ref="BA13:BH13" si="14">SUM(BA14:BA18)</f>
        <v>150741.1</v>
      </c>
      <c r="BB13" s="32">
        <f t="shared" si="14"/>
        <v>151911.90600000002</v>
      </c>
      <c r="BC13" s="32">
        <f t="shared" si="14"/>
        <v>154771.89799999999</v>
      </c>
      <c r="BD13" s="32">
        <f t="shared" si="14"/>
        <v>157988.02600000001</v>
      </c>
      <c r="BE13" s="32">
        <f t="shared" si="14"/>
        <v>166779.45000000001</v>
      </c>
      <c r="BF13" s="17">
        <f t="shared" si="14"/>
        <v>168840.79300000003</v>
      </c>
      <c r="BG13" s="17">
        <f t="shared" si="14"/>
        <v>170581.179</v>
      </c>
      <c r="BH13" s="17">
        <f t="shared" si="14"/>
        <v>171557.37000000002</v>
      </c>
      <c r="BI13" s="17">
        <f t="shared" ref="BI13:BN13" si="15">SUM(BI14:BI18)</f>
        <v>180988.978</v>
      </c>
      <c r="BJ13" s="17">
        <f t="shared" si="15"/>
        <v>185630.85</v>
      </c>
      <c r="BK13" s="17">
        <f t="shared" si="15"/>
        <v>194054.84</v>
      </c>
      <c r="BL13" s="17">
        <f t="shared" si="15"/>
        <v>192488</v>
      </c>
      <c r="BM13" s="17">
        <f t="shared" si="15"/>
        <v>209905</v>
      </c>
      <c r="BN13" s="17">
        <f t="shared" si="15"/>
        <v>203232</v>
      </c>
      <c r="BO13" s="17">
        <f t="shared" ref="BO13:BW13" si="16">SUM(BO14:BO18)</f>
        <v>211816</v>
      </c>
      <c r="BP13" s="17">
        <f t="shared" si="16"/>
        <v>213616.8</v>
      </c>
      <c r="BQ13" s="17">
        <f t="shared" si="16"/>
        <v>228726.89</v>
      </c>
      <c r="BR13" s="17">
        <f t="shared" si="16"/>
        <v>225983</v>
      </c>
      <c r="BS13" s="17">
        <f t="shared" si="16"/>
        <v>233560</v>
      </c>
      <c r="BT13" s="17">
        <f t="shared" ref="BT13:BV13" si="17">SUM(BT14:BT18)</f>
        <v>234285</v>
      </c>
      <c r="BU13" s="17">
        <f t="shared" si="17"/>
        <v>251393</v>
      </c>
      <c r="BV13" s="17">
        <f t="shared" si="17"/>
        <v>245231</v>
      </c>
      <c r="BW13" s="17">
        <f t="shared" si="16"/>
        <v>250670.62149009443</v>
      </c>
    </row>
    <row r="14" spans="1:75">
      <c r="A14" s="3" t="s">
        <v>8</v>
      </c>
      <c r="B14" s="34">
        <v>8513.4225000000006</v>
      </c>
      <c r="C14" s="35">
        <v>8278.15</v>
      </c>
      <c r="D14" s="35">
        <v>9047.7000000000007</v>
      </c>
      <c r="E14" s="35">
        <v>10586.1</v>
      </c>
      <c r="F14" s="35">
        <v>9504.83</v>
      </c>
      <c r="G14" s="35">
        <v>9370.65</v>
      </c>
      <c r="H14" s="35">
        <v>10099.4</v>
      </c>
      <c r="I14" s="35">
        <v>12071.6</v>
      </c>
      <c r="J14" s="35">
        <v>10243.094999999999</v>
      </c>
      <c r="K14" s="35">
        <v>10414.094999999999</v>
      </c>
      <c r="L14" s="35">
        <v>10877.094999999999</v>
      </c>
      <c r="M14" s="35">
        <v>12192.094999999999</v>
      </c>
      <c r="N14" s="35">
        <v>10615.224999999999</v>
      </c>
      <c r="O14" s="35">
        <v>11390.224999999999</v>
      </c>
      <c r="P14" s="35">
        <v>11153.224999999999</v>
      </c>
      <c r="Q14" s="35">
        <v>11721.224999999999</v>
      </c>
      <c r="R14" s="35">
        <v>10971.1</v>
      </c>
      <c r="S14" s="35">
        <v>10957</v>
      </c>
      <c r="T14" s="35">
        <v>12135</v>
      </c>
      <c r="U14" s="35">
        <v>14670</v>
      </c>
      <c r="V14" s="35">
        <v>13793.3</v>
      </c>
      <c r="W14" s="35">
        <v>13959.05</v>
      </c>
      <c r="X14" s="35">
        <v>15599</v>
      </c>
      <c r="Y14" s="35">
        <v>17836</v>
      </c>
      <c r="Z14" s="35">
        <v>16184.85</v>
      </c>
      <c r="AA14" s="35">
        <v>15942.85</v>
      </c>
      <c r="AB14" s="35">
        <v>16713.5</v>
      </c>
      <c r="AC14" s="35">
        <v>19532.8</v>
      </c>
      <c r="AD14" s="35">
        <v>17428</v>
      </c>
      <c r="AE14" s="35">
        <v>17664</v>
      </c>
      <c r="AF14" s="35">
        <v>18780</v>
      </c>
      <c r="AG14" s="35">
        <v>22362.400000000001</v>
      </c>
      <c r="AH14" s="35">
        <v>20077.25</v>
      </c>
      <c r="AI14" s="35">
        <v>19600.25</v>
      </c>
      <c r="AJ14" s="35">
        <v>20938.25</v>
      </c>
      <c r="AK14" s="35">
        <v>24041.05</v>
      </c>
      <c r="AL14" s="35">
        <v>21996.25</v>
      </c>
      <c r="AM14" s="35">
        <v>21100.25</v>
      </c>
      <c r="AN14" s="35">
        <v>24012.25</v>
      </c>
      <c r="AO14" s="35">
        <v>26545.65</v>
      </c>
      <c r="AP14" s="35">
        <v>24489</v>
      </c>
      <c r="AQ14" s="35">
        <v>23943</v>
      </c>
      <c r="AR14" s="35">
        <v>26035</v>
      </c>
      <c r="AS14" s="35">
        <v>29695.8</v>
      </c>
      <c r="AT14" s="35">
        <v>26988.25</v>
      </c>
      <c r="AU14" s="35">
        <v>26412.25</v>
      </c>
      <c r="AV14" s="35">
        <v>28937.25</v>
      </c>
      <c r="AW14" s="35">
        <v>32687.95</v>
      </c>
      <c r="AX14" s="35">
        <v>30792.3</v>
      </c>
      <c r="AY14" s="35">
        <v>30154.2</v>
      </c>
      <c r="AZ14" s="35">
        <v>32518.2</v>
      </c>
      <c r="BA14" s="35">
        <v>36760.1</v>
      </c>
      <c r="BB14" s="35">
        <v>35733.016000000003</v>
      </c>
      <c r="BC14" s="35">
        <v>35561.597999999998</v>
      </c>
      <c r="BD14" s="35">
        <v>37441.725999999995</v>
      </c>
      <c r="BE14" s="35">
        <v>41977.75</v>
      </c>
      <c r="BF14" s="35">
        <v>41052.574000000008</v>
      </c>
      <c r="BG14" s="35">
        <v>40633.462</v>
      </c>
      <c r="BH14" s="35">
        <v>40981.634999999995</v>
      </c>
      <c r="BI14" s="35">
        <v>47175.349000000002</v>
      </c>
      <c r="BJ14" s="35">
        <v>49743.85</v>
      </c>
      <c r="BK14" s="35">
        <v>53551.839999999997</v>
      </c>
      <c r="BL14" s="35">
        <v>51533</v>
      </c>
      <c r="BM14" s="35">
        <v>62514</v>
      </c>
      <c r="BN14" s="35">
        <v>55064</v>
      </c>
      <c r="BO14" s="35">
        <v>58836</v>
      </c>
      <c r="BP14" s="35">
        <v>58630.8</v>
      </c>
      <c r="BQ14" s="35">
        <v>71309.89</v>
      </c>
      <c r="BR14" s="35">
        <v>64025</v>
      </c>
      <c r="BS14" s="35">
        <v>68196</v>
      </c>
      <c r="BT14" s="35">
        <v>68013</v>
      </c>
      <c r="BU14" s="35">
        <v>81862</v>
      </c>
      <c r="BV14" s="35">
        <v>73337</v>
      </c>
      <c r="BW14" s="35">
        <v>76622.362528198733</v>
      </c>
    </row>
    <row r="15" spans="1:75">
      <c r="A15" s="3" t="s">
        <v>9</v>
      </c>
      <c r="B15" s="34">
        <v>4940.6000000000004</v>
      </c>
      <c r="C15" s="35">
        <v>5146.6000000000004</v>
      </c>
      <c r="D15" s="35">
        <v>5945.47</v>
      </c>
      <c r="E15" s="35">
        <v>6230</v>
      </c>
      <c r="F15" s="35">
        <v>6340</v>
      </c>
      <c r="G15" s="35">
        <v>6128.04</v>
      </c>
      <c r="H15" s="35">
        <v>6916</v>
      </c>
      <c r="I15" s="35">
        <v>7108.42</v>
      </c>
      <c r="J15" s="35">
        <v>6931.73</v>
      </c>
      <c r="K15" s="35">
        <v>7275.56</v>
      </c>
      <c r="L15" s="35">
        <v>8142.4</v>
      </c>
      <c r="M15" s="35">
        <v>7989</v>
      </c>
      <c r="N15" s="35">
        <v>7616.4</v>
      </c>
      <c r="O15" s="35">
        <v>8190.4</v>
      </c>
      <c r="P15" s="35">
        <v>8882.2999999999993</v>
      </c>
      <c r="Q15" s="35">
        <v>9195</v>
      </c>
      <c r="R15" s="35">
        <v>8692</v>
      </c>
      <c r="S15" s="35">
        <v>9334</v>
      </c>
      <c r="T15" s="35">
        <v>10226</v>
      </c>
      <c r="U15" s="35">
        <v>10727.3</v>
      </c>
      <c r="V15" s="35">
        <v>10332.299999999999</v>
      </c>
      <c r="W15" s="35">
        <v>11273.4</v>
      </c>
      <c r="X15" s="35">
        <v>12470</v>
      </c>
      <c r="Y15" s="35">
        <v>13170</v>
      </c>
      <c r="Z15" s="35">
        <v>12217</v>
      </c>
      <c r="AA15" s="35">
        <v>12891</v>
      </c>
      <c r="AB15" s="35">
        <v>13446.9</v>
      </c>
      <c r="AC15" s="35">
        <v>14722</v>
      </c>
      <c r="AD15" s="35">
        <v>14661.2</v>
      </c>
      <c r="AE15" s="35">
        <v>15097.1</v>
      </c>
      <c r="AF15" s="35">
        <v>15936.1</v>
      </c>
      <c r="AG15" s="35">
        <v>17638.2</v>
      </c>
      <c r="AH15" s="35">
        <v>16641.5</v>
      </c>
      <c r="AI15" s="35">
        <v>16945.5</v>
      </c>
      <c r="AJ15" s="35">
        <v>17805.7</v>
      </c>
      <c r="AK15" s="35">
        <v>19465.2</v>
      </c>
      <c r="AL15" s="35">
        <v>19001.099999999999</v>
      </c>
      <c r="AM15" s="35">
        <v>19428.099999999999</v>
      </c>
      <c r="AN15" s="35">
        <v>19932</v>
      </c>
      <c r="AO15" s="35">
        <v>20384</v>
      </c>
      <c r="AP15" s="35">
        <v>21340</v>
      </c>
      <c r="AQ15" s="35">
        <v>21044</v>
      </c>
      <c r="AR15" s="35">
        <v>22249</v>
      </c>
      <c r="AS15" s="35">
        <v>24324</v>
      </c>
      <c r="AT15" s="35">
        <v>22919.4</v>
      </c>
      <c r="AU15" s="35">
        <v>24215.4</v>
      </c>
      <c r="AV15" s="35">
        <v>25680.2</v>
      </c>
      <c r="AW15" s="35">
        <v>26900</v>
      </c>
      <c r="AX15" s="35">
        <v>24287</v>
      </c>
      <c r="AY15" s="35">
        <v>26017.1</v>
      </c>
      <c r="AZ15" s="35">
        <v>27694</v>
      </c>
      <c r="BA15" s="35">
        <v>28490</v>
      </c>
      <c r="BB15" s="35">
        <v>29268.5</v>
      </c>
      <c r="BC15" s="35">
        <v>31910.5</v>
      </c>
      <c r="BD15" s="35">
        <v>31951.5</v>
      </c>
      <c r="BE15" s="35">
        <v>35265.5</v>
      </c>
      <c r="BF15" s="35">
        <v>32026.919000000002</v>
      </c>
      <c r="BG15" s="35">
        <v>33745.417000000001</v>
      </c>
      <c r="BH15" s="35">
        <v>33581.035000000003</v>
      </c>
      <c r="BI15" s="35">
        <v>35544.629000000001</v>
      </c>
      <c r="BJ15" s="35">
        <v>34419</v>
      </c>
      <c r="BK15" s="35">
        <v>37748</v>
      </c>
      <c r="BL15" s="35">
        <v>37885</v>
      </c>
      <c r="BM15" s="35">
        <v>41434</v>
      </c>
      <c r="BN15" s="35">
        <v>38125</v>
      </c>
      <c r="BO15" s="35">
        <v>41184</v>
      </c>
      <c r="BP15" s="35">
        <v>41327</v>
      </c>
      <c r="BQ15" s="35">
        <v>43318</v>
      </c>
      <c r="BR15" s="35">
        <v>40904</v>
      </c>
      <c r="BS15" s="35">
        <v>43354</v>
      </c>
      <c r="BT15" s="35">
        <v>43334</v>
      </c>
      <c r="BU15" s="35">
        <v>44694</v>
      </c>
      <c r="BV15" s="35">
        <v>42453</v>
      </c>
      <c r="BW15" s="35">
        <v>44212</v>
      </c>
    </row>
    <row r="16" spans="1:75">
      <c r="A16" s="3" t="s">
        <v>10</v>
      </c>
      <c r="B16" s="34">
        <v>13165.59</v>
      </c>
      <c r="C16" s="35">
        <v>13341</v>
      </c>
      <c r="D16" s="35">
        <v>13797</v>
      </c>
      <c r="E16" s="35">
        <v>13722</v>
      </c>
      <c r="F16" s="35">
        <v>15300.52</v>
      </c>
      <c r="G16" s="35">
        <v>15493</v>
      </c>
      <c r="H16" s="35">
        <v>15997</v>
      </c>
      <c r="I16" s="35">
        <v>15656</v>
      </c>
      <c r="J16" s="35">
        <v>17657.38</v>
      </c>
      <c r="K16" s="35">
        <v>18283.7</v>
      </c>
      <c r="L16" s="35">
        <v>19073</v>
      </c>
      <c r="M16" s="35">
        <v>18785</v>
      </c>
      <c r="N16" s="35">
        <v>19668.7</v>
      </c>
      <c r="O16" s="35">
        <v>20182.7</v>
      </c>
      <c r="P16" s="35">
        <v>19849.7</v>
      </c>
      <c r="Q16" s="35">
        <v>20140.7</v>
      </c>
      <c r="R16" s="35">
        <v>22411.3</v>
      </c>
      <c r="S16" s="35">
        <v>22307.3</v>
      </c>
      <c r="T16" s="35">
        <v>23972</v>
      </c>
      <c r="U16" s="35">
        <v>24424</v>
      </c>
      <c r="V16" s="35">
        <v>24218.6</v>
      </c>
      <c r="W16" s="35">
        <v>24668</v>
      </c>
      <c r="X16" s="35">
        <v>26881</v>
      </c>
      <c r="Y16" s="35">
        <v>27198</v>
      </c>
      <c r="Z16" s="35">
        <v>27836</v>
      </c>
      <c r="AA16" s="35">
        <v>28200</v>
      </c>
      <c r="AB16" s="35">
        <v>29138</v>
      </c>
      <c r="AC16" s="35">
        <v>29867</v>
      </c>
      <c r="AD16" s="35">
        <v>31941.9</v>
      </c>
      <c r="AE16" s="35">
        <v>32005</v>
      </c>
      <c r="AF16" s="35">
        <v>34167</v>
      </c>
      <c r="AG16" s="35">
        <v>36703</v>
      </c>
      <c r="AH16" s="35">
        <v>37869</v>
      </c>
      <c r="AI16" s="35">
        <v>37450</v>
      </c>
      <c r="AJ16" s="35">
        <v>36312</v>
      </c>
      <c r="AK16" s="35">
        <v>35924.9</v>
      </c>
      <c r="AL16" s="35">
        <v>41469.1</v>
      </c>
      <c r="AM16" s="35">
        <v>39386.1</v>
      </c>
      <c r="AN16" s="35">
        <v>41864.1</v>
      </c>
      <c r="AO16" s="35">
        <v>41621</v>
      </c>
      <c r="AP16" s="35">
        <v>46191</v>
      </c>
      <c r="AQ16" s="35">
        <v>45567</v>
      </c>
      <c r="AR16" s="35">
        <v>46121.1</v>
      </c>
      <c r="AS16" s="35">
        <v>44691.1</v>
      </c>
      <c r="AT16" s="35">
        <v>50503</v>
      </c>
      <c r="AU16" s="35">
        <v>50495</v>
      </c>
      <c r="AV16" s="35">
        <v>55208</v>
      </c>
      <c r="AW16" s="35">
        <v>54436</v>
      </c>
      <c r="AX16" s="35">
        <v>63077.01</v>
      </c>
      <c r="AY16" s="35">
        <v>60022</v>
      </c>
      <c r="AZ16" s="35">
        <v>65239</v>
      </c>
      <c r="BA16" s="35">
        <v>67390</v>
      </c>
      <c r="BB16" s="35">
        <v>68595</v>
      </c>
      <c r="BC16" s="35">
        <v>66494.5</v>
      </c>
      <c r="BD16" s="35">
        <v>66882.600000000006</v>
      </c>
      <c r="BE16" s="35">
        <v>68985</v>
      </c>
      <c r="BF16" s="35">
        <v>74084.100000000006</v>
      </c>
      <c r="BG16" s="35">
        <v>72020.100000000006</v>
      </c>
      <c r="BH16" s="35">
        <v>72479.100000000006</v>
      </c>
      <c r="BI16" s="35">
        <v>74919</v>
      </c>
      <c r="BJ16" s="35">
        <v>79155</v>
      </c>
      <c r="BK16" s="35">
        <v>77757</v>
      </c>
      <c r="BL16" s="35">
        <v>77674</v>
      </c>
      <c r="BM16" s="35">
        <v>82036</v>
      </c>
      <c r="BN16" s="35">
        <v>86518</v>
      </c>
      <c r="BO16" s="35">
        <v>85241</v>
      </c>
      <c r="BP16" s="35">
        <v>85728</v>
      </c>
      <c r="BQ16" s="35">
        <v>86493</v>
      </c>
      <c r="BR16" s="35">
        <v>94176</v>
      </c>
      <c r="BS16" s="35">
        <v>92534</v>
      </c>
      <c r="BT16" s="35">
        <v>92603</v>
      </c>
      <c r="BU16" s="35">
        <v>95472</v>
      </c>
      <c r="BV16" s="35">
        <v>100515</v>
      </c>
      <c r="BW16" s="35">
        <v>98286.5</v>
      </c>
    </row>
    <row r="17" spans="1:77">
      <c r="A17" s="155" t="s">
        <v>11</v>
      </c>
      <c r="B17" s="34">
        <v>1843.6875</v>
      </c>
      <c r="C17" s="35">
        <v>1929.6475</v>
      </c>
      <c r="D17" s="35">
        <v>2039.1675</v>
      </c>
      <c r="E17" s="35">
        <v>2025.3675000000001</v>
      </c>
      <c r="F17" s="35">
        <v>2103.2374999999997</v>
      </c>
      <c r="G17" s="35">
        <v>2213.4074999999998</v>
      </c>
      <c r="H17" s="35">
        <v>2325.1675</v>
      </c>
      <c r="I17" s="35">
        <v>2311.7575000000002</v>
      </c>
      <c r="J17" s="35">
        <v>2312.5700000000002</v>
      </c>
      <c r="K17" s="35">
        <v>2428.8049999999998</v>
      </c>
      <c r="L17" s="35">
        <v>2547.5050000000001</v>
      </c>
      <c r="M17" s="35">
        <v>2528.4949999999999</v>
      </c>
      <c r="N17" s="35">
        <v>2712.7</v>
      </c>
      <c r="O17" s="35">
        <v>2768.95</v>
      </c>
      <c r="P17" s="35">
        <v>2903.65</v>
      </c>
      <c r="Q17" s="35">
        <v>2840.7</v>
      </c>
      <c r="R17" s="35">
        <v>3024.35</v>
      </c>
      <c r="S17" s="35">
        <v>3124.25</v>
      </c>
      <c r="T17" s="35">
        <v>3401.25</v>
      </c>
      <c r="U17" s="35">
        <v>3330.15</v>
      </c>
      <c r="V17" s="35">
        <v>3657.15</v>
      </c>
      <c r="W17" s="35">
        <v>3841.21</v>
      </c>
      <c r="X17" s="35">
        <v>4079.76</v>
      </c>
      <c r="Y17" s="35">
        <v>4000.68</v>
      </c>
      <c r="Z17" s="35">
        <v>4276.62</v>
      </c>
      <c r="AA17" s="35">
        <v>4207.28</v>
      </c>
      <c r="AB17" s="35">
        <v>4262.38</v>
      </c>
      <c r="AC17" s="35">
        <v>4263.72</v>
      </c>
      <c r="AD17" s="35">
        <v>5073</v>
      </c>
      <c r="AE17" s="35">
        <v>5245.4</v>
      </c>
      <c r="AF17" s="35">
        <v>5415.1</v>
      </c>
      <c r="AG17" s="35">
        <v>5487</v>
      </c>
      <c r="AH17" s="35">
        <v>5962.6</v>
      </c>
      <c r="AI17" s="35">
        <v>6101.7</v>
      </c>
      <c r="AJ17" s="35">
        <v>6126.7</v>
      </c>
      <c r="AK17" s="35">
        <v>6168.6</v>
      </c>
      <c r="AL17" s="35">
        <v>6377.2</v>
      </c>
      <c r="AM17" s="35">
        <v>6854.2</v>
      </c>
      <c r="AN17" s="35">
        <v>7052.1</v>
      </c>
      <c r="AO17" s="35">
        <v>7087</v>
      </c>
      <c r="AP17" s="35">
        <v>7074.6490000000013</v>
      </c>
      <c r="AQ17" s="35">
        <v>7696.4490000000005</v>
      </c>
      <c r="AR17" s="35">
        <v>8026.4490000000005</v>
      </c>
      <c r="AS17" s="35">
        <v>8211.4490000000005</v>
      </c>
      <c r="AT17" s="35">
        <v>7664.6</v>
      </c>
      <c r="AU17" s="35">
        <v>8610.6</v>
      </c>
      <c r="AV17" s="35">
        <v>9030.6</v>
      </c>
      <c r="AW17" s="35">
        <v>9034.7999999999993</v>
      </c>
      <c r="AX17" s="35">
        <v>8543.7000000000007</v>
      </c>
      <c r="AY17" s="35">
        <v>10049.799999999999</v>
      </c>
      <c r="AZ17" s="35">
        <v>10379.93</v>
      </c>
      <c r="BA17" s="35">
        <v>9060</v>
      </c>
      <c r="BB17" s="35">
        <v>9028.39</v>
      </c>
      <c r="BC17" s="35">
        <v>10871.3</v>
      </c>
      <c r="BD17" s="35">
        <v>11102.2</v>
      </c>
      <c r="BE17" s="35">
        <v>9666.2000000000007</v>
      </c>
      <c r="BF17" s="35">
        <v>10769.2</v>
      </c>
      <c r="BG17" s="35">
        <v>13313.2</v>
      </c>
      <c r="BH17" s="35">
        <v>13481.6</v>
      </c>
      <c r="BI17" s="35">
        <v>12088</v>
      </c>
      <c r="BJ17" s="35">
        <v>10878</v>
      </c>
      <c r="BK17" s="35">
        <v>13493</v>
      </c>
      <c r="BL17" s="35">
        <v>13599</v>
      </c>
      <c r="BM17" s="35">
        <v>12116</v>
      </c>
      <c r="BN17" s="35">
        <v>11353</v>
      </c>
      <c r="BO17" s="35">
        <v>14312</v>
      </c>
      <c r="BP17" s="35">
        <v>15246</v>
      </c>
      <c r="BQ17" s="35">
        <v>14637</v>
      </c>
      <c r="BR17" s="35">
        <v>13737</v>
      </c>
      <c r="BS17" s="35">
        <v>16162</v>
      </c>
      <c r="BT17" s="35">
        <v>16842</v>
      </c>
      <c r="BU17" s="35">
        <v>15679</v>
      </c>
      <c r="BV17" s="35">
        <v>14985</v>
      </c>
      <c r="BW17" s="35">
        <v>17096.758961895677</v>
      </c>
    </row>
    <row r="18" spans="1:77">
      <c r="A18" s="68" t="s">
        <v>12</v>
      </c>
      <c r="B18" s="36">
        <v>2115.65</v>
      </c>
      <c r="C18" s="37">
        <v>2176.65</v>
      </c>
      <c r="D18" s="37">
        <v>2233</v>
      </c>
      <c r="E18" s="37">
        <v>2285</v>
      </c>
      <c r="F18" s="37">
        <v>2354.25</v>
      </c>
      <c r="G18" s="37">
        <v>2452.25</v>
      </c>
      <c r="H18" s="37">
        <v>2540</v>
      </c>
      <c r="I18" s="37">
        <v>2576</v>
      </c>
      <c r="J18" s="37">
        <v>2653.3</v>
      </c>
      <c r="K18" s="37">
        <v>2774</v>
      </c>
      <c r="L18" s="37">
        <v>2962</v>
      </c>
      <c r="M18" s="37">
        <v>2939</v>
      </c>
      <c r="N18" s="37">
        <v>2980</v>
      </c>
      <c r="O18" s="37">
        <v>3183</v>
      </c>
      <c r="P18" s="37">
        <v>3366</v>
      </c>
      <c r="Q18" s="37">
        <v>3439</v>
      </c>
      <c r="R18" s="37">
        <v>3497</v>
      </c>
      <c r="S18" s="37">
        <v>3595</v>
      </c>
      <c r="T18" s="37">
        <v>3791</v>
      </c>
      <c r="U18" s="37">
        <v>3826</v>
      </c>
      <c r="V18" s="37">
        <v>3934</v>
      </c>
      <c r="W18" s="37">
        <v>4071</v>
      </c>
      <c r="X18" s="37">
        <v>4330</v>
      </c>
      <c r="Y18" s="37">
        <v>4376</v>
      </c>
      <c r="Z18" s="37">
        <v>4545</v>
      </c>
      <c r="AA18" s="37">
        <v>4548</v>
      </c>
      <c r="AB18" s="37">
        <v>4685</v>
      </c>
      <c r="AC18" s="37">
        <v>4843</v>
      </c>
      <c r="AD18" s="37">
        <v>5200.8999999999996</v>
      </c>
      <c r="AE18" s="37">
        <v>5270.9</v>
      </c>
      <c r="AF18" s="37">
        <v>5466</v>
      </c>
      <c r="AG18" s="37">
        <v>5605</v>
      </c>
      <c r="AH18" s="37">
        <v>5691.1</v>
      </c>
      <c r="AI18" s="37">
        <v>5735.1</v>
      </c>
      <c r="AJ18" s="37">
        <v>5795.1</v>
      </c>
      <c r="AK18" s="37">
        <v>5846.1</v>
      </c>
      <c r="AL18" s="37">
        <v>5968.08</v>
      </c>
      <c r="AM18" s="37">
        <v>5888.08</v>
      </c>
      <c r="AN18" s="37">
        <v>6148.06</v>
      </c>
      <c r="AO18" s="37">
        <v>6272.08</v>
      </c>
      <c r="AP18" s="37">
        <v>6413</v>
      </c>
      <c r="AQ18" s="37">
        <v>6547</v>
      </c>
      <c r="AR18" s="37">
        <v>6821</v>
      </c>
      <c r="AS18" s="37">
        <v>7015</v>
      </c>
      <c r="AT18" s="37">
        <v>7209</v>
      </c>
      <c r="AU18" s="37">
        <v>7382</v>
      </c>
      <c r="AV18" s="37">
        <v>7635</v>
      </c>
      <c r="AW18" s="37">
        <v>7900</v>
      </c>
      <c r="AX18" s="37">
        <v>8174</v>
      </c>
      <c r="AY18" s="37">
        <v>8479</v>
      </c>
      <c r="AZ18" s="37">
        <v>8888</v>
      </c>
      <c r="BA18" s="37">
        <v>9041</v>
      </c>
      <c r="BB18" s="37">
        <v>9287</v>
      </c>
      <c r="BC18" s="37">
        <v>9934</v>
      </c>
      <c r="BD18" s="37">
        <v>10610</v>
      </c>
      <c r="BE18" s="37">
        <v>10885</v>
      </c>
      <c r="BF18" s="37">
        <v>10908</v>
      </c>
      <c r="BG18" s="37">
        <v>10869</v>
      </c>
      <c r="BH18" s="37">
        <v>11034</v>
      </c>
      <c r="BI18" s="37">
        <v>11262</v>
      </c>
      <c r="BJ18" s="37">
        <v>11435</v>
      </c>
      <c r="BK18" s="37">
        <v>11505</v>
      </c>
      <c r="BL18" s="37">
        <v>11797</v>
      </c>
      <c r="BM18" s="37">
        <v>11805</v>
      </c>
      <c r="BN18" s="37">
        <v>12172</v>
      </c>
      <c r="BO18" s="37">
        <v>12243</v>
      </c>
      <c r="BP18" s="37">
        <v>12685</v>
      </c>
      <c r="BQ18" s="37">
        <v>12969</v>
      </c>
      <c r="BR18" s="37">
        <v>13141</v>
      </c>
      <c r="BS18" s="37">
        <v>13314</v>
      </c>
      <c r="BT18" s="37">
        <v>13493</v>
      </c>
      <c r="BU18" s="37">
        <v>13686</v>
      </c>
      <c r="BV18" s="37">
        <v>13941</v>
      </c>
      <c r="BW18" s="37">
        <v>14453</v>
      </c>
    </row>
    <row r="19" spans="1:77" hidden="1">
      <c r="A19" s="2" t="s">
        <v>13</v>
      </c>
      <c r="B19" s="31">
        <f t="shared" ref="B19:Y19" si="18">B13+B9+B6</f>
        <v>52094.436127548586</v>
      </c>
      <c r="C19" s="32">
        <f t="shared" si="18"/>
        <v>56075.785641799768</v>
      </c>
      <c r="D19" s="32">
        <f t="shared" si="18"/>
        <v>60049.40902918073</v>
      </c>
      <c r="E19" s="32">
        <f t="shared" si="18"/>
        <v>57456.425467139954</v>
      </c>
      <c r="F19" s="32">
        <f t="shared" si="18"/>
        <v>59397.970179271557</v>
      </c>
      <c r="G19" s="32">
        <f t="shared" si="18"/>
        <v>66250.716738293995</v>
      </c>
      <c r="H19" s="32">
        <f t="shared" si="18"/>
        <v>67028.607404796974</v>
      </c>
      <c r="I19" s="32">
        <f t="shared" si="18"/>
        <v>64676.446772702147</v>
      </c>
      <c r="J19" s="32">
        <f t="shared" si="18"/>
        <v>66558.450151047931</v>
      </c>
      <c r="K19" s="32">
        <f t="shared" si="18"/>
        <v>74661.63731735271</v>
      </c>
      <c r="L19" s="32">
        <f t="shared" si="18"/>
        <v>75049.267948645036</v>
      </c>
      <c r="M19" s="32">
        <f t="shared" si="18"/>
        <v>70820.967460686865</v>
      </c>
      <c r="N19" s="32">
        <f t="shared" si="18"/>
        <v>71263.752999999997</v>
      </c>
      <c r="O19" s="32">
        <f t="shared" si="18"/>
        <v>79374.408999999985</v>
      </c>
      <c r="P19" s="32">
        <f t="shared" si="18"/>
        <v>78643.941000000006</v>
      </c>
      <c r="Q19" s="32">
        <f t="shared" si="18"/>
        <v>73049.891999999993</v>
      </c>
      <c r="R19" s="32">
        <f t="shared" si="18"/>
        <v>76422.98</v>
      </c>
      <c r="S19" s="32">
        <f t="shared" si="18"/>
        <v>84001.922000000006</v>
      </c>
      <c r="T19" s="32">
        <f t="shared" si="18"/>
        <v>88233.394</v>
      </c>
      <c r="U19" s="32">
        <f t="shared" si="18"/>
        <v>85798.403999999995</v>
      </c>
      <c r="V19" s="32">
        <f t="shared" si="18"/>
        <v>89058.521000000008</v>
      </c>
      <c r="W19" s="32">
        <f t="shared" si="18"/>
        <v>98125.523000000001</v>
      </c>
      <c r="X19" s="32">
        <f t="shared" si="18"/>
        <v>106170.164</v>
      </c>
      <c r="Y19" s="32">
        <f t="shared" si="18"/>
        <v>102562.1</v>
      </c>
      <c r="Z19" s="32">
        <f t="shared" ref="Z19:AZ19" si="19">Z13+Z9+Z6</f>
        <v>105984.228</v>
      </c>
      <c r="AA19" s="32">
        <f t="shared" si="19"/>
        <v>115470.571</v>
      </c>
      <c r="AB19" s="32">
        <f t="shared" si="19"/>
        <v>116423.083</v>
      </c>
      <c r="AC19" s="32">
        <f t="shared" si="19"/>
        <v>115341.71800000001</v>
      </c>
      <c r="AD19" s="32">
        <f t="shared" si="19"/>
        <v>120724.22</v>
      </c>
      <c r="AE19" s="32">
        <f t="shared" si="19"/>
        <v>136557.71</v>
      </c>
      <c r="AF19" s="32">
        <f t="shared" si="19"/>
        <v>140796.35</v>
      </c>
      <c r="AG19" s="32">
        <f t="shared" si="19"/>
        <v>138753.9</v>
      </c>
      <c r="AH19" s="32">
        <f t="shared" si="19"/>
        <v>138160.61000000002</v>
      </c>
      <c r="AI19" s="32">
        <f t="shared" si="19"/>
        <v>147486.39999999999</v>
      </c>
      <c r="AJ19" s="32">
        <f t="shared" si="19"/>
        <v>148659.79999999999</v>
      </c>
      <c r="AK19" s="32">
        <f t="shared" si="19"/>
        <v>141854.99</v>
      </c>
      <c r="AL19" s="32">
        <f t="shared" si="19"/>
        <v>149784.69999999998</v>
      </c>
      <c r="AM19" s="32">
        <f t="shared" si="19"/>
        <v>157415.71</v>
      </c>
      <c r="AN19" s="32">
        <f t="shared" si="19"/>
        <v>167895.27000000002</v>
      </c>
      <c r="AO19" s="32">
        <f t="shared" si="19"/>
        <v>158550.41999999998</v>
      </c>
      <c r="AP19" s="32">
        <f t="shared" si="19"/>
        <v>165156.09900000002</v>
      </c>
      <c r="AQ19" s="32">
        <f t="shared" si="19"/>
        <v>175843.99900000001</v>
      </c>
      <c r="AR19" s="32">
        <f t="shared" si="19"/>
        <v>184694.94899999999</v>
      </c>
      <c r="AS19" s="32">
        <f t="shared" si="19"/>
        <v>176353.84899999999</v>
      </c>
      <c r="AT19" s="32">
        <f t="shared" si="19"/>
        <v>181177.75</v>
      </c>
      <c r="AU19" s="32">
        <f t="shared" si="19"/>
        <v>193375.75</v>
      </c>
      <c r="AV19" s="32">
        <f t="shared" si="19"/>
        <v>216043.95</v>
      </c>
      <c r="AW19" s="32">
        <f t="shared" si="19"/>
        <v>204168.65</v>
      </c>
      <c r="AX19" s="32">
        <f t="shared" si="19"/>
        <v>217528.41</v>
      </c>
      <c r="AY19" s="32">
        <f t="shared" si="19"/>
        <v>225344.55000000002</v>
      </c>
      <c r="AZ19" s="32">
        <f t="shared" si="19"/>
        <v>237205.45</v>
      </c>
      <c r="BA19" s="32">
        <f t="shared" ref="BA19:BH19" si="20">BA13+BA9+BA6</f>
        <v>229616.83000000002</v>
      </c>
      <c r="BB19" s="32">
        <f t="shared" si="20"/>
        <v>242697.90700000001</v>
      </c>
      <c r="BC19" s="32">
        <f t="shared" si="20"/>
        <v>264941.91100000002</v>
      </c>
      <c r="BD19" s="32">
        <f t="shared" si="20"/>
        <v>273600.37700000004</v>
      </c>
      <c r="BE19" s="32">
        <f t="shared" si="20"/>
        <v>254636.08500000002</v>
      </c>
      <c r="BF19" s="17">
        <f t="shared" si="20"/>
        <v>265676.495</v>
      </c>
      <c r="BG19" s="17">
        <f t="shared" si="20"/>
        <v>282055.09299999999</v>
      </c>
      <c r="BH19" s="17">
        <f t="shared" si="20"/>
        <v>281726.69400000002</v>
      </c>
      <c r="BI19" s="17">
        <f t="shared" ref="BI19:BN19" si="21">BI13+BI9+BI6</f>
        <v>267221.90899999999</v>
      </c>
      <c r="BJ19" s="17">
        <f t="shared" si="21"/>
        <v>280728.84999999998</v>
      </c>
      <c r="BK19" s="17">
        <f t="shared" si="21"/>
        <v>311371.83999999997</v>
      </c>
      <c r="BL19" s="17">
        <f t="shared" si="21"/>
        <v>305710</v>
      </c>
      <c r="BM19" s="17">
        <f t="shared" si="21"/>
        <v>297897</v>
      </c>
      <c r="BN19" s="17">
        <f t="shared" si="21"/>
        <v>303501</v>
      </c>
      <c r="BO19" s="17">
        <f t="shared" ref="BO19:BW19" si="22">BO13+BO9+BO6</f>
        <v>329741</v>
      </c>
      <c r="BP19" s="17">
        <f t="shared" si="22"/>
        <v>335521.8</v>
      </c>
      <c r="BQ19" s="17">
        <f t="shared" si="22"/>
        <v>322299.89</v>
      </c>
      <c r="BR19" s="17">
        <f t="shared" si="22"/>
        <v>330727</v>
      </c>
      <c r="BS19" s="17">
        <f t="shared" si="22"/>
        <v>360811</v>
      </c>
      <c r="BT19" s="17">
        <f t="shared" ref="BT19:BV19" si="23">BT13+BT9+BT6</f>
        <v>355945</v>
      </c>
      <c r="BU19" s="17">
        <f t="shared" si="23"/>
        <v>340175</v>
      </c>
      <c r="BV19" s="17">
        <f t="shared" si="23"/>
        <v>351276.16000000003</v>
      </c>
      <c r="BW19" s="17">
        <f t="shared" si="22"/>
        <v>377589.35517947574</v>
      </c>
    </row>
    <row r="20" spans="1:77" hidden="1">
      <c r="A20" s="3"/>
      <c r="B20" s="34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/>
      <c r="AZ20" s="35"/>
      <c r="BA20" s="35"/>
      <c r="BB20" s="35"/>
      <c r="BC20" s="35"/>
      <c r="BD20" s="35"/>
      <c r="BE20" s="35"/>
      <c r="BF20" s="35"/>
      <c r="BG20" s="35"/>
      <c r="BH20" s="35"/>
      <c r="BI20" s="35"/>
      <c r="BJ20" s="35"/>
      <c r="BK20" s="35"/>
      <c r="BL20" s="35"/>
      <c r="BM20" s="35"/>
      <c r="BN20" s="35"/>
      <c r="BO20" s="35"/>
      <c r="BP20" s="35"/>
      <c r="BQ20" s="35"/>
      <c r="BR20" s="35"/>
      <c r="BS20" s="35"/>
      <c r="BT20" s="35"/>
      <c r="BU20" s="35"/>
      <c r="BV20" s="35"/>
      <c r="BW20" s="35"/>
    </row>
    <row r="21" spans="1:77" ht="13.5" thickBot="1">
      <c r="A21" s="67" t="s">
        <v>184</v>
      </c>
      <c r="B21" s="23">
        <f t="shared" ref="B21:U21" si="24">B19+B20</f>
        <v>52094.436127548586</v>
      </c>
      <c r="C21" s="24">
        <f t="shared" si="24"/>
        <v>56075.785641799768</v>
      </c>
      <c r="D21" s="24">
        <f t="shared" si="24"/>
        <v>60049.40902918073</v>
      </c>
      <c r="E21" s="24">
        <f t="shared" si="24"/>
        <v>57456.425467139954</v>
      </c>
      <c r="F21" s="24">
        <f t="shared" si="24"/>
        <v>59397.970179271557</v>
      </c>
      <c r="G21" s="24">
        <f t="shared" si="24"/>
        <v>66250.716738293995</v>
      </c>
      <c r="H21" s="24">
        <f t="shared" si="24"/>
        <v>67028.607404796974</v>
      </c>
      <c r="I21" s="24">
        <f t="shared" si="24"/>
        <v>64676.446772702147</v>
      </c>
      <c r="J21" s="24">
        <f t="shared" si="24"/>
        <v>66558.450151047931</v>
      </c>
      <c r="K21" s="24">
        <f t="shared" si="24"/>
        <v>74661.63731735271</v>
      </c>
      <c r="L21" s="24">
        <f t="shared" si="24"/>
        <v>75049.267948645036</v>
      </c>
      <c r="M21" s="24">
        <f t="shared" si="24"/>
        <v>70820.967460686865</v>
      </c>
      <c r="N21" s="24">
        <f t="shared" si="24"/>
        <v>71263.752999999997</v>
      </c>
      <c r="O21" s="24">
        <f t="shared" si="24"/>
        <v>79374.408999999985</v>
      </c>
      <c r="P21" s="24">
        <f t="shared" si="24"/>
        <v>78643.941000000006</v>
      </c>
      <c r="Q21" s="24">
        <f t="shared" si="24"/>
        <v>73049.891999999993</v>
      </c>
      <c r="R21" s="24">
        <f t="shared" si="24"/>
        <v>76422.98</v>
      </c>
      <c r="S21" s="24">
        <f t="shared" si="24"/>
        <v>84001.922000000006</v>
      </c>
      <c r="T21" s="24">
        <f t="shared" si="24"/>
        <v>88233.394</v>
      </c>
      <c r="U21" s="24">
        <f t="shared" si="24"/>
        <v>85798.403999999995</v>
      </c>
      <c r="V21" s="24">
        <f t="shared" ref="V21:AA21" si="25">V19+V20</f>
        <v>89058.521000000008</v>
      </c>
      <c r="W21" s="24">
        <f t="shared" si="25"/>
        <v>98125.523000000001</v>
      </c>
      <c r="X21" s="24">
        <f t="shared" si="25"/>
        <v>106170.164</v>
      </c>
      <c r="Y21" s="24">
        <f t="shared" si="25"/>
        <v>102562.1</v>
      </c>
      <c r="Z21" s="24">
        <f t="shared" si="25"/>
        <v>105984.228</v>
      </c>
      <c r="AA21" s="24">
        <f t="shared" si="25"/>
        <v>115470.571</v>
      </c>
      <c r="AB21" s="24">
        <f t="shared" ref="AB21:BH21" si="26">AB19+AB20</f>
        <v>116423.083</v>
      </c>
      <c r="AC21" s="24">
        <f t="shared" si="26"/>
        <v>115341.71800000001</v>
      </c>
      <c r="AD21" s="24">
        <f t="shared" si="26"/>
        <v>120724.22</v>
      </c>
      <c r="AE21" s="24">
        <f t="shared" si="26"/>
        <v>136557.71</v>
      </c>
      <c r="AF21" s="24">
        <f t="shared" si="26"/>
        <v>140796.35</v>
      </c>
      <c r="AG21" s="24">
        <f t="shared" si="26"/>
        <v>138753.9</v>
      </c>
      <c r="AH21" s="24">
        <f t="shared" si="26"/>
        <v>138160.61000000002</v>
      </c>
      <c r="AI21" s="24">
        <f t="shared" si="26"/>
        <v>147486.39999999999</v>
      </c>
      <c r="AJ21" s="24">
        <f t="shared" si="26"/>
        <v>148659.79999999999</v>
      </c>
      <c r="AK21" s="24">
        <f t="shared" si="26"/>
        <v>141854.99</v>
      </c>
      <c r="AL21" s="24">
        <f t="shared" si="26"/>
        <v>149784.69999999998</v>
      </c>
      <c r="AM21" s="24">
        <f t="shared" si="26"/>
        <v>157415.71</v>
      </c>
      <c r="AN21" s="24">
        <f t="shared" si="26"/>
        <v>167895.27000000002</v>
      </c>
      <c r="AO21" s="24">
        <f t="shared" si="26"/>
        <v>158550.41999999998</v>
      </c>
      <c r="AP21" s="24">
        <f t="shared" si="26"/>
        <v>165156.09900000002</v>
      </c>
      <c r="AQ21" s="24">
        <f t="shared" si="26"/>
        <v>175843.99900000001</v>
      </c>
      <c r="AR21" s="24">
        <f t="shared" si="26"/>
        <v>184694.94899999999</v>
      </c>
      <c r="AS21" s="24">
        <f t="shared" si="26"/>
        <v>176353.84899999999</v>
      </c>
      <c r="AT21" s="24">
        <f t="shared" si="26"/>
        <v>181177.75</v>
      </c>
      <c r="AU21" s="24">
        <f t="shared" si="26"/>
        <v>193375.75</v>
      </c>
      <c r="AV21" s="24">
        <f t="shared" si="26"/>
        <v>216043.95</v>
      </c>
      <c r="AW21" s="24">
        <f t="shared" si="26"/>
        <v>204168.65</v>
      </c>
      <c r="AX21" s="24">
        <f t="shared" si="26"/>
        <v>217528.41</v>
      </c>
      <c r="AY21" s="24">
        <f t="shared" si="26"/>
        <v>225344.55000000002</v>
      </c>
      <c r="AZ21" s="24">
        <f t="shared" si="26"/>
        <v>237205.45</v>
      </c>
      <c r="BA21" s="24">
        <f t="shared" si="26"/>
        <v>229616.83000000002</v>
      </c>
      <c r="BB21" s="24">
        <f t="shared" si="26"/>
        <v>242697.90700000001</v>
      </c>
      <c r="BC21" s="24">
        <f t="shared" si="26"/>
        <v>264941.91100000002</v>
      </c>
      <c r="BD21" s="24">
        <f t="shared" si="26"/>
        <v>273600.37700000004</v>
      </c>
      <c r="BE21" s="24">
        <f t="shared" si="26"/>
        <v>254636.08500000002</v>
      </c>
      <c r="BF21" s="24">
        <f t="shared" si="26"/>
        <v>265676.495</v>
      </c>
      <c r="BG21" s="24">
        <f t="shared" si="26"/>
        <v>282055.09299999999</v>
      </c>
      <c r="BH21" s="24">
        <f t="shared" si="26"/>
        <v>281726.69400000002</v>
      </c>
      <c r="BI21" s="24">
        <f t="shared" ref="BI21:BN21" si="27">BI19+BI20</f>
        <v>267221.90899999999</v>
      </c>
      <c r="BJ21" s="24">
        <f t="shared" si="27"/>
        <v>280728.84999999998</v>
      </c>
      <c r="BK21" s="24">
        <f t="shared" si="27"/>
        <v>311371.83999999997</v>
      </c>
      <c r="BL21" s="24">
        <f t="shared" si="27"/>
        <v>305710</v>
      </c>
      <c r="BM21" s="24">
        <f t="shared" si="27"/>
        <v>297897</v>
      </c>
      <c r="BN21" s="24">
        <f t="shared" si="27"/>
        <v>303501</v>
      </c>
      <c r="BO21" s="24">
        <f t="shared" ref="BO21:BW21" si="28">BO19+BO20</f>
        <v>329741</v>
      </c>
      <c r="BP21" s="24">
        <f t="shared" si="28"/>
        <v>335521.8</v>
      </c>
      <c r="BQ21" s="24">
        <f t="shared" si="28"/>
        <v>322299.89</v>
      </c>
      <c r="BR21" s="24">
        <f t="shared" si="28"/>
        <v>330727</v>
      </c>
      <c r="BS21" s="24">
        <f t="shared" si="28"/>
        <v>360811</v>
      </c>
      <c r="BT21" s="24">
        <f t="shared" ref="BT21:BV21" si="29">BT19+BT20</f>
        <v>355945</v>
      </c>
      <c r="BU21" s="24">
        <f t="shared" si="29"/>
        <v>340175</v>
      </c>
      <c r="BV21" s="24">
        <f t="shared" si="29"/>
        <v>351276.16000000003</v>
      </c>
      <c r="BW21" s="24">
        <f t="shared" si="28"/>
        <v>377589.35517947574</v>
      </c>
      <c r="BY21" s="8"/>
    </row>
    <row r="23" spans="1:77" ht="18">
      <c r="A23" s="205" t="str">
        <f>Annual!A23</f>
        <v>KZN – Annual Gross Operating Surplus</v>
      </c>
      <c r="B23" s="211"/>
      <c r="C23" s="211"/>
      <c r="D23" s="211"/>
      <c r="E23" s="211"/>
      <c r="F23" s="211"/>
      <c r="G23" s="211"/>
      <c r="H23" s="211"/>
      <c r="I23" s="211"/>
      <c r="J23" s="211"/>
      <c r="K23" s="211"/>
      <c r="L23" s="211"/>
      <c r="M23" s="211"/>
      <c r="N23" s="211"/>
      <c r="O23" s="211"/>
      <c r="P23" s="211"/>
      <c r="Q23" s="211"/>
      <c r="R23" s="211"/>
      <c r="S23" s="211"/>
      <c r="T23" s="211"/>
      <c r="U23" s="211"/>
      <c r="V23" s="211"/>
      <c r="W23" s="211"/>
      <c r="X23" s="211"/>
      <c r="Y23" s="211"/>
      <c r="Z23" s="212"/>
      <c r="AA23" s="212"/>
      <c r="AB23" s="212"/>
      <c r="AC23" s="212"/>
      <c r="AD23" s="212"/>
      <c r="AE23" s="212"/>
      <c r="AF23" s="212"/>
      <c r="AG23" s="212"/>
      <c r="AH23" s="212"/>
      <c r="AI23" s="212"/>
      <c r="AJ23" s="212"/>
      <c r="AK23" s="212"/>
      <c r="AL23" s="212"/>
      <c r="AM23" s="212"/>
      <c r="AN23" s="212"/>
      <c r="AO23" s="212"/>
      <c r="AP23" s="212"/>
      <c r="AQ23" s="212"/>
      <c r="AR23" s="212"/>
      <c r="AS23" s="212"/>
      <c r="AT23" s="212"/>
      <c r="AU23" s="212"/>
      <c r="AV23" s="212"/>
      <c r="AW23" s="212"/>
      <c r="AX23" s="212"/>
      <c r="AY23" s="212"/>
      <c r="AZ23" s="212"/>
      <c r="BA23" s="212"/>
      <c r="BB23" s="212"/>
      <c r="BC23" s="212"/>
      <c r="BD23" s="212"/>
      <c r="BE23" s="212"/>
      <c r="BF23" s="212"/>
      <c r="BG23" s="212"/>
      <c r="BH23" s="212"/>
    </row>
    <row r="24" spans="1:77" ht="13.5" thickBot="1">
      <c r="A24" s="1" t="s">
        <v>183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77" ht="13.5" thickBot="1">
      <c r="A25" s="52" t="s">
        <v>24</v>
      </c>
      <c r="B25" s="133" t="str">
        <f>B5</f>
        <v>1995q1</v>
      </c>
      <c r="C25" s="132" t="str">
        <f t="shared" ref="C25:AG25" si="30">C5</f>
        <v>1995q2</v>
      </c>
      <c r="D25" s="132" t="str">
        <f t="shared" si="30"/>
        <v>1995q3</v>
      </c>
      <c r="E25" s="132" t="str">
        <f t="shared" si="30"/>
        <v>1995q4</v>
      </c>
      <c r="F25" s="132" t="str">
        <f t="shared" si="30"/>
        <v>1996q1</v>
      </c>
      <c r="G25" s="132" t="str">
        <f t="shared" si="30"/>
        <v>1996q2</v>
      </c>
      <c r="H25" s="132" t="str">
        <f t="shared" si="30"/>
        <v>1996q3</v>
      </c>
      <c r="I25" s="132" t="str">
        <f t="shared" si="30"/>
        <v>1996q4</v>
      </c>
      <c r="J25" s="132" t="str">
        <f t="shared" si="30"/>
        <v>1997q1</v>
      </c>
      <c r="K25" s="132" t="str">
        <f t="shared" si="30"/>
        <v>1997q2</v>
      </c>
      <c r="L25" s="132" t="str">
        <f t="shared" si="30"/>
        <v>1997q3</v>
      </c>
      <c r="M25" s="132" t="str">
        <f t="shared" si="30"/>
        <v>1997q4</v>
      </c>
      <c r="N25" s="132" t="str">
        <f t="shared" si="30"/>
        <v>1998q1</v>
      </c>
      <c r="O25" s="132" t="str">
        <f t="shared" si="30"/>
        <v>1998q2</v>
      </c>
      <c r="P25" s="132" t="str">
        <f t="shared" si="30"/>
        <v>1998q3</v>
      </c>
      <c r="Q25" s="132" t="str">
        <f t="shared" si="30"/>
        <v>1998q4</v>
      </c>
      <c r="R25" s="132" t="str">
        <f t="shared" si="30"/>
        <v>1999q1</v>
      </c>
      <c r="S25" s="132" t="str">
        <f t="shared" si="30"/>
        <v>1999q2</v>
      </c>
      <c r="T25" s="132" t="str">
        <f t="shared" si="30"/>
        <v>1999q3</v>
      </c>
      <c r="U25" s="132" t="str">
        <f t="shared" si="30"/>
        <v>1999q4</v>
      </c>
      <c r="V25" s="132" t="str">
        <f>V5</f>
        <v>2000q1</v>
      </c>
      <c r="W25" s="132" t="str">
        <f>W5</f>
        <v>2000q2</v>
      </c>
      <c r="X25" s="132" t="str">
        <f>X5</f>
        <v>2000q3</v>
      </c>
      <c r="Y25" s="132" t="str">
        <f>Y5</f>
        <v>2000q4</v>
      </c>
      <c r="Z25" s="132" t="str">
        <f t="shared" si="30"/>
        <v>2001q1</v>
      </c>
      <c r="AA25" s="132" t="str">
        <f t="shared" si="30"/>
        <v>2001q2</v>
      </c>
      <c r="AB25" s="132" t="str">
        <f t="shared" si="30"/>
        <v>2001q3</v>
      </c>
      <c r="AC25" s="132" t="str">
        <f t="shared" si="30"/>
        <v>2001q4</v>
      </c>
      <c r="AD25" s="132" t="str">
        <f t="shared" si="30"/>
        <v>2002q1</v>
      </c>
      <c r="AE25" s="132" t="str">
        <f t="shared" si="30"/>
        <v>2002q2</v>
      </c>
      <c r="AF25" s="132" t="str">
        <f t="shared" si="30"/>
        <v>2002q3</v>
      </c>
      <c r="AG25" s="132" t="str">
        <f t="shared" si="30"/>
        <v>2002q4</v>
      </c>
      <c r="AH25" s="132" t="str">
        <f t="shared" ref="AH25:BQ25" si="31">AH5</f>
        <v>2003q1</v>
      </c>
      <c r="AI25" s="132" t="str">
        <f t="shared" si="31"/>
        <v>2003q2</v>
      </c>
      <c r="AJ25" s="132" t="str">
        <f t="shared" si="31"/>
        <v>2003q3</v>
      </c>
      <c r="AK25" s="132" t="str">
        <f t="shared" si="31"/>
        <v>2003q4</v>
      </c>
      <c r="AL25" s="132" t="str">
        <f t="shared" si="31"/>
        <v>2004q1</v>
      </c>
      <c r="AM25" s="132" t="str">
        <f t="shared" si="31"/>
        <v>2004q2</v>
      </c>
      <c r="AN25" s="132" t="str">
        <f t="shared" si="31"/>
        <v>2004q3</v>
      </c>
      <c r="AO25" s="132" t="str">
        <f t="shared" si="31"/>
        <v>2004q4</v>
      </c>
      <c r="AP25" s="132" t="str">
        <f t="shared" si="31"/>
        <v>2005q1</v>
      </c>
      <c r="AQ25" s="132" t="str">
        <f t="shared" si="31"/>
        <v>2005q2</v>
      </c>
      <c r="AR25" s="132" t="str">
        <f t="shared" si="31"/>
        <v>2005q3</v>
      </c>
      <c r="AS25" s="132" t="str">
        <f t="shared" si="31"/>
        <v>2005q4</v>
      </c>
      <c r="AT25" s="132" t="str">
        <f t="shared" si="31"/>
        <v>2006q1</v>
      </c>
      <c r="AU25" s="132" t="str">
        <f t="shared" si="31"/>
        <v>2006q2</v>
      </c>
      <c r="AV25" s="132" t="str">
        <f t="shared" si="31"/>
        <v>2006q3</v>
      </c>
      <c r="AW25" s="132" t="str">
        <f t="shared" si="31"/>
        <v>2006q4</v>
      </c>
      <c r="AX25" s="132" t="str">
        <f t="shared" si="31"/>
        <v>2007q1</v>
      </c>
      <c r="AY25" s="132" t="str">
        <f t="shared" si="31"/>
        <v>2007q2</v>
      </c>
      <c r="AZ25" s="132" t="str">
        <f t="shared" si="31"/>
        <v>2007q3</v>
      </c>
      <c r="BA25" s="132" t="str">
        <f t="shared" si="31"/>
        <v>2007q4</v>
      </c>
      <c r="BB25" s="132" t="str">
        <f t="shared" si="31"/>
        <v>2008q1</v>
      </c>
      <c r="BC25" s="132" t="str">
        <f t="shared" si="31"/>
        <v>2008q2</v>
      </c>
      <c r="BD25" s="132" t="str">
        <f t="shared" si="31"/>
        <v>2008q3</v>
      </c>
      <c r="BE25" s="132" t="str">
        <f t="shared" si="31"/>
        <v>2008q4</v>
      </c>
      <c r="BF25" s="132" t="str">
        <f t="shared" si="31"/>
        <v>2009q1</v>
      </c>
      <c r="BG25" s="132" t="str">
        <f t="shared" si="31"/>
        <v>2009q2</v>
      </c>
      <c r="BH25" s="132" t="str">
        <f t="shared" si="31"/>
        <v>2009q3</v>
      </c>
      <c r="BI25" s="132" t="str">
        <f t="shared" si="31"/>
        <v>2009q4</v>
      </c>
      <c r="BJ25" s="132" t="str">
        <f t="shared" si="31"/>
        <v>2010q1</v>
      </c>
      <c r="BK25" s="132" t="str">
        <f t="shared" si="31"/>
        <v>2010q2</v>
      </c>
      <c r="BL25" s="132" t="str">
        <f t="shared" si="31"/>
        <v>2010q3</v>
      </c>
      <c r="BM25" s="132" t="str">
        <f t="shared" si="31"/>
        <v>2010q4</v>
      </c>
      <c r="BN25" s="132" t="str">
        <f t="shared" si="31"/>
        <v>2011q1</v>
      </c>
      <c r="BO25" s="132" t="str">
        <f t="shared" si="31"/>
        <v>2011q2</v>
      </c>
      <c r="BP25" s="132" t="str">
        <f t="shared" si="31"/>
        <v>2011q3</v>
      </c>
      <c r="BQ25" s="132" t="str">
        <f t="shared" si="31"/>
        <v>2011q4</v>
      </c>
      <c r="BR25" s="132" t="str">
        <f t="shared" ref="BR25:BW25" si="32">BR5</f>
        <v>2012q1</v>
      </c>
      <c r="BS25" s="132" t="str">
        <f t="shared" si="32"/>
        <v>2012q2</v>
      </c>
      <c r="BT25" s="132" t="str">
        <f t="shared" si="32"/>
        <v>2012q3</v>
      </c>
      <c r="BU25" s="132" t="str">
        <f t="shared" si="32"/>
        <v>2012q4</v>
      </c>
      <c r="BV25" s="132" t="str">
        <f t="shared" si="32"/>
        <v>2013q1</v>
      </c>
      <c r="BW25" s="132" t="str">
        <f t="shared" si="32"/>
        <v>2013q2</v>
      </c>
    </row>
    <row r="26" spans="1:77" ht="13.5" thickTop="1">
      <c r="A26" s="53" t="s">
        <v>0</v>
      </c>
      <c r="B26" s="21">
        <f t="shared" ref="B26" si="33">SUM(B27:B28)</f>
        <v>873.37955574330635</v>
      </c>
      <c r="C26" s="15">
        <f t="shared" ref="C26:F26" si="34">SUM(C27:C28)</f>
        <v>1401.1296908436725</v>
      </c>
      <c r="D26" s="15">
        <f t="shared" si="34"/>
        <v>1424.2966967630052</v>
      </c>
      <c r="E26" s="15">
        <f t="shared" si="34"/>
        <v>1047.4232852531848</v>
      </c>
      <c r="F26" s="15">
        <f t="shared" si="34"/>
        <v>947.06851325311993</v>
      </c>
      <c r="G26" s="15">
        <f t="shared" ref="G26:J26" si="35">SUM(G27:G28)</f>
        <v>2345.854904358062</v>
      </c>
      <c r="H26" s="15">
        <f t="shared" si="35"/>
        <v>1635.5294108444086</v>
      </c>
      <c r="I26" s="15">
        <f t="shared" si="35"/>
        <v>1149.1571448170134</v>
      </c>
      <c r="J26" s="15">
        <f t="shared" si="35"/>
        <v>1153.2381370181561</v>
      </c>
      <c r="K26" s="15">
        <f t="shared" ref="K26:N26" si="36">SUM(K27:K28)</f>
        <v>2450.3954136437874</v>
      </c>
      <c r="L26" s="15">
        <f t="shared" si="36"/>
        <v>1608.1385335625846</v>
      </c>
      <c r="M26" s="15">
        <f t="shared" si="36"/>
        <v>1044.0553021138321</v>
      </c>
      <c r="N26" s="185">
        <f t="shared" si="36"/>
        <v>1328.9129628006701</v>
      </c>
      <c r="O26" s="185">
        <f t="shared" ref="O26:R26" si="37">SUM(O27:O28)</f>
        <v>2565.4189908314329</v>
      </c>
      <c r="P26" s="185">
        <f t="shared" si="37"/>
        <v>1799.2019910955605</v>
      </c>
      <c r="Q26" s="185">
        <f t="shared" si="37"/>
        <v>930.74370942494966</v>
      </c>
      <c r="R26" s="185">
        <f t="shared" si="37"/>
        <v>1097.9273172013663</v>
      </c>
      <c r="S26" s="185">
        <f t="shared" ref="S26:V26" si="38">SUM(S27:S28)</f>
        <v>2495.9715017524368</v>
      </c>
      <c r="T26" s="185">
        <f t="shared" si="38"/>
        <v>1679.1144781966843</v>
      </c>
      <c r="U26" s="185">
        <f t="shared" si="38"/>
        <v>791.99395343221522</v>
      </c>
      <c r="V26" s="185">
        <f t="shared" si="38"/>
        <v>1110.1723878164898</v>
      </c>
      <c r="W26" s="15">
        <f t="shared" ref="W26:BH26" si="39">SUM(W27:W28)</f>
        <v>2263.8633796636464</v>
      </c>
      <c r="X26" s="15">
        <f t="shared" si="39"/>
        <v>2187.1745998640681</v>
      </c>
      <c r="Y26" s="15">
        <f t="shared" si="39"/>
        <v>1022.4832180213136</v>
      </c>
      <c r="Z26" s="15">
        <f t="shared" si="39"/>
        <v>1404.3438026408712</v>
      </c>
      <c r="AA26" s="39">
        <f t="shared" si="39"/>
        <v>3201.5640896536315</v>
      </c>
      <c r="AB26" s="39">
        <f t="shared" si="39"/>
        <v>2370.3233582829366</v>
      </c>
      <c r="AC26" s="39">
        <f t="shared" si="39"/>
        <v>1449.7961485605656</v>
      </c>
      <c r="AD26" s="39">
        <f t="shared" si="39"/>
        <v>1608.791254668407</v>
      </c>
      <c r="AE26" s="39">
        <f t="shared" si="39"/>
        <v>4290.5918106119707</v>
      </c>
      <c r="AF26" s="39">
        <f t="shared" si="39"/>
        <v>3094.4511214459667</v>
      </c>
      <c r="AG26" s="39">
        <f t="shared" si="39"/>
        <v>1541.9510525496075</v>
      </c>
      <c r="AH26" s="39">
        <f t="shared" si="39"/>
        <v>1577.8182139942753</v>
      </c>
      <c r="AI26" s="39">
        <f t="shared" si="39"/>
        <v>4039.1864130988051</v>
      </c>
      <c r="AJ26" s="39">
        <f t="shared" si="39"/>
        <v>2884.5019422741661</v>
      </c>
      <c r="AK26" s="15">
        <f t="shared" si="39"/>
        <v>1153.0054172567973</v>
      </c>
      <c r="AL26" s="15">
        <f t="shared" si="39"/>
        <v>1543.7083870791344</v>
      </c>
      <c r="AM26" s="15">
        <f t="shared" si="39"/>
        <v>3708.4610356457015</v>
      </c>
      <c r="AN26" s="15">
        <f t="shared" si="39"/>
        <v>3348.1356214421594</v>
      </c>
      <c r="AO26" s="15">
        <f t="shared" si="39"/>
        <v>1237.2200012912394</v>
      </c>
      <c r="AP26" s="15">
        <f t="shared" si="39"/>
        <v>1783.0200407639411</v>
      </c>
      <c r="AQ26" s="15">
        <f t="shared" si="39"/>
        <v>2896.462177872158</v>
      </c>
      <c r="AR26" s="15">
        <f t="shared" si="39"/>
        <v>2924.3723870597632</v>
      </c>
      <c r="AS26" s="15">
        <f t="shared" si="39"/>
        <v>1487.9993148192448</v>
      </c>
      <c r="AT26" s="15">
        <f t="shared" si="39"/>
        <v>2031.7641210587435</v>
      </c>
      <c r="AU26" s="15">
        <f t="shared" si="39"/>
        <v>3554.4239889487903</v>
      </c>
      <c r="AV26" s="15">
        <f t="shared" si="39"/>
        <v>4275.8821362545932</v>
      </c>
      <c r="AW26" s="15">
        <f t="shared" si="39"/>
        <v>2320.5082007417423</v>
      </c>
      <c r="AX26" s="15">
        <f t="shared" si="39"/>
        <v>2987.4877999501996</v>
      </c>
      <c r="AY26" s="15">
        <f t="shared" si="39"/>
        <v>5262.7266532818894</v>
      </c>
      <c r="AZ26" s="15">
        <f t="shared" si="39"/>
        <v>4268.433919496757</v>
      </c>
      <c r="BA26" s="15">
        <f t="shared" si="39"/>
        <v>2362.5224154084508</v>
      </c>
      <c r="BB26" s="39">
        <f t="shared" si="39"/>
        <v>3063.3881622664339</v>
      </c>
      <c r="BC26" s="39">
        <f t="shared" si="39"/>
        <v>6288.4309908631039</v>
      </c>
      <c r="BD26" s="39">
        <f t="shared" si="39"/>
        <v>5306.9924024391767</v>
      </c>
      <c r="BE26" s="39">
        <f t="shared" si="39"/>
        <v>2393.1165843321005</v>
      </c>
      <c r="BF26" s="15">
        <f t="shared" si="39"/>
        <v>3395.5314395375444</v>
      </c>
      <c r="BG26" s="15">
        <f t="shared" si="39"/>
        <v>6878.5863961517389</v>
      </c>
      <c r="BH26" s="15">
        <f t="shared" si="39"/>
        <v>4562.3443705322779</v>
      </c>
      <c r="BI26" s="15">
        <f t="shared" ref="BI26:BN26" si="40">SUM(BI27:BI28)</f>
        <v>2308.0483622012252</v>
      </c>
      <c r="BJ26" s="15">
        <f t="shared" si="40"/>
        <v>3413.1504181938917</v>
      </c>
      <c r="BK26" s="15">
        <f t="shared" si="40"/>
        <v>7591.0377987645934</v>
      </c>
      <c r="BL26" s="15">
        <f t="shared" si="40"/>
        <v>4277.3262069237917</v>
      </c>
      <c r="BM26" s="15">
        <f t="shared" si="40"/>
        <v>2145.4622670143303</v>
      </c>
      <c r="BN26" s="15">
        <f t="shared" si="40"/>
        <v>3370.7539252051183</v>
      </c>
      <c r="BO26" s="15">
        <f t="shared" ref="BO26:BW26" si="41">SUM(BO27:BO28)</f>
        <v>7043.0569577234965</v>
      </c>
      <c r="BP26" s="15">
        <f t="shared" si="41"/>
        <v>5452.8996365857456</v>
      </c>
      <c r="BQ26" s="15">
        <f t="shared" si="41"/>
        <v>2894.741162616132</v>
      </c>
      <c r="BR26" s="15">
        <f t="shared" si="41"/>
        <v>3630.3391889140194</v>
      </c>
      <c r="BS26" s="15">
        <f t="shared" ref="BS26:BV26" si="42">SUM(BS27:BS28)</f>
        <v>9049.6168228157767</v>
      </c>
      <c r="BT26" s="15">
        <f t="shared" si="42"/>
        <v>5353.0985654048809</v>
      </c>
      <c r="BU26" s="15">
        <f t="shared" si="42"/>
        <v>2675.341539314486</v>
      </c>
      <c r="BV26" s="15">
        <f t="shared" si="42"/>
        <v>3663.1625775708371</v>
      </c>
      <c r="BW26" s="15">
        <f t="shared" si="41"/>
        <v>9221.5894239749123</v>
      </c>
    </row>
    <row r="27" spans="1:77">
      <c r="A27" s="54" t="s">
        <v>1</v>
      </c>
      <c r="B27" s="55">
        <f>B7*Annual!$B46/100</f>
        <v>715.44737810847471</v>
      </c>
      <c r="C27" s="56">
        <f>C7*Annual!$B46/100</f>
        <v>1204.7191756089719</v>
      </c>
      <c r="D27" s="56">
        <f>D7*Annual!$B46/100</f>
        <v>1220.1355549403661</v>
      </c>
      <c r="E27" s="56">
        <f>E7*Annual!$B46/100</f>
        <v>890.40985896914708</v>
      </c>
      <c r="F27" s="56">
        <f>F7*Annual!$C46/100</f>
        <v>702.43873613540677</v>
      </c>
      <c r="G27" s="56">
        <f>G7*Annual!$C46/100</f>
        <v>2021.9076248736089</v>
      </c>
      <c r="H27" s="56">
        <f>H7*Annual!$C46/100</f>
        <v>1308.1425858396904</v>
      </c>
      <c r="I27" s="56">
        <f>I7*Annual!$C46/100</f>
        <v>891.94269205310002</v>
      </c>
      <c r="J27" s="56">
        <f>J7*Annual!$D46/100</f>
        <v>899.96074421726053</v>
      </c>
      <c r="K27" s="56">
        <f>K7*Annual!$D46/100</f>
        <v>2139.1368160153397</v>
      </c>
      <c r="L27" s="56">
        <f>L7*Annual!$D46/100</f>
        <v>1292.6719915396052</v>
      </c>
      <c r="M27" s="56">
        <f>M7*Annual!$D46/100</f>
        <v>798.05094479832599</v>
      </c>
      <c r="N27" s="56">
        <f>N7*Annual!$E46/100</f>
        <v>1083.0250993394363</v>
      </c>
      <c r="O27" s="56">
        <f>O7*Annual!$E46/100</f>
        <v>2203.0037300991339</v>
      </c>
      <c r="P27" s="56">
        <f>P7*Annual!$E46/100</f>
        <v>1395.4812307311042</v>
      </c>
      <c r="Q27" s="56">
        <f>Q7*Annual!$E46/100</f>
        <v>594.83165672313942</v>
      </c>
      <c r="R27" s="56">
        <f>R7*Annual!$F46/100</f>
        <v>850.02265341604016</v>
      </c>
      <c r="S27" s="56">
        <f>S7*Annual!$F46/100</f>
        <v>2193.9632603262785</v>
      </c>
      <c r="T27" s="56">
        <f>T7*Annual!$F46/100</f>
        <v>1369.9660337177304</v>
      </c>
      <c r="U27" s="56">
        <f>U7*Annual!$F46/100</f>
        <v>493.69189115493623</v>
      </c>
      <c r="V27" s="56">
        <f>V7*Annual!$G46/100</f>
        <v>778.26526438541555</v>
      </c>
      <c r="W27" s="56">
        <f>W7*Annual!$G46/100</f>
        <v>1839.8346880037839</v>
      </c>
      <c r="X27" s="56">
        <f>X7*Annual!$G46/100</f>
        <v>1796.4588053247708</v>
      </c>
      <c r="Y27" s="56">
        <f>Y7*Annual!$G46/100</f>
        <v>637.65347788806457</v>
      </c>
      <c r="Z27" s="56">
        <f>Z7*Annual!H46/100</f>
        <v>967.33061417936688</v>
      </c>
      <c r="AA27" s="56">
        <f>AA7*Annual!H46/100</f>
        <v>2673.5444407913246</v>
      </c>
      <c r="AB27" s="56">
        <f>AB7*Annual!H46/100</f>
        <v>1873.6466987397416</v>
      </c>
      <c r="AC27" s="56">
        <f>AC7*Annual!H46/100</f>
        <v>1009.7190483294254</v>
      </c>
      <c r="AD27" s="56">
        <f>AD7*Annual!$I46/100</f>
        <v>1143.5017274083095</v>
      </c>
      <c r="AE27" s="56">
        <f>AE7*Annual!$I46/100</f>
        <v>3704.3013704776222</v>
      </c>
      <c r="AF27" s="56">
        <f>AF7*Annual!$I46/100</f>
        <v>2494.1086079853922</v>
      </c>
      <c r="AG27" s="56">
        <f>AG7*Annual!$I46/100</f>
        <v>1059.7126080745575</v>
      </c>
      <c r="AH27" s="56">
        <f>AH7*Annual!$J46/100</f>
        <v>1132.5223992603142</v>
      </c>
      <c r="AI27" s="56">
        <f>AI7*Annual!$J46/100</f>
        <v>3544.3164122069629</v>
      </c>
      <c r="AJ27" s="56">
        <f>AJ7*Annual!$J46/100</f>
        <v>2348.7576124019229</v>
      </c>
      <c r="AK27" s="56">
        <f>AK7*Annual!$J46/100</f>
        <v>732.32419843360231</v>
      </c>
      <c r="AL27" s="56">
        <f>AL7*Annual!$K46/100</f>
        <v>1104.0748407543301</v>
      </c>
      <c r="AM27" s="56">
        <f>AM7*Annual!$K46/100</f>
        <v>3175.3014490799778</v>
      </c>
      <c r="AN27" s="56">
        <f>AN7*Annual!$K46/100</f>
        <v>2781.7359891563447</v>
      </c>
      <c r="AO27" s="56">
        <f>AO7*Annual!$K46/100</f>
        <v>768.21856765632549</v>
      </c>
      <c r="AP27" s="56">
        <f>AP7*Annual!$L46/100</f>
        <v>1332.0522172633491</v>
      </c>
      <c r="AQ27" s="56">
        <f>AQ7*Annual!$L46/100</f>
        <v>2266.404420703288</v>
      </c>
      <c r="AR27" s="56">
        <f>AR7*Annual!$L46/100</f>
        <v>2295.5034346048178</v>
      </c>
      <c r="AS27" s="56">
        <f>AS7*Annual!$L46/100</f>
        <v>921.17198249334888</v>
      </c>
      <c r="AT27" s="56">
        <f>AT7*Annual!$M46/100</f>
        <v>1509.731485417459</v>
      </c>
      <c r="AU27" s="56">
        <f>AU7*Annual!$M46/100</f>
        <v>2864.8173473761549</v>
      </c>
      <c r="AV27" s="56">
        <f>AV7*Annual!$M46/100</f>
        <v>3393.8832651089178</v>
      </c>
      <c r="AW27" s="56">
        <f>AW7*Annual!$M46/100</f>
        <v>1559.367279217767</v>
      </c>
      <c r="AX27" s="56">
        <f>AX7*Annual!$N46/100</f>
        <v>2205.439777722775</v>
      </c>
      <c r="AY27" s="56">
        <f>AY7*Annual!$N46/100</f>
        <v>4358.8982201057815</v>
      </c>
      <c r="AZ27" s="56">
        <f>AZ7*Annual!$N46/100</f>
        <v>3339.9244221471331</v>
      </c>
      <c r="BA27" s="56">
        <f>BA7*Annual!$N46/100</f>
        <v>1493.0889544795739</v>
      </c>
      <c r="BB27" s="56">
        <f>BB7*Annual!$O46/100</f>
        <v>2161.6155734934559</v>
      </c>
      <c r="BC27" s="56">
        <f>BC7*Annual!$O46/100</f>
        <v>5099.6015723992268</v>
      </c>
      <c r="BD27" s="56">
        <f>BD7*Annual!$O46/100</f>
        <v>4044.9986487934411</v>
      </c>
      <c r="BE27" s="56">
        <f>BE7*Annual!$O46/100</f>
        <v>1323.7438713118456</v>
      </c>
      <c r="BF27" s="56">
        <f>BF7*Annual!P46/100</f>
        <v>2502.2443856677651</v>
      </c>
      <c r="BG27" s="56">
        <f>BG7*Annual!P46/100</f>
        <v>5775.0755504565868</v>
      </c>
      <c r="BH27" s="56">
        <f>BH7*Annual!P46/100</f>
        <v>3393.8209167133014</v>
      </c>
      <c r="BI27" s="56">
        <f>BI7*Annual!P46/100</f>
        <v>1272.2915738593708</v>
      </c>
      <c r="BJ27" s="56">
        <f>BJ7*Annual!Q46/100</f>
        <v>2520.4855441266882</v>
      </c>
      <c r="BK27" s="56">
        <f>BK7*Annual!Q46/100</f>
        <v>6312.1951089611612</v>
      </c>
      <c r="BL27" s="56">
        <f>BL7*Annual!Q46/100</f>
        <v>2871.5965205213142</v>
      </c>
      <c r="BM27" s="56">
        <f>BM7*Annual!Q46/100</f>
        <v>802.7870719541321</v>
      </c>
      <c r="BN27" s="56">
        <f>BN7*Annual!$R46/100</f>
        <v>2176.0385892492609</v>
      </c>
      <c r="BO27" s="56">
        <f>BO7*Annual!$R46/100</f>
        <v>5655.0697951369639</v>
      </c>
      <c r="BP27" s="56">
        <f>BP7*Annual!$R46/100</f>
        <v>3872.7348969177574</v>
      </c>
      <c r="BQ27" s="56">
        <f>BQ7*Annual!$R46/100</f>
        <v>1387.7543615521142</v>
      </c>
      <c r="BR27" s="56">
        <f>BR7*Annual!$S46/100</f>
        <v>2386.2458420496878</v>
      </c>
      <c r="BS27" s="56">
        <f>BS7*Annual!$S46/100</f>
        <v>7639.0607632766178</v>
      </c>
      <c r="BT27" s="56">
        <f>BT7*Annual!$S46/100</f>
        <v>3815.0966286802081</v>
      </c>
      <c r="BU27" s="56">
        <f>BU7*Annual!$S46/100</f>
        <v>1344.9050639571512</v>
      </c>
      <c r="BV27" s="56">
        <f>BV7*Annual!$T46/100</f>
        <v>2432.9732036578107</v>
      </c>
      <c r="BW27" s="56">
        <f>BW7*Annual!$T46/100</f>
        <v>7957.419517917243</v>
      </c>
      <c r="BY27" s="121"/>
    </row>
    <row r="28" spans="1:77">
      <c r="A28" s="57" t="s">
        <v>2</v>
      </c>
      <c r="B28" s="58">
        <f>B8*Annual!$B47/100</f>
        <v>157.93217763483167</v>
      </c>
      <c r="C28" s="184">
        <f>C8*Annual!$B47/100</f>
        <v>196.41051523470065</v>
      </c>
      <c r="D28" s="184">
        <f>D8*Annual!$B47/100</f>
        <v>204.16114182263919</v>
      </c>
      <c r="E28" s="184">
        <f>E8*Annual!$B47/100</f>
        <v>157.01342628403776</v>
      </c>
      <c r="F28" s="184">
        <f>F8*Annual!$C47/100</f>
        <v>244.62977711771319</v>
      </c>
      <c r="G28" s="184">
        <f>G8*Annual!$C47/100</f>
        <v>323.94727948445302</v>
      </c>
      <c r="H28" s="184">
        <f>H8*Annual!$C47/100</f>
        <v>327.38682500471833</v>
      </c>
      <c r="I28" s="184">
        <f>I8*Annual!$C47/100</f>
        <v>257.2144527639133</v>
      </c>
      <c r="J28" s="184">
        <f>J8*Annual!$D47/100</f>
        <v>253.27739280089543</v>
      </c>
      <c r="K28" s="184">
        <f>K8*Annual!$D47/100</f>
        <v>311.25859762844749</v>
      </c>
      <c r="L28" s="184">
        <f>L8*Annual!$D47/100</f>
        <v>315.4665420229793</v>
      </c>
      <c r="M28" s="184">
        <f>M8*Annual!$D47/100</f>
        <v>246.00435731550613</v>
      </c>
      <c r="N28" s="184">
        <f>N8*Annual!$E47/100</f>
        <v>245.88786346123371</v>
      </c>
      <c r="O28" s="184">
        <f>O8*Annual!$E47/100</f>
        <v>362.41526073229915</v>
      </c>
      <c r="P28" s="184">
        <f>P8*Annual!$E47/100</f>
        <v>403.72076036445617</v>
      </c>
      <c r="Q28" s="184">
        <f>Q8*Annual!$E47/100</f>
        <v>335.9120527018103</v>
      </c>
      <c r="R28" s="184">
        <f>R8*Annual!$F47/100</f>
        <v>247.90466378532622</v>
      </c>
      <c r="S28" s="184">
        <f>S8*Annual!$F47/100</f>
        <v>302.00824142615807</v>
      </c>
      <c r="T28" s="184">
        <f>T8*Annual!$F47/100</f>
        <v>309.14844447895388</v>
      </c>
      <c r="U28" s="184">
        <f>U8*Annual!$F47/100</f>
        <v>298.30206227727894</v>
      </c>
      <c r="V28" s="184">
        <f>V8*Annual!$G47/100</f>
        <v>331.9071234310743</v>
      </c>
      <c r="W28" s="59">
        <f>W8*Annual!$G47/100</f>
        <v>424.02869165986243</v>
      </c>
      <c r="X28" s="59">
        <f>X8*Annual!$G47/100</f>
        <v>390.71579453929712</v>
      </c>
      <c r="Y28" s="59">
        <f>Y8*Annual!$G47/100</f>
        <v>384.82974013324912</v>
      </c>
      <c r="Z28" s="59">
        <f>Z8*Annual!H47/100</f>
        <v>437.01318846150446</v>
      </c>
      <c r="AA28" s="59">
        <f>AA8*Annual!H47/100</f>
        <v>528.01964886230667</v>
      </c>
      <c r="AB28" s="59">
        <f>AB8*Annual!H47/100</f>
        <v>496.67665954319506</v>
      </c>
      <c r="AC28" s="59">
        <f>AC8*Annual!H47/100</f>
        <v>440.07710023114021</v>
      </c>
      <c r="AD28" s="59">
        <f>AD8*Annual!$I47/100</f>
        <v>465.28952726009754</v>
      </c>
      <c r="AE28" s="59">
        <f>AE8*Annual!$I47/100</f>
        <v>586.29044013434884</v>
      </c>
      <c r="AF28" s="59">
        <f>AF8*Annual!$I47/100</f>
        <v>600.34251346057465</v>
      </c>
      <c r="AG28" s="59">
        <f>AG8*Annual!$I47/100</f>
        <v>482.23844447505013</v>
      </c>
      <c r="AH28" s="59">
        <f>AH8*Annual!$J47/100</f>
        <v>445.29581473396121</v>
      </c>
      <c r="AI28" s="59">
        <f>AI8*Annual!$J47/100</f>
        <v>494.87000089184221</v>
      </c>
      <c r="AJ28" s="59">
        <f>AJ8*Annual!$J47/100</f>
        <v>535.74432987224327</v>
      </c>
      <c r="AK28" s="59">
        <f>AK8*Annual!$J47/100</f>
        <v>420.68121882319497</v>
      </c>
      <c r="AL28" s="59">
        <f>AL8*Annual!$K47/100</f>
        <v>439.63354632480412</v>
      </c>
      <c r="AM28" s="59">
        <f>AM8*Annual!$K47/100</f>
        <v>533.15958656572388</v>
      </c>
      <c r="AN28" s="59">
        <f>AN8*Annual!$K47/100</f>
        <v>566.39963228581462</v>
      </c>
      <c r="AO28" s="59">
        <f>AO8*Annual!$K47/100</f>
        <v>469.00143363491401</v>
      </c>
      <c r="AP28" s="59">
        <f>AP8*Annual!$L47/100</f>
        <v>450.96782350059203</v>
      </c>
      <c r="AQ28" s="59">
        <f>AQ8*Annual!$L47/100</f>
        <v>630.05775716887013</v>
      </c>
      <c r="AR28" s="59">
        <f>AR8*Annual!$L47/100</f>
        <v>628.86895245494554</v>
      </c>
      <c r="AS28" s="59">
        <f>AS8*Annual!$L47/100</f>
        <v>566.8273323258959</v>
      </c>
      <c r="AT28" s="59">
        <f>AT8*Annual!$M47/100</f>
        <v>522.03263564128463</v>
      </c>
      <c r="AU28" s="59">
        <f>AU8*Annual!$M47/100</f>
        <v>689.60664157263545</v>
      </c>
      <c r="AV28" s="59">
        <f>AV8*Annual!$M47/100</f>
        <v>881.99887114567537</v>
      </c>
      <c r="AW28" s="59">
        <f>AW8*Annual!$M47/100</f>
        <v>761.14092152397541</v>
      </c>
      <c r="AX28" s="59">
        <f>AX8*Annual!$N47/100</f>
        <v>782.04802222742467</v>
      </c>
      <c r="AY28" s="59">
        <f>AY8*Annual!$N47/100</f>
        <v>903.82843317610809</v>
      </c>
      <c r="AZ28" s="59">
        <f>AZ8*Annual!$N47/100</f>
        <v>928.5094973496241</v>
      </c>
      <c r="BA28" s="59">
        <f>BA8*Annual!$N47/100</f>
        <v>869.43346092887703</v>
      </c>
      <c r="BB28" s="59">
        <f>BB8*Annual!$O47/100</f>
        <v>901.77258877297777</v>
      </c>
      <c r="BC28" s="59">
        <f>BC8*Annual!$O47/100</f>
        <v>1188.8294184638773</v>
      </c>
      <c r="BD28" s="59">
        <f>BD8*Annual!$O47/100</f>
        <v>1261.9937536457355</v>
      </c>
      <c r="BE28" s="59">
        <f>BE8*Annual!$O47/100</f>
        <v>1069.3727130202551</v>
      </c>
      <c r="BF28" s="184">
        <f>BF8*Annual!P47/100</f>
        <v>893.28705386977924</v>
      </c>
      <c r="BG28" s="59">
        <f>BG8*Annual!P47/100</f>
        <v>1103.5108456951523</v>
      </c>
      <c r="BH28" s="59">
        <f>BH8*Annual!P47/100</f>
        <v>1168.5234538189763</v>
      </c>
      <c r="BI28" s="59">
        <f>BI8*Annual!P47/100</f>
        <v>1035.7567883418546</v>
      </c>
      <c r="BJ28" s="59">
        <f>BJ8*Annual!Q47/100</f>
        <v>892.66487406720375</v>
      </c>
      <c r="BK28" s="59">
        <f>BK8*Annual!Q47/100</f>
        <v>1278.8426898034318</v>
      </c>
      <c r="BL28" s="59">
        <f>BL8*Annual!Q47/100</f>
        <v>1405.7296864024779</v>
      </c>
      <c r="BM28" s="59">
        <f>BM8*Annual!Q47/100</f>
        <v>1342.6751950601983</v>
      </c>
      <c r="BN28" s="184">
        <f>BN8*Annual!$S47/100</f>
        <v>1194.7153359558577</v>
      </c>
      <c r="BO28" s="184">
        <f>BO8*Annual!$S47/100</f>
        <v>1387.9871625865323</v>
      </c>
      <c r="BP28" s="184">
        <f>BP8*Annual!$S47/100</f>
        <v>1580.1647396679887</v>
      </c>
      <c r="BQ28" s="56">
        <f>BQ8*Annual!$S47/100</f>
        <v>1506.9868010640175</v>
      </c>
      <c r="BR28" s="56">
        <f>BR8*Annual!$S47/100</f>
        <v>1244.0933468643316</v>
      </c>
      <c r="BS28" s="56">
        <f>BS8*Annual!$S47/100</f>
        <v>1410.5560595391589</v>
      </c>
      <c r="BT28" s="56">
        <f>BT8*Annual!$S47/100</f>
        <v>1538.0019367246728</v>
      </c>
      <c r="BU28" s="56">
        <f>BU8*Annual!$S47/100</f>
        <v>1330.4364753573348</v>
      </c>
      <c r="BV28" s="56">
        <f>BV8*Annual!$T47/100</f>
        <v>1230.1893739130264</v>
      </c>
      <c r="BW28" s="56">
        <f>BW8*Annual!$T47/100</f>
        <v>1264.1699060576691</v>
      </c>
    </row>
    <row r="29" spans="1:77">
      <c r="A29" s="53" t="s">
        <v>3</v>
      </c>
      <c r="B29" s="38">
        <f t="shared" ref="B29" si="43">SUM(B30:B32)</f>
        <v>3118.3178754436576</v>
      </c>
      <c r="C29" s="39">
        <f t="shared" ref="C29:F29" si="44">SUM(C30:C32)</f>
        <v>3375.5051360795687</v>
      </c>
      <c r="D29" s="39">
        <f t="shared" si="44"/>
        <v>3699.0449196058912</v>
      </c>
      <c r="E29" s="39">
        <f t="shared" si="44"/>
        <v>3250.3707303656861</v>
      </c>
      <c r="F29" s="39">
        <f t="shared" si="44"/>
        <v>3481.0985778411314</v>
      </c>
      <c r="G29" s="39">
        <f t="shared" ref="G29:J29" si="45">SUM(G30:G32)</f>
        <v>3688.5857043459646</v>
      </c>
      <c r="H29" s="39">
        <f t="shared" si="45"/>
        <v>3889.5566081071065</v>
      </c>
      <c r="I29" s="39">
        <f t="shared" si="45"/>
        <v>3571.6620740950748</v>
      </c>
      <c r="J29" s="39">
        <f t="shared" si="45"/>
        <v>3910.9292634118751</v>
      </c>
      <c r="K29" s="39">
        <f t="shared" ref="K29:N29" si="46">SUM(K30:K32)</f>
        <v>4213.7339538764736</v>
      </c>
      <c r="L29" s="39">
        <f t="shared" si="46"/>
        <v>4386.7386152350155</v>
      </c>
      <c r="M29" s="39">
        <f t="shared" si="46"/>
        <v>3946.4296331372202</v>
      </c>
      <c r="N29" s="39">
        <f t="shared" si="46"/>
        <v>3996.7880272744978</v>
      </c>
      <c r="O29" s="39">
        <f t="shared" ref="O29:R29" si="47">SUM(O30:O32)</f>
        <v>4075.9550850161859</v>
      </c>
      <c r="P29" s="39">
        <f t="shared" si="47"/>
        <v>4243.8787017907061</v>
      </c>
      <c r="Q29" s="39">
        <f t="shared" si="47"/>
        <v>3633.0451233012373</v>
      </c>
      <c r="R29" s="39">
        <f t="shared" si="47"/>
        <v>3842.5973062786366</v>
      </c>
      <c r="S29" s="39">
        <f t="shared" ref="S29:V29" si="48">SUM(S30:S32)</f>
        <v>4013.9858430418185</v>
      </c>
      <c r="T29" s="39">
        <f t="shared" si="48"/>
        <v>4590.8973934422083</v>
      </c>
      <c r="U29" s="39">
        <f t="shared" si="48"/>
        <v>4110.762087729735</v>
      </c>
      <c r="V29" s="39">
        <f t="shared" si="48"/>
        <v>4590.3720704882671</v>
      </c>
      <c r="W29" s="39">
        <f t="shared" ref="W29:BH29" si="49">SUM(W30:W32)</f>
        <v>4851.43713424218</v>
      </c>
      <c r="X29" s="39">
        <f t="shared" si="49"/>
        <v>5577.0328956832709</v>
      </c>
      <c r="Y29" s="39">
        <f t="shared" si="49"/>
        <v>5081.3417355971951</v>
      </c>
      <c r="Z29" s="39">
        <f t="shared" si="49"/>
        <v>5610.2711797225948</v>
      </c>
      <c r="AA29" s="39">
        <f t="shared" si="49"/>
        <v>5736.7703002691542</v>
      </c>
      <c r="AB29" s="39">
        <f t="shared" si="49"/>
        <v>6160.2301856511094</v>
      </c>
      <c r="AC29" s="39">
        <f t="shared" si="49"/>
        <v>5821.1729089789569</v>
      </c>
      <c r="AD29" s="39">
        <f t="shared" si="49"/>
        <v>6057.3503926815929</v>
      </c>
      <c r="AE29" s="39">
        <f t="shared" si="49"/>
        <v>6589.6236006784529</v>
      </c>
      <c r="AF29" s="39">
        <f t="shared" si="49"/>
        <v>7356.4943090076968</v>
      </c>
      <c r="AG29" s="39">
        <f t="shared" si="49"/>
        <v>7005.1698120270366</v>
      </c>
      <c r="AH29" s="39">
        <f t="shared" si="49"/>
        <v>7313.4906260814851</v>
      </c>
      <c r="AI29" s="39">
        <f t="shared" si="49"/>
        <v>7355.6568300882973</v>
      </c>
      <c r="AJ29" s="39">
        <f t="shared" si="49"/>
        <v>7979.7775655273408</v>
      </c>
      <c r="AK29" s="39">
        <f t="shared" si="49"/>
        <v>7471.4998047936897</v>
      </c>
      <c r="AL29" s="39">
        <f t="shared" si="49"/>
        <v>7958.951593260228</v>
      </c>
      <c r="AM29" s="39">
        <f t="shared" si="49"/>
        <v>8004.186018274052</v>
      </c>
      <c r="AN29" s="39">
        <f t="shared" si="49"/>
        <v>8955.4692037386849</v>
      </c>
      <c r="AO29" s="39">
        <f t="shared" si="49"/>
        <v>8431.9876041311109</v>
      </c>
      <c r="AP29" s="39">
        <f t="shared" si="49"/>
        <v>8359.8569902482559</v>
      </c>
      <c r="AQ29" s="39">
        <f t="shared" si="49"/>
        <v>8957.6154836983005</v>
      </c>
      <c r="AR29" s="39">
        <f t="shared" si="49"/>
        <v>9841.2817538903946</v>
      </c>
      <c r="AS29" s="39">
        <f t="shared" si="49"/>
        <v>8635.5957811360222</v>
      </c>
      <c r="AT29" s="39">
        <f t="shared" si="49"/>
        <v>8957.5225141901501</v>
      </c>
      <c r="AU29" s="39">
        <f t="shared" si="49"/>
        <v>9085.5110815020962</v>
      </c>
      <c r="AV29" s="39">
        <f t="shared" si="49"/>
        <v>10258.057638310142</v>
      </c>
      <c r="AW29" s="39">
        <f t="shared" si="49"/>
        <v>9028.3909486095181</v>
      </c>
      <c r="AX29" s="39">
        <f t="shared" si="49"/>
        <v>10389.17394059302</v>
      </c>
      <c r="AY29" s="39">
        <f t="shared" si="49"/>
        <v>9780.2052559918193</v>
      </c>
      <c r="AZ29" s="39">
        <f t="shared" si="49"/>
        <v>10721.892164034387</v>
      </c>
      <c r="BA29" s="39">
        <f t="shared" si="49"/>
        <v>9726.6335658382432</v>
      </c>
      <c r="BB29" s="39">
        <f t="shared" si="49"/>
        <v>11200.122810949244</v>
      </c>
      <c r="BC29" s="39">
        <f t="shared" si="49"/>
        <v>11348.123413681109</v>
      </c>
      <c r="BD29" s="39">
        <f t="shared" si="49"/>
        <v>12670.464818060645</v>
      </c>
      <c r="BE29" s="39">
        <f t="shared" si="49"/>
        <v>10249.480008193996</v>
      </c>
      <c r="BF29" s="39">
        <f t="shared" si="49"/>
        <v>11806.98161342616</v>
      </c>
      <c r="BG29" s="39">
        <f t="shared" si="49"/>
        <v>11123.884076071652</v>
      </c>
      <c r="BH29" s="39">
        <f t="shared" si="49"/>
        <v>12146.036425524711</v>
      </c>
      <c r="BI29" s="39">
        <f t="shared" ref="BI29:BN29" si="50">SUM(BI30:BI32)</f>
        <v>9919.071832655578</v>
      </c>
      <c r="BJ29" s="39">
        <f t="shared" si="50"/>
        <v>11608.397120449074</v>
      </c>
      <c r="BK29" s="39">
        <f t="shared" si="50"/>
        <v>11202.597193305828</v>
      </c>
      <c r="BL29" s="39">
        <f t="shared" si="50"/>
        <v>12050.113756203285</v>
      </c>
      <c r="BM29" s="39">
        <f t="shared" si="50"/>
        <v>9034.6435758100433</v>
      </c>
      <c r="BN29" s="39">
        <f t="shared" si="50"/>
        <v>10807.115398686305</v>
      </c>
      <c r="BO29" s="39">
        <f t="shared" ref="BO29:BW29" si="51">SUM(BO30:BO32)</f>
        <v>10667.94151528572</v>
      </c>
      <c r="BP29" s="39">
        <f t="shared" si="51"/>
        <v>11604.732021579061</v>
      </c>
      <c r="BQ29" s="183">
        <f t="shared" si="51"/>
        <v>8334.2686935031088</v>
      </c>
      <c r="BR29" s="183">
        <f t="shared" si="51"/>
        <v>11161.199707095093</v>
      </c>
      <c r="BS29" s="183">
        <f t="shared" ref="BS29:BV29" si="52">SUM(BS30:BS32)</f>
        <v>10954.308032815277</v>
      </c>
      <c r="BT29" s="183">
        <f t="shared" si="52"/>
        <v>11718.226257618051</v>
      </c>
      <c r="BU29" s="183">
        <f t="shared" si="52"/>
        <v>8309.4670291588027</v>
      </c>
      <c r="BV29" s="183">
        <f t="shared" si="52"/>
        <v>11188.894860355424</v>
      </c>
      <c r="BW29" s="183">
        <f t="shared" si="51"/>
        <v>11295.655435275712</v>
      </c>
    </row>
    <row r="30" spans="1:77">
      <c r="A30" s="54" t="s">
        <v>4</v>
      </c>
      <c r="B30" s="55">
        <f>B10*Annual!$B49/100</f>
        <v>2341.1802770430322</v>
      </c>
      <c r="C30" s="56">
        <f>C10*Annual!$B49/100</f>
        <v>2585.2905796373107</v>
      </c>
      <c r="D30" s="56">
        <f>D10*Annual!$B49/100</f>
        <v>2905.0350065008679</v>
      </c>
      <c r="E30" s="56">
        <f>E10*Annual!$B49/100</f>
        <v>2566.7518809617413</v>
      </c>
      <c r="F30" s="56">
        <f>F10*Annual!$C49/100</f>
        <v>2636.2385073039295</v>
      </c>
      <c r="G30" s="56">
        <f>G10*Annual!$C49/100</f>
        <v>2831.2983211638884</v>
      </c>
      <c r="H30" s="56">
        <f>H10*Annual!$C49/100</f>
        <v>3049.8566866117299</v>
      </c>
      <c r="I30" s="56">
        <f>I10*Annual!$C49/100</f>
        <v>2853.9654372238224</v>
      </c>
      <c r="J30" s="56">
        <f>J10*Annual!$D49/100</f>
        <v>3001.3927361828701</v>
      </c>
      <c r="K30" s="56">
        <f>K10*Annual!$D49/100</f>
        <v>3257.6884235584412</v>
      </c>
      <c r="L30" s="56">
        <f>L10*Annual!$D49/100</f>
        <v>3439.2409955012831</v>
      </c>
      <c r="M30" s="56">
        <f>M10*Annual!$D49/100</f>
        <v>3117.945911385541</v>
      </c>
      <c r="N30" s="56">
        <f>N10*Annual!$E49/100</f>
        <v>3070.8219408233836</v>
      </c>
      <c r="O30" s="56">
        <f>O10*Annual!$E49/100</f>
        <v>3104.3967346378513</v>
      </c>
      <c r="P30" s="56">
        <f>P10*Annual!$E49/100</f>
        <v>3304.5183312874665</v>
      </c>
      <c r="Q30" s="56">
        <f>Q10*Annual!$E49/100</f>
        <v>2817.9017358125211</v>
      </c>
      <c r="R30" s="56">
        <f>R10*Annual!$F49/100</f>
        <v>2976.3671501338895</v>
      </c>
      <c r="S30" s="56">
        <f>S10*Annual!$F49/100</f>
        <v>3071.2946150017769</v>
      </c>
      <c r="T30" s="56">
        <f>T10*Annual!$F49/100</f>
        <v>3581.0276167756656</v>
      </c>
      <c r="U30" s="56">
        <f>U10*Annual!$F49/100</f>
        <v>3342.5461460162519</v>
      </c>
      <c r="V30" s="56">
        <f>V10*Annual!$G49/100</f>
        <v>3624.1091088556568</v>
      </c>
      <c r="W30" s="56">
        <f>W10*Annual!$G49/100</f>
        <v>3809.7274600774581</v>
      </c>
      <c r="X30" s="56">
        <f>X10*Annual!$G49/100</f>
        <v>4509.3005137669479</v>
      </c>
      <c r="Y30" s="56">
        <f>Y10*Annual!$G49/100</f>
        <v>4221.7279912779395</v>
      </c>
      <c r="Z30" s="56">
        <f>Z10*Annual!H49/100</f>
        <v>4462.5536490188842</v>
      </c>
      <c r="AA30" s="56">
        <f>AA10*Annual!H49/100</f>
        <v>4512.9051898587968</v>
      </c>
      <c r="AB30" s="56">
        <f>AB10*Annual!H49/100</f>
        <v>4923.4313048212525</v>
      </c>
      <c r="AC30" s="56">
        <f>AC10*Annual!H49/100</f>
        <v>4787.8466422397023</v>
      </c>
      <c r="AD30" s="56">
        <f>AD10*Annual!$I49/100</f>
        <v>4928.4853151802417</v>
      </c>
      <c r="AE30" s="56">
        <f>AE10*Annual!$I49/100</f>
        <v>5363.7020154032953</v>
      </c>
      <c r="AF30" s="56">
        <f>AF10*Annual!$I49/100</f>
        <v>6025.9211452176505</v>
      </c>
      <c r="AG30" s="56">
        <f>AG10*Annual!$I49/100</f>
        <v>5850.3322587251323</v>
      </c>
      <c r="AH30" s="56">
        <f>AH10*Annual!$J49/100</f>
        <v>6126.6523293072687</v>
      </c>
      <c r="AI30" s="56">
        <f>AI10*Annual!$J49/100</f>
        <v>6088.1279564879314</v>
      </c>
      <c r="AJ30" s="56">
        <f>AJ10*Annual!$J49/100</f>
        <v>6656.8413497104084</v>
      </c>
      <c r="AK30" s="56">
        <f>AK10*Annual!$J49/100</f>
        <v>6394.8543303550387</v>
      </c>
      <c r="AL30" s="56">
        <f>AL10*Annual!$K49/100</f>
        <v>6627.4832913585669</v>
      </c>
      <c r="AM30" s="56">
        <f>AM10*Annual!$K49/100</f>
        <v>6616.6484814040768</v>
      </c>
      <c r="AN30" s="56">
        <f>AN10*Annual!$K49/100</f>
        <v>7471.5362315387702</v>
      </c>
      <c r="AO30" s="56">
        <f>AO10*Annual!$K49/100</f>
        <v>7203.0029024706164</v>
      </c>
      <c r="AP30" s="56">
        <f>AP10*Annual!$L49/100</f>
        <v>6773.8329930853033</v>
      </c>
      <c r="AQ30" s="56">
        <f>AQ10*Annual!$L49/100</f>
        <v>7322.8262111394888</v>
      </c>
      <c r="AR30" s="56">
        <f>AR10*Annual!$L49/100</f>
        <v>8082.666805164351</v>
      </c>
      <c r="AS30" s="56">
        <f>AS10*Annual!$L49/100</f>
        <v>7204.7448845483377</v>
      </c>
      <c r="AT30" s="56">
        <f>AT10*Annual!$M49/100</f>
        <v>7169.8313424231883</v>
      </c>
      <c r="AU30" s="56">
        <f>AU10*Annual!$M49/100</f>
        <v>7160.9452200087117</v>
      </c>
      <c r="AV30" s="56">
        <f>AV10*Annual!$M49/100</f>
        <v>8155.5562074004547</v>
      </c>
      <c r="AW30" s="56">
        <f>AW10*Annual!$M49/100</f>
        <v>7319.0547266834301</v>
      </c>
      <c r="AX30" s="56">
        <f>AX10*Annual!$N49/100</f>
        <v>8253.7683123677671</v>
      </c>
      <c r="AY30" s="56">
        <f>AY10*Annual!$N49/100</f>
        <v>7577.8580406782849</v>
      </c>
      <c r="AZ30" s="56">
        <f>AZ10*Annual!$N49/100</f>
        <v>8360.0130243505264</v>
      </c>
      <c r="BA30" s="56">
        <f>BA10*Annual!$N49/100</f>
        <v>7948.3428136826005</v>
      </c>
      <c r="BB30" s="56">
        <f>BB10*Annual!$O49/100</f>
        <v>8782.1249752328167</v>
      </c>
      <c r="BC30" s="56">
        <f>BC10*Annual!$O49/100</f>
        <v>8770.7021734874252</v>
      </c>
      <c r="BD30" s="56">
        <f>BD10*Annual!$O49/100</f>
        <v>9677.3341786865112</v>
      </c>
      <c r="BE30" s="56">
        <f>BE10*Annual!$O49/100</f>
        <v>8050.8541301620662</v>
      </c>
      <c r="BF30" s="56">
        <f>BF10*Annual!P49/100</f>
        <v>8400.0208564240911</v>
      </c>
      <c r="BG30" s="56">
        <f>BG10*Annual!P49/100</f>
        <v>7519.2455590639029</v>
      </c>
      <c r="BH30" s="56">
        <f>BH10*Annual!P49/100</f>
        <v>8236.0079831884141</v>
      </c>
      <c r="BI30" s="56">
        <f>BI10*Annual!P49/100</f>
        <v>7234.3192646644884</v>
      </c>
      <c r="BJ30" s="56">
        <f>BJ10*Annual!Q49/100</f>
        <v>7959.1934701820019</v>
      </c>
      <c r="BK30" s="56">
        <f>BK10*Annual!Q49/100</f>
        <v>7402.211803394217</v>
      </c>
      <c r="BL30" s="56">
        <f>BL10*Annual!Q49/100</f>
        <v>8050.5682828213739</v>
      </c>
      <c r="BM30" s="56">
        <f>BM10*Annual!Q49/100</f>
        <v>6281.4326329784153</v>
      </c>
      <c r="BN30" s="56">
        <f>BN10*Annual!$R49/100</f>
        <v>6885.4292104197048</v>
      </c>
      <c r="BO30" s="56">
        <f>BO10*Annual!$R49/100</f>
        <v>6198.8667579905105</v>
      </c>
      <c r="BP30" s="56">
        <f>BP10*Annual!$R49/100</f>
        <v>7027.4692711424941</v>
      </c>
      <c r="BQ30" s="56">
        <f>BQ10*Annual!$R49/100</f>
        <v>5141.3391094907038</v>
      </c>
      <c r="BR30" s="56">
        <f>BR10*Annual!$S49/100</f>
        <v>6845.1313225924914</v>
      </c>
      <c r="BS30" s="56">
        <f>BS10*Annual!$S49/100</f>
        <v>6045.6455335929641</v>
      </c>
      <c r="BT30" s="56">
        <f>BT10*Annual!$S49/100</f>
        <v>6720.1517864692632</v>
      </c>
      <c r="BU30" s="56">
        <f>BU10*Annual!$S49/100</f>
        <v>4763.2745862842685</v>
      </c>
      <c r="BV30" s="56">
        <f>BV10*Annual!$T49/100</f>
        <v>6430.8341279638162</v>
      </c>
      <c r="BW30" s="56">
        <f>BW10*Annual!$T49/100</f>
        <v>5916.7647908100344</v>
      </c>
    </row>
    <row r="31" spans="1:77">
      <c r="A31" s="54" t="s">
        <v>5</v>
      </c>
      <c r="B31" s="55">
        <f>B11*Annual!$B50/100</f>
        <v>537.64426362606673</v>
      </c>
      <c r="C31" s="56">
        <f>C11*Annual!$B50/100</f>
        <v>543.13220452269957</v>
      </c>
      <c r="D31" s="56">
        <f>D11*Annual!$B50/100</f>
        <v>579.96489817918132</v>
      </c>
      <c r="E31" s="56">
        <f>E11*Annual!$B50/100</f>
        <v>507.49972614947501</v>
      </c>
      <c r="F31" s="56">
        <f>F11*Annual!$C50/100</f>
        <v>537.52331071876495</v>
      </c>
      <c r="G31" s="56">
        <f>G11*Annual!$C50/100</f>
        <v>548.84370251130963</v>
      </c>
      <c r="H31" s="56">
        <f>H11*Annual!$C50/100</f>
        <v>592.35536862335005</v>
      </c>
      <c r="I31" s="56">
        <f>I11*Annual!$C50/100</f>
        <v>501.623091029161</v>
      </c>
      <c r="J31" s="56">
        <f>J11*Annual!$D50/100</f>
        <v>543.64058834813341</v>
      </c>
      <c r="K31" s="56">
        <f>K11*Annual!$D50/100</f>
        <v>598.28710702948399</v>
      </c>
      <c r="L31" s="56">
        <f>L11*Annual!$D50/100</f>
        <v>617.00202495002804</v>
      </c>
      <c r="M31" s="56">
        <f>M11*Annual!$D50/100</f>
        <v>544.15620343369937</v>
      </c>
      <c r="N31" s="56">
        <f>N11*Annual!$E50/100</f>
        <v>571.20493408219056</v>
      </c>
      <c r="O31" s="56">
        <f>O11*Annual!$E50/100</f>
        <v>629.81101956528528</v>
      </c>
      <c r="P31" s="56">
        <f>P11*Annual!$E50/100</f>
        <v>627.27124857076717</v>
      </c>
      <c r="Q31" s="56">
        <f>Q11*Annual!$E50/100</f>
        <v>561.3415768637534</v>
      </c>
      <c r="R31" s="56">
        <f>R11*Annual!$F50/100</f>
        <v>516.40447547172664</v>
      </c>
      <c r="S31" s="56">
        <f>S11*Annual!$F50/100</f>
        <v>606.95019244468244</v>
      </c>
      <c r="T31" s="56">
        <f>T11*Annual!$F50/100</f>
        <v>705.12302158923978</v>
      </c>
      <c r="U31" s="56">
        <f>U11*Annual!$F50/100</f>
        <v>522.6321175200984</v>
      </c>
      <c r="V31" s="56">
        <f>V11*Annual!$G50/100</f>
        <v>603.08877182719289</v>
      </c>
      <c r="W31" s="56">
        <f>W11*Annual!$G50/100</f>
        <v>689.49065996946956</v>
      </c>
      <c r="X31" s="56">
        <f>X11*Annual!$G50/100</f>
        <v>743.70290496185839</v>
      </c>
      <c r="Y31" s="56">
        <f>Y11*Annual!$G50/100</f>
        <v>590.26321088465943</v>
      </c>
      <c r="Z31" s="56">
        <f>Z11*Annual!H50/100</f>
        <v>637.13176488628335</v>
      </c>
      <c r="AA31" s="56">
        <f>AA11*Annual!H50/100</f>
        <v>711.31170699508391</v>
      </c>
      <c r="AB31" s="56">
        <f>AB11*Annual!H50/100</f>
        <v>770.33160067893755</v>
      </c>
      <c r="AC31" s="56">
        <f>AC11*Annual!H50/100</f>
        <v>640.37236491815167</v>
      </c>
      <c r="AD31" s="56">
        <f>AD11*Annual!$I50/100</f>
        <v>709.19407518515845</v>
      </c>
      <c r="AE31" s="56">
        <f>AE11*Annual!$I50/100</f>
        <v>823.67299654311398</v>
      </c>
      <c r="AF31" s="56">
        <f>AF11*Annual!$I50/100</f>
        <v>940.17926395284576</v>
      </c>
      <c r="AG31" s="56">
        <f>AG11*Annual!$I50/100</f>
        <v>808.43138128920361</v>
      </c>
      <c r="AH31" s="56">
        <f>AH11*Annual!$J50/100</f>
        <v>723.55579409347558</v>
      </c>
      <c r="AI31" s="56">
        <f>AI11*Annual!$J50/100</f>
        <v>829.07629161565171</v>
      </c>
      <c r="AJ31" s="56">
        <f>AJ11*Annual!$J50/100</f>
        <v>910.02924047771796</v>
      </c>
      <c r="AK31" s="56">
        <f>AK11*Annual!$J50/100</f>
        <v>732.23986854906241</v>
      </c>
      <c r="AL31" s="56">
        <f>AL11*Annual!$K50/100</f>
        <v>757.33410762020458</v>
      </c>
      <c r="AM31" s="56">
        <f>AM11*Annual!$K50/100</f>
        <v>818.38193490292849</v>
      </c>
      <c r="AN31" s="56">
        <f>AN11*Annual!$K50/100</f>
        <v>922.69186772092348</v>
      </c>
      <c r="AO31" s="56">
        <f>AO11*Annual!$K50/100</f>
        <v>737.29746039752297</v>
      </c>
      <c r="AP31" s="56">
        <f>AP11*Annual!$L50/100</f>
        <v>813.32812849175218</v>
      </c>
      <c r="AQ31" s="56">
        <f>AQ11*Annual!$L50/100</f>
        <v>920.91212649464637</v>
      </c>
      <c r="AR31" s="56">
        <f>AR11*Annual!$L50/100</f>
        <v>1016.8067093299185</v>
      </c>
      <c r="AS31" s="56">
        <f>AS11*Annual!$L50/100</f>
        <v>821.12107193683357</v>
      </c>
      <c r="AT31" s="56">
        <f>AT11*Annual!$M50/100</f>
        <v>872.84942022484086</v>
      </c>
      <c r="AU31" s="56">
        <f>AU11*Annual!$M50/100</f>
        <v>1044.0301328172748</v>
      </c>
      <c r="AV31" s="56">
        <f>AV11*Annual!$M50/100</f>
        <v>1171.8818038722272</v>
      </c>
      <c r="AW31" s="56">
        <f>AW11*Annual!$M50/100</f>
        <v>921.58598125467859</v>
      </c>
      <c r="AX31" s="56">
        <f>AX11*Annual!$N50/100</f>
        <v>1043.1136768707299</v>
      </c>
      <c r="AY31" s="56">
        <f>AY11*Annual!$N50/100</f>
        <v>1220.2364447750174</v>
      </c>
      <c r="AZ31" s="56">
        <f>AZ11*Annual!$N50/100</f>
        <v>1347.0969695033552</v>
      </c>
      <c r="BA31" s="56">
        <f>BA11*Annual!$N50/100</f>
        <v>967.72031210680598</v>
      </c>
      <c r="BB31" s="56">
        <f>BB11*Annual!$O50/100</f>
        <v>1084.3993138120809</v>
      </c>
      <c r="BC31" s="56">
        <f>BC11*Annual!$O50/100</f>
        <v>1289.2028127475705</v>
      </c>
      <c r="BD31" s="56">
        <f>BD11*Annual!$O50/100</f>
        <v>1450.783682961913</v>
      </c>
      <c r="BE31" s="56">
        <f>BE11*Annual!$O50/100</f>
        <v>977.54117762561646</v>
      </c>
      <c r="BF31" s="56">
        <f>BF11*Annual!P50/100</f>
        <v>1465.929527649015</v>
      </c>
      <c r="BG31" s="56">
        <f>BG11*Annual!P50/100</f>
        <v>1776.7713209575284</v>
      </c>
      <c r="BH31" s="56">
        <f>BH11*Annual!P50/100</f>
        <v>2109.836445211608</v>
      </c>
      <c r="BI31" s="56">
        <f>BI11*Annual!P50/100</f>
        <v>1408.5056981686275</v>
      </c>
      <c r="BJ31" s="56">
        <f>BJ11*Annual!Q50/100</f>
        <v>1532.9583849979517</v>
      </c>
      <c r="BK31" s="56">
        <f>BK11*Annual!Q50/100</f>
        <v>1842.0252370002302</v>
      </c>
      <c r="BL31" s="56">
        <f>BL11*Annual!Q50/100</f>
        <v>2077.0018505887215</v>
      </c>
      <c r="BM31" s="56">
        <f>BM11*Annual!Q50/100</f>
        <v>1380.4876048323861</v>
      </c>
      <c r="BN31" s="56">
        <f>BN11*Annual!$S50/100</f>
        <v>1676.4827401483024</v>
      </c>
      <c r="BO31" s="56">
        <f>BO11*Annual!$S50/100</f>
        <v>2242.033304582134</v>
      </c>
      <c r="BP31" s="56">
        <f>BP11*Annual!$S50/100</f>
        <v>2477.5017332649354</v>
      </c>
      <c r="BQ31" s="56">
        <f>BQ11*Annual!$S50/100</f>
        <v>1629.0938989997439</v>
      </c>
      <c r="BR31" s="56">
        <f>BR11*Annual!$S50/100</f>
        <v>1822.7486443161706</v>
      </c>
      <c r="BS31" s="56">
        <f>BS11*Annual!$S50/100</f>
        <v>2402.8930041210115</v>
      </c>
      <c r="BT31" s="56">
        <f>BT11*Annual!$S50/100</f>
        <v>2621.6359594572632</v>
      </c>
      <c r="BU31" s="56">
        <f>BU11*Annual!$S50/100</f>
        <v>1726.3312097301769</v>
      </c>
      <c r="BV31" s="56">
        <f>BV11*Annual!$T50/100</f>
        <v>1935.0040832990937</v>
      </c>
      <c r="BW31" s="56">
        <f>BW11*Annual!$T50/100</f>
        <v>2561.6982592890186</v>
      </c>
    </row>
    <row r="32" spans="1:77">
      <c r="A32" s="57" t="s">
        <v>6</v>
      </c>
      <c r="B32" s="58">
        <f>B12*Annual!$B51/100</f>
        <v>239.49333477455886</v>
      </c>
      <c r="C32" s="184">
        <f>C12*Annual!$B51/100</f>
        <v>247.08235191955839</v>
      </c>
      <c r="D32" s="184">
        <f>D12*Annual!$B51/100</f>
        <v>214.04501492584168</v>
      </c>
      <c r="E32" s="184">
        <f>E12*Annual!$B51/100</f>
        <v>176.11912325446988</v>
      </c>
      <c r="F32" s="184">
        <f>F12*Annual!$C51/100</f>
        <v>307.3367598184368</v>
      </c>
      <c r="G32" s="184">
        <f>G12*Annual!$C51/100</f>
        <v>308.44368067076635</v>
      </c>
      <c r="H32" s="184">
        <f>H12*Annual!$C51/100</f>
        <v>247.34455287202687</v>
      </c>
      <c r="I32" s="184">
        <f>I12*Annual!$C51/100</f>
        <v>216.07354584209145</v>
      </c>
      <c r="J32" s="184">
        <f>J12*Annual!$D51/100</f>
        <v>365.89593888087171</v>
      </c>
      <c r="K32" s="184">
        <f>K12*Annual!$D51/100</f>
        <v>357.7584232885481</v>
      </c>
      <c r="L32" s="184">
        <f>L12*Annual!$D51/100</f>
        <v>330.49559478370395</v>
      </c>
      <c r="M32" s="184">
        <f>M12*Annual!$D51/100</f>
        <v>284.32751831798004</v>
      </c>
      <c r="N32" s="184">
        <f>N12*Annual!$E51/100</f>
        <v>354.76115236892394</v>
      </c>
      <c r="O32" s="184">
        <f>O12*Annual!$E51/100</f>
        <v>341.74733081304947</v>
      </c>
      <c r="P32" s="184">
        <f>P12*Annual!$E51/100</f>
        <v>312.08912193247289</v>
      </c>
      <c r="Q32" s="184">
        <f>Q12*Annual!$E51/100</f>
        <v>253.801810624963</v>
      </c>
      <c r="R32" s="184">
        <f>R12*Annual!$F51/100</f>
        <v>349.82568067302049</v>
      </c>
      <c r="S32" s="184">
        <f>S12*Annual!$F51/100</f>
        <v>335.74103559535934</v>
      </c>
      <c r="T32" s="184">
        <f>T12*Annual!$F51/100</f>
        <v>304.74675507730308</v>
      </c>
      <c r="U32" s="184">
        <f>U12*Annual!$F51/100</f>
        <v>245.58382419338508</v>
      </c>
      <c r="V32" s="184">
        <f>V12*Annual!$G51/100</f>
        <v>363.17418980541692</v>
      </c>
      <c r="W32" s="59">
        <f>W12*Annual!$G51/100</f>
        <v>352.21901419525273</v>
      </c>
      <c r="X32" s="59">
        <f>X12*Annual!$G51/100</f>
        <v>324.02947695446437</v>
      </c>
      <c r="Y32" s="59">
        <f>Y12*Annual!$G51/100</f>
        <v>269.35053343459617</v>
      </c>
      <c r="Z32" s="59">
        <f>Z12*Annual!H51/100</f>
        <v>510.58576581742716</v>
      </c>
      <c r="AA32" s="59">
        <f>AA12*Annual!H51/100</f>
        <v>512.5534034152729</v>
      </c>
      <c r="AB32" s="59">
        <f>AB12*Annual!H51/100</f>
        <v>466.46728015091946</v>
      </c>
      <c r="AC32" s="59">
        <f>AC12*Annual!H51/100</f>
        <v>392.95390182110299</v>
      </c>
      <c r="AD32" s="59">
        <f>AD12*Annual!$I51/100</f>
        <v>419.67100231619355</v>
      </c>
      <c r="AE32" s="59">
        <f>AE12*Annual!$I51/100</f>
        <v>402.2485887320438</v>
      </c>
      <c r="AF32" s="59">
        <f>AF12*Annual!$I51/100</f>
        <v>390.39389983720071</v>
      </c>
      <c r="AG32" s="59">
        <f>AG12*Annual!$I51/100</f>
        <v>346.40617201270106</v>
      </c>
      <c r="AH32" s="59">
        <f>AH12*Annual!$J51/100</f>
        <v>463.28250268074044</v>
      </c>
      <c r="AI32" s="59">
        <f>AI12*Annual!$J51/100</f>
        <v>438.45258198471413</v>
      </c>
      <c r="AJ32" s="59">
        <f>AJ12*Annual!$J51/100</f>
        <v>412.90697533921411</v>
      </c>
      <c r="AK32" s="59">
        <f>AK12*Annual!$J51/100</f>
        <v>344.40560588958857</v>
      </c>
      <c r="AL32" s="59">
        <f>AL12*Annual!$K51/100</f>
        <v>574.13419428145653</v>
      </c>
      <c r="AM32" s="59">
        <f>AM12*Annual!$K51/100</f>
        <v>569.15560196704666</v>
      </c>
      <c r="AN32" s="59">
        <f>AN12*Annual!$K51/100</f>
        <v>561.24110447899216</v>
      </c>
      <c r="AO32" s="59">
        <f>AO12*Annual!$K51/100</f>
        <v>491.68724126297246</v>
      </c>
      <c r="AP32" s="59">
        <f>AP12*Annual!$L51/100</f>
        <v>772.69586867120097</v>
      </c>
      <c r="AQ32" s="59">
        <f>AQ12*Annual!$L51/100</f>
        <v>713.87714606416603</v>
      </c>
      <c r="AR32" s="59">
        <f>AR12*Annual!$L51/100</f>
        <v>741.80823939612515</v>
      </c>
      <c r="AS32" s="59">
        <f>AS12*Annual!$L51/100</f>
        <v>609.72982465085067</v>
      </c>
      <c r="AT32" s="59">
        <f>AT12*Annual!$M51/100</f>
        <v>914.84175154212119</v>
      </c>
      <c r="AU32" s="59">
        <f>AU12*Annual!$M51/100</f>
        <v>880.5357286761091</v>
      </c>
      <c r="AV32" s="59">
        <f>AV12*Annual!$M51/100</f>
        <v>930.61962703745996</v>
      </c>
      <c r="AW32" s="59">
        <f>AW12*Annual!$M51/100</f>
        <v>787.75024067140987</v>
      </c>
      <c r="AX32" s="59">
        <f>AX12*Annual!$N51/100</f>
        <v>1092.2919513545232</v>
      </c>
      <c r="AY32" s="59">
        <f>AY12*Annual!$N51/100</f>
        <v>982.11077053851739</v>
      </c>
      <c r="AZ32" s="59">
        <f>AZ12*Annual!$N51/100</f>
        <v>1014.7821701805065</v>
      </c>
      <c r="BA32" s="59">
        <f>BA12*Annual!$N51/100</f>
        <v>810.57044004883733</v>
      </c>
      <c r="BB32" s="59">
        <f>BB12*Annual!$O51/100</f>
        <v>1333.5985219043462</v>
      </c>
      <c r="BC32" s="59">
        <f>BC12*Annual!$O51/100</f>
        <v>1288.2184274461124</v>
      </c>
      <c r="BD32" s="59">
        <f>BD12*Annual!$O51/100</f>
        <v>1542.3469564122208</v>
      </c>
      <c r="BE32" s="59">
        <f>BE12*Annual!$O51/100</f>
        <v>1221.0847004063128</v>
      </c>
      <c r="BF32" s="184">
        <f>BF12*Annual!P51/100</f>
        <v>1941.0312293530537</v>
      </c>
      <c r="BG32" s="59">
        <f>BG12*Annual!P51/100</f>
        <v>1827.867196050222</v>
      </c>
      <c r="BH32" s="59">
        <f>BH12*Annual!P51/100</f>
        <v>1800.1919971246896</v>
      </c>
      <c r="BI32" s="56">
        <f>BI12*Annual!P51/100</f>
        <v>1276.2468698224618</v>
      </c>
      <c r="BJ32" s="56">
        <f>BJ12*Annual!Q51/100</f>
        <v>2116.24526526912</v>
      </c>
      <c r="BK32" s="56">
        <f>BK12*Annual!Q51/100</f>
        <v>1958.3601529113796</v>
      </c>
      <c r="BL32" s="56">
        <f>BL12*Annual!Q51/100</f>
        <v>1922.5436227931887</v>
      </c>
      <c r="BM32" s="56">
        <f>BM12*Annual!Q51/100</f>
        <v>1372.7233379992426</v>
      </c>
      <c r="BN32" s="184">
        <f>BN12*Annual!$S51/100</f>
        <v>2245.2034481182986</v>
      </c>
      <c r="BO32" s="184">
        <f>BO12*Annual!$S51/100</f>
        <v>2227.0414527130756</v>
      </c>
      <c r="BP32" s="184">
        <f>BP12*Annual!$S51/100</f>
        <v>2099.761017171631</v>
      </c>
      <c r="BQ32" s="184">
        <f>BQ12*Annual!$S51/100</f>
        <v>1563.8356850126606</v>
      </c>
      <c r="BR32" s="184">
        <f>BR12*Annual!$S51/100</f>
        <v>2493.3197401864313</v>
      </c>
      <c r="BS32" s="184">
        <f>BS12*Annual!$S51/100</f>
        <v>2505.7694951013018</v>
      </c>
      <c r="BT32" s="184">
        <f>BT12*Annual!$S51/100</f>
        <v>2376.4385116915259</v>
      </c>
      <c r="BU32" s="184">
        <f>BU12*Annual!$S51/100</f>
        <v>1819.861233144358</v>
      </c>
      <c r="BV32" s="56">
        <f>BV12*Annual!$T51/100</f>
        <v>2823.0566490925135</v>
      </c>
      <c r="BW32" s="56">
        <f>BW12*Annual!$T51/100</f>
        <v>2817.1923851766587</v>
      </c>
    </row>
    <row r="33" spans="1:82">
      <c r="A33" s="53" t="s">
        <v>7</v>
      </c>
      <c r="B33" s="38">
        <f t="shared" ref="B33" si="53">SUM(B34:B38)</f>
        <v>4961.7082574219185</v>
      </c>
      <c r="C33" s="39">
        <f t="shared" ref="C33:F33" si="54">SUM(C34:C38)</f>
        <v>5018.4553354392147</v>
      </c>
      <c r="D33" s="39">
        <f t="shared" si="54"/>
        <v>5418.7411692654459</v>
      </c>
      <c r="E33" s="39">
        <f t="shared" si="54"/>
        <v>5728.9542263499779</v>
      </c>
      <c r="F33" s="39">
        <f t="shared" si="54"/>
        <v>5784.339934320119</v>
      </c>
      <c r="G33" s="39">
        <f t="shared" ref="G33:J33" si="55">SUM(G34:G38)</f>
        <v>5772.8244830347303</v>
      </c>
      <c r="H33" s="39">
        <f t="shared" si="55"/>
        <v>6171.0735903496789</v>
      </c>
      <c r="I33" s="39">
        <f t="shared" si="55"/>
        <v>6485.8221976710101</v>
      </c>
      <c r="J33" s="39">
        <f t="shared" si="55"/>
        <v>6392.7076667149413</v>
      </c>
      <c r="K33" s="39">
        <f t="shared" ref="K33:N33" si="56">SUM(K34:K38)</f>
        <v>6619.8776318210685</v>
      </c>
      <c r="L33" s="39">
        <f t="shared" si="56"/>
        <v>7043.6620821930564</v>
      </c>
      <c r="M33" s="39">
        <f t="shared" si="56"/>
        <v>7173.5198699351331</v>
      </c>
      <c r="N33" s="39">
        <f t="shared" si="56"/>
        <v>6987.0026201945739</v>
      </c>
      <c r="O33" s="39">
        <f t="shared" ref="O33:R33" si="57">SUM(O34:O38)</f>
        <v>7347.4833153650161</v>
      </c>
      <c r="P33" s="39">
        <f t="shared" si="57"/>
        <v>7464.9374644118452</v>
      </c>
      <c r="Q33" s="39">
        <f t="shared" si="57"/>
        <v>7665.5853683324949</v>
      </c>
      <c r="R33" s="39">
        <f t="shared" si="57"/>
        <v>7765.6078027537988</v>
      </c>
      <c r="S33" s="39">
        <f t="shared" ref="S33:V33" si="58">SUM(S34:S38)</f>
        <v>7919.1813668313725</v>
      </c>
      <c r="T33" s="39">
        <f t="shared" si="58"/>
        <v>8607.737006206833</v>
      </c>
      <c r="U33" s="39">
        <f t="shared" si="58"/>
        <v>9177.1039221652372</v>
      </c>
      <c r="V33" s="39">
        <f t="shared" si="58"/>
        <v>8891.744096122924</v>
      </c>
      <c r="W33" s="39">
        <f t="shared" ref="W33:BH33" si="59">SUM(W34:W38)</f>
        <v>9231.7093410946218</v>
      </c>
      <c r="X33" s="39">
        <f t="shared" si="59"/>
        <v>10129.829919064436</v>
      </c>
      <c r="Y33" s="39">
        <f t="shared" si="59"/>
        <v>10673.720732798136</v>
      </c>
      <c r="Z33" s="39">
        <f t="shared" si="59"/>
        <v>10395.875607315542</v>
      </c>
      <c r="AA33" s="39">
        <f t="shared" si="59"/>
        <v>10536.493662680108</v>
      </c>
      <c r="AB33" s="39">
        <f t="shared" si="59"/>
        <v>10938.593381699837</v>
      </c>
      <c r="AC33" s="39">
        <f t="shared" si="59"/>
        <v>11804.294274707585</v>
      </c>
      <c r="AD33" s="39">
        <f t="shared" si="59"/>
        <v>11860.678838508513</v>
      </c>
      <c r="AE33" s="39">
        <f t="shared" si="59"/>
        <v>12039.587538674543</v>
      </c>
      <c r="AF33" s="39">
        <f t="shared" si="59"/>
        <v>12749.005379407325</v>
      </c>
      <c r="AG33" s="39">
        <f t="shared" si="59"/>
        <v>14084.263854809538</v>
      </c>
      <c r="AH33" s="39">
        <f t="shared" si="59"/>
        <v>13813.107078015048</v>
      </c>
      <c r="AI33" s="39">
        <f t="shared" si="59"/>
        <v>13769.820112669477</v>
      </c>
      <c r="AJ33" s="39">
        <f t="shared" si="59"/>
        <v>14041.243083474925</v>
      </c>
      <c r="AK33" s="39">
        <f t="shared" si="59"/>
        <v>14886.16577099956</v>
      </c>
      <c r="AL33" s="39">
        <f t="shared" si="59"/>
        <v>15223.888404155052</v>
      </c>
      <c r="AM33" s="39">
        <f t="shared" si="59"/>
        <v>14950.029954171816</v>
      </c>
      <c r="AN33" s="39">
        <f t="shared" si="59"/>
        <v>15953.212008773949</v>
      </c>
      <c r="AO33" s="39">
        <f t="shared" si="59"/>
        <v>16470.207147844179</v>
      </c>
      <c r="AP33" s="39">
        <f t="shared" si="59"/>
        <v>17243.29537295342</v>
      </c>
      <c r="AQ33" s="39">
        <f t="shared" si="59"/>
        <v>17119.14755103772</v>
      </c>
      <c r="AR33" s="39">
        <f t="shared" si="59"/>
        <v>17900.642641750423</v>
      </c>
      <c r="AS33" s="39">
        <f t="shared" si="59"/>
        <v>18820.894134959599</v>
      </c>
      <c r="AT33" s="39">
        <f t="shared" si="59"/>
        <v>18712.752682517978</v>
      </c>
      <c r="AU33" s="39">
        <f t="shared" si="59"/>
        <v>19070.291342267428</v>
      </c>
      <c r="AV33" s="39">
        <f t="shared" si="59"/>
        <v>20567.423243255646</v>
      </c>
      <c r="AW33" s="39">
        <f t="shared" si="59"/>
        <v>21396.564121972227</v>
      </c>
      <c r="AX33" s="39">
        <f t="shared" si="59"/>
        <v>21695.475019126661</v>
      </c>
      <c r="AY33" s="39">
        <f t="shared" si="59"/>
        <v>21826.333944885646</v>
      </c>
      <c r="AZ33" s="39">
        <f t="shared" si="59"/>
        <v>23420.162129477882</v>
      </c>
      <c r="BA33" s="39">
        <f t="shared" si="59"/>
        <v>24416.755653865974</v>
      </c>
      <c r="BB33" s="39">
        <f t="shared" si="59"/>
        <v>24625.75366062532</v>
      </c>
      <c r="BC33" s="39">
        <f t="shared" si="59"/>
        <v>25267.185888081382</v>
      </c>
      <c r="BD33" s="39">
        <f t="shared" si="59"/>
        <v>25779.906458676822</v>
      </c>
      <c r="BE33" s="39">
        <f t="shared" si="59"/>
        <v>27364.393845163304</v>
      </c>
      <c r="BF33" s="39">
        <f t="shared" si="59"/>
        <v>27610.080917221785</v>
      </c>
      <c r="BG33" s="39">
        <f t="shared" si="59"/>
        <v>28037.64432311682</v>
      </c>
      <c r="BH33" s="39">
        <f t="shared" si="59"/>
        <v>28175.823330968669</v>
      </c>
      <c r="BI33" s="166">
        <f t="shared" ref="BI33:BN33" si="60">SUM(BI34:BI38)</f>
        <v>29813.970706901746</v>
      </c>
      <c r="BJ33" s="166">
        <f t="shared" si="60"/>
        <v>30538.405444922744</v>
      </c>
      <c r="BK33" s="166">
        <f t="shared" si="60"/>
        <v>32172.829131775972</v>
      </c>
      <c r="BL33" s="166">
        <f t="shared" si="60"/>
        <v>31899.446348574809</v>
      </c>
      <c r="BM33" s="166">
        <f t="shared" si="60"/>
        <v>34943.588590857027</v>
      </c>
      <c r="BN33" s="166">
        <f t="shared" si="60"/>
        <v>33602.59085332627</v>
      </c>
      <c r="BO33" s="166">
        <f t="shared" ref="BO33:BW33" si="61">SUM(BO34:BO38)</f>
        <v>35249.475811396398</v>
      </c>
      <c r="BP33" s="166">
        <f t="shared" si="61"/>
        <v>35527.461626228913</v>
      </c>
      <c r="BQ33" s="166">
        <f t="shared" si="61"/>
        <v>38219.997190016336</v>
      </c>
      <c r="BR33" s="166">
        <f t="shared" si="61"/>
        <v>37447.595731535162</v>
      </c>
      <c r="BS33" s="166">
        <f t="shared" ref="BS33:BV33" si="62">SUM(BS34:BS38)</f>
        <v>38910.749948279117</v>
      </c>
      <c r="BT33" s="166">
        <f t="shared" si="62"/>
        <v>39020.436056627892</v>
      </c>
      <c r="BU33" s="166">
        <f t="shared" si="62"/>
        <v>41984.809183598918</v>
      </c>
      <c r="BV33" s="166">
        <f t="shared" si="62"/>
        <v>40745.972071776196</v>
      </c>
      <c r="BW33" s="166">
        <f t="shared" si="61"/>
        <v>41818.403510849363</v>
      </c>
    </row>
    <row r="34" spans="1:82">
      <c r="A34" s="60" t="s">
        <v>8</v>
      </c>
      <c r="B34" s="55">
        <f>B14*Annual!$B53/100</f>
        <v>1381.0166081105667</v>
      </c>
      <c r="C34" s="56">
        <f>C14*Annual!$B53/100</f>
        <v>1342.8515540524959</v>
      </c>
      <c r="D34" s="56">
        <f>D14*Annual!$B53/100</f>
        <v>1467.6851718802834</v>
      </c>
      <c r="E34" s="56">
        <f>E14*Annual!$B53/100</f>
        <v>1717.2388560674945</v>
      </c>
      <c r="F34" s="56">
        <f>F14*Annual!$C53/100</f>
        <v>1520.2358622152817</v>
      </c>
      <c r="G34" s="56">
        <f>G14*Annual!$C53/100</f>
        <v>1498.7746421837771</v>
      </c>
      <c r="H34" s="56">
        <f>H14*Annual!$C53/100</f>
        <v>1615.3334743343139</v>
      </c>
      <c r="I34" s="56">
        <f>I14*Annual!$C53/100</f>
        <v>1930.7740626942295</v>
      </c>
      <c r="J34" s="56">
        <f>J14*Annual!$D53/100</f>
        <v>1640.8332133198826</v>
      </c>
      <c r="K34" s="56">
        <f>K14*Annual!$D53/100</f>
        <v>1668.2255668495241</v>
      </c>
      <c r="L34" s="56">
        <f>L14*Annual!$D53/100</f>
        <v>1742.3931673420611</v>
      </c>
      <c r="M34" s="56">
        <f>M14*Annual!$D53/100</f>
        <v>1953.0419678770213</v>
      </c>
      <c r="N34" s="56">
        <f>N14*Annual!$E53/100</f>
        <v>1693.4100162849627</v>
      </c>
      <c r="O34" s="56">
        <f>O14*Annual!$E53/100</f>
        <v>1817.0430775362172</v>
      </c>
      <c r="P34" s="56">
        <f>P14*Annual!$E53/100</f>
        <v>1779.2352897729302</v>
      </c>
      <c r="Q34" s="56">
        <f>Q14*Annual!$E53/100</f>
        <v>1869.8463591803013</v>
      </c>
      <c r="R34" s="56">
        <f>R14*Annual!$F53/100</f>
        <v>1742.9179110251398</v>
      </c>
      <c r="S34" s="56">
        <f>S14*Annual!$F53/100</f>
        <v>1740.6779220955473</v>
      </c>
      <c r="T34" s="56">
        <f>T14*Annual!$F53/100</f>
        <v>1927.8202596175472</v>
      </c>
      <c r="U34" s="56">
        <f>U14*Annual!$F53/100</f>
        <v>2330.5416735549584</v>
      </c>
      <c r="V34" s="56">
        <f>V14*Annual!$G53/100</f>
        <v>2194.1891099269315</v>
      </c>
      <c r="W34" s="56">
        <f>W14*Annual!$G53/100</f>
        <v>2220.556030458667</v>
      </c>
      <c r="X34" s="56">
        <f>X14*Annual!$G53/100</f>
        <v>2481.4334441903102</v>
      </c>
      <c r="Y34" s="56">
        <f>Y14*Annual!$G53/100</f>
        <v>2837.2874485914722</v>
      </c>
      <c r="Z34" s="56">
        <f>Z14*Annual!H53/100</f>
        <v>2724.0009253426847</v>
      </c>
      <c r="AA34" s="56">
        <f>AA14*Annual!H53/100</f>
        <v>2683.2709696166239</v>
      </c>
      <c r="AB34" s="56">
        <f>AB14*Annual!H53/100</f>
        <v>2812.9756819318659</v>
      </c>
      <c r="AC34" s="56">
        <f>AC14*Annual!H53/100</f>
        <v>3287.4796661404703</v>
      </c>
      <c r="AD34" s="56">
        <f>AD14*Annual!$I53/100</f>
        <v>2937.5185935274658</v>
      </c>
      <c r="AE34" s="56">
        <f>AE14*Annual!$I53/100</f>
        <v>2977.2967888495036</v>
      </c>
      <c r="AF34" s="56">
        <f>AF14*Annual!$I53/100</f>
        <v>3165.4004582537182</v>
      </c>
      <c r="AG34" s="56">
        <f>AG14*Annual!$I53/100</f>
        <v>3769.2199791082512</v>
      </c>
      <c r="AH34" s="56">
        <f>AH14*Annual!$J53/100</f>
        <v>3410.5144975049129</v>
      </c>
      <c r="AI34" s="56">
        <f>AI14*Annual!$J53/100</f>
        <v>3329.4866966203381</v>
      </c>
      <c r="AJ34" s="56">
        <f>AJ14*Annual!$J53/100</f>
        <v>3556.7722261456247</v>
      </c>
      <c r="AK34" s="56">
        <f>AK14*Annual!$J53/100</f>
        <v>4083.8436319834886</v>
      </c>
      <c r="AL34" s="56">
        <f>AL14*Annual!$K53/100</f>
        <v>3737.8749932071923</v>
      </c>
      <c r="AM34" s="56">
        <f>AM14*Annual!$K53/100</f>
        <v>3585.6155856302807</v>
      </c>
      <c r="AN34" s="56">
        <f>AN14*Annual!$K53/100</f>
        <v>4080.4586602552431</v>
      </c>
      <c r="AO34" s="56">
        <f>AO14*Annual!$K53/100</f>
        <v>4510.9653378839803</v>
      </c>
      <c r="AP34" s="56">
        <f>AP14*Annual!$L53/100</f>
        <v>4138.9699425708823</v>
      </c>
      <c r="AQ34" s="56">
        <f>AQ14*Annual!$L53/100</f>
        <v>4046.688608557909</v>
      </c>
      <c r="AR34" s="56">
        <f>AR14*Annual!$L53/100</f>
        <v>4400.2647088420481</v>
      </c>
      <c r="AS34" s="56">
        <f>AS14*Annual!$L53/100</f>
        <v>5018.9890816528405</v>
      </c>
      <c r="AT34" s="56">
        <f>AT14*Annual!$M53/100</f>
        <v>4580.4137120450023</v>
      </c>
      <c r="AU34" s="56">
        <f>AU14*Annual!$M53/100</f>
        <v>4482.655676672648</v>
      </c>
      <c r="AV34" s="56">
        <f>AV14*Annual!$M53/100</f>
        <v>4911.1956754837474</v>
      </c>
      <c r="AW34" s="56">
        <f>AW14*Annual!$M53/100</f>
        <v>5547.7600214404947</v>
      </c>
      <c r="AX34" s="56">
        <f>AX14*Annual!$N53/100</f>
        <v>5240.0676600785773</v>
      </c>
      <c r="AY34" s="56">
        <f>AY14*Annual!$N53/100</f>
        <v>5131.4792410940863</v>
      </c>
      <c r="AZ34" s="56">
        <f>AZ14*Annual!$N53/100</f>
        <v>5533.7720204066345</v>
      </c>
      <c r="BA34" s="56">
        <f>BA14*Annual!$N53/100</f>
        <v>6255.6357008490595</v>
      </c>
      <c r="BB34" s="56">
        <f>BB14*Annual!$O53/100</f>
        <v>6085.3017724444271</v>
      </c>
      <c r="BC34" s="56">
        <f>BC14*Annual!$O53/100</f>
        <v>6056.1094350489802</v>
      </c>
      <c r="BD34" s="56">
        <f>BD14*Annual!$O53/100</f>
        <v>6376.2936101217583</v>
      </c>
      <c r="BE34" s="56">
        <f>BE14*Annual!$O53/100</f>
        <v>7148.7745808590307</v>
      </c>
      <c r="BF34" s="56">
        <f>BF14*Annual!P53/100</f>
        <v>7081.9644255333396</v>
      </c>
      <c r="BG34" s="56">
        <f>BG14*Annual!P53/100</f>
        <v>7009.6635687267917</v>
      </c>
      <c r="BH34" s="56">
        <f>BH14*Annual!P53/100</f>
        <v>7069.7267647624703</v>
      </c>
      <c r="BI34" s="56">
        <f>BI14*Annual!P53/100</f>
        <v>8138.2020864299466</v>
      </c>
      <c r="BJ34" s="56">
        <f>BJ14*Annual!Q53/100</f>
        <v>8611.0863588997472</v>
      </c>
      <c r="BK34" s="56">
        <f>BK14*Annual!Q53/100</f>
        <v>9270.2820332158008</v>
      </c>
      <c r="BL34" s="56">
        <f>BL14*Annual!Q53/100</f>
        <v>8920.8035432155066</v>
      </c>
      <c r="BM34" s="56">
        <f>BM14*Annual!Q53/100</f>
        <v>10821.708666302646</v>
      </c>
      <c r="BN34" s="56">
        <f>BN14*Annual!$R53/100</f>
        <v>9596.1319044473621</v>
      </c>
      <c r="BO34" s="56">
        <f>BO14*Annual!$R53/100</f>
        <v>10253.487155492972</v>
      </c>
      <c r="BP34" s="56">
        <f>BP14*Annual!$R53/100</f>
        <v>10217.726472164617</v>
      </c>
      <c r="BQ34" s="56">
        <f>BQ14*Annual!$R53/100</f>
        <v>12427.341103654511</v>
      </c>
      <c r="BR34" s="56">
        <f>BR14*Annual!$S53/100</f>
        <v>11232.296909038179</v>
      </c>
      <c r="BS34" s="56">
        <f>BS14*Annual!$S53/100</f>
        <v>11964.040921651977</v>
      </c>
      <c r="BT34" s="56">
        <f>BT14*Annual!$S53/100</f>
        <v>11931.936113618332</v>
      </c>
      <c r="BU34" s="56">
        <f>BU14*Annual!$S53/100</f>
        <v>14361.55079371626</v>
      </c>
      <c r="BV34" s="56">
        <f>BV14*Annual!$T53/100</f>
        <v>12951.305622412738</v>
      </c>
      <c r="BW34" s="56">
        <f>BW14*Annual!$T53/100</f>
        <v>13531.50026063252</v>
      </c>
    </row>
    <row r="35" spans="1:82">
      <c r="A35" s="60" t="s">
        <v>9</v>
      </c>
      <c r="B35" s="55">
        <f>B15*Annual!$B54/100</f>
        <v>1151.1062298718771</v>
      </c>
      <c r="C35" s="56">
        <f>C15*Annual!$B54/100</f>
        <v>1199.1019962471366</v>
      </c>
      <c r="D35" s="56">
        <f>D15*Annual!$B54/100</f>
        <v>1385.2300442287069</v>
      </c>
      <c r="E35" s="56">
        <f>E15*Annual!$B54/100</f>
        <v>1451.5224491158554</v>
      </c>
      <c r="F35" s="56">
        <f>F15*Annual!$C54/100</f>
        <v>1454.4189500175535</v>
      </c>
      <c r="G35" s="56">
        <f>G15*Annual!$C54/100</f>
        <v>1405.7945587485124</v>
      </c>
      <c r="H35" s="56">
        <f>H15*Annual!$C54/100</f>
        <v>1586.555435066467</v>
      </c>
      <c r="I35" s="56">
        <f>I15*Annual!$C54/100</f>
        <v>1630.6972796031196</v>
      </c>
      <c r="J35" s="56">
        <f>J15*Annual!$D54/100</f>
        <v>1560.014146643359</v>
      </c>
      <c r="K35" s="56">
        <f>K15*Annual!$D54/100</f>
        <v>1637.3944923926001</v>
      </c>
      <c r="L35" s="56">
        <f>L15*Annual!$D54/100</f>
        <v>1832.4803746869666</v>
      </c>
      <c r="M35" s="56">
        <f>M15*Annual!$D54/100</f>
        <v>1797.9570781801654</v>
      </c>
      <c r="N35" s="56">
        <f>N15*Annual!$E54/100</f>
        <v>1698.3199577290673</v>
      </c>
      <c r="O35" s="56">
        <f>O15*Annual!$E54/100</f>
        <v>1826.3116146452594</v>
      </c>
      <c r="P35" s="56">
        <f>P15*Annual!$E54/100</f>
        <v>1980.5928470848294</v>
      </c>
      <c r="Q35" s="56">
        <f>Q15*Annual!$E54/100</f>
        <v>2050.3193124466643</v>
      </c>
      <c r="R35" s="56">
        <f>R15*Annual!$F54/100</f>
        <v>1907.7885443197968</v>
      </c>
      <c r="S35" s="56">
        <f>S15*Annual!$F54/100</f>
        <v>2048.6997552555204</v>
      </c>
      <c r="T35" s="56">
        <f>T15*Annual!$F54/100</f>
        <v>2244.4829330665257</v>
      </c>
      <c r="U35" s="56">
        <f>U15*Annual!$F54/100</f>
        <v>2354.5122010448408</v>
      </c>
      <c r="V35" s="56">
        <f>V15*Annual!$G54/100</f>
        <v>2229.1684985627958</v>
      </c>
      <c r="W35" s="56">
        <f>W15*Annual!$G54/100</f>
        <v>2432.2085258556008</v>
      </c>
      <c r="X35" s="56">
        <f>X15*Annual!$G54/100</f>
        <v>2690.3720543420209</v>
      </c>
      <c r="Y35" s="56">
        <f>Y15*Annual!$G54/100</f>
        <v>2841.3953452834335</v>
      </c>
      <c r="Z35" s="56">
        <f>Z15*Annual!H54/100</f>
        <v>2596.3083087642899</v>
      </c>
      <c r="AA35" s="56">
        <f>AA15*Annual!H54/100</f>
        <v>2739.544111343248</v>
      </c>
      <c r="AB35" s="56">
        <f>AB15*Annual!H54/100</f>
        <v>2857.6817710667533</v>
      </c>
      <c r="AC35" s="56">
        <f>AC15*Annual!H54/100</f>
        <v>3128.6609578151651</v>
      </c>
      <c r="AD35" s="56">
        <f>AD15*Annual!$I54/100</f>
        <v>3125.8916296174652</v>
      </c>
      <c r="AE35" s="56">
        <f>AE15*Annual!$I54/100</f>
        <v>3218.8291900729701</v>
      </c>
      <c r="AF35" s="56">
        <f>AF15*Annual!$I54/100</f>
        <v>3397.7110740421576</v>
      </c>
      <c r="AG35" s="56">
        <f>AG15*Annual!$I54/100</f>
        <v>3760.6131654652258</v>
      </c>
      <c r="AH35" s="56">
        <f>AH15*Annual!$J54/100</f>
        <v>3569.5676228980401</v>
      </c>
      <c r="AI35" s="56">
        <f>AI15*Annual!$J54/100</f>
        <v>3634.7749994783367</v>
      </c>
      <c r="AJ35" s="56">
        <f>AJ15*Annual!$J54/100</f>
        <v>3819.2861354466627</v>
      </c>
      <c r="AK35" s="56">
        <f>AK15*Annual!$J54/100</f>
        <v>4175.2454822723266</v>
      </c>
      <c r="AL35" s="56">
        <f>AL15*Annual!$K54/100</f>
        <v>4059.828366491527</v>
      </c>
      <c r="AM35" s="56">
        <f>AM15*Annual!$K54/100</f>
        <v>4151.0623851794917</v>
      </c>
      <c r="AN35" s="56">
        <f>AN15*Annual!$K54/100</f>
        <v>4258.7270737435792</v>
      </c>
      <c r="AO35" s="56">
        <f>AO15*Annual!$K54/100</f>
        <v>4355.3026626123374</v>
      </c>
      <c r="AP35" s="56">
        <f>AP15*Annual!$L54/100</f>
        <v>4586.4668258952343</v>
      </c>
      <c r="AQ35" s="56">
        <f>AQ15*Annual!$L54/100</f>
        <v>4522.8494791068088</v>
      </c>
      <c r="AR35" s="56">
        <f>AR15*Annual!$L54/100</f>
        <v>4781.8322591069855</v>
      </c>
      <c r="AS35" s="56">
        <f>AS15*Annual!$L54/100</f>
        <v>5227.7984570325998</v>
      </c>
      <c r="AT35" s="56">
        <f>AT15*Annual!$M54/100</f>
        <v>4929.8698629707642</v>
      </c>
      <c r="AU35" s="56">
        <f>AU15*Annual!$M54/100</f>
        <v>5208.6341998386633</v>
      </c>
      <c r="AV35" s="56">
        <f>AV15*Annual!$M54/100</f>
        <v>5523.7067311998489</v>
      </c>
      <c r="AW35" s="56">
        <f>AW15*Annual!$M54/100</f>
        <v>5786.0807575204226</v>
      </c>
      <c r="AX35" s="56">
        <f>AX15*Annual!$N54/100</f>
        <v>5249.9204783839014</v>
      </c>
      <c r="AY35" s="56">
        <f>AY15*Annual!$N54/100</f>
        <v>5623.9019260576351</v>
      </c>
      <c r="AZ35" s="56">
        <f>AZ15*Annual!$N54/100</f>
        <v>5986.3835685084105</v>
      </c>
      <c r="BA35" s="56">
        <f>BA15*Annual!$N54/100</f>
        <v>6158.4483233481842</v>
      </c>
      <c r="BB35" s="56">
        <f>BB15*Annual!$O54/100</f>
        <v>6338.9374374165909</v>
      </c>
      <c r="BC35" s="56">
        <f>BC15*Annual!$O54/100</f>
        <v>6911.1387019041686</v>
      </c>
      <c r="BD35" s="56">
        <f>BD15*Annual!$O54/100</f>
        <v>6920.0184338663148</v>
      </c>
      <c r="BE35" s="56">
        <f>BE15*Annual!$O54/100</f>
        <v>7637.7606710017535</v>
      </c>
      <c r="BF35" s="56">
        <f>BF15*Annual!P54/100</f>
        <v>6983.3188403282375</v>
      </c>
      <c r="BG35" s="56">
        <f>BG15*Annual!P54/100</f>
        <v>7358.0292350579457</v>
      </c>
      <c r="BH35" s="56">
        <f>BH15*Annual!P54/100</f>
        <v>7322.186514201444</v>
      </c>
      <c r="BI35" s="56">
        <f>BI15*Annual!P54/100</f>
        <v>7750.3389373226137</v>
      </c>
      <c r="BJ35" s="56">
        <f>BJ15*Annual!Q54/100</f>
        <v>7553.0334987730894</v>
      </c>
      <c r="BK35" s="56">
        <f>BK15*Annual!Q54/100</f>
        <v>8283.5616523340759</v>
      </c>
      <c r="BL35" s="56">
        <f>BL15*Annual!Q54/100</f>
        <v>8313.625442372484</v>
      </c>
      <c r="BM35" s="56">
        <f>BM15*Annual!Q54/100</f>
        <v>9092.4312149732486</v>
      </c>
      <c r="BN35" s="56">
        <f>BN15*Annual!$S54/100</f>
        <v>8371.0955553703425</v>
      </c>
      <c r="BO35" s="56">
        <f>BO15*Annual!$S54/100</f>
        <v>9042.7593272753365</v>
      </c>
      <c r="BP35" s="56">
        <f>BP15*Annual!$S54/100</f>
        <v>9074.1577971617098</v>
      </c>
      <c r="BQ35" s="56">
        <f>BQ15*Annual!$S54/100</f>
        <v>9511.3211086565916</v>
      </c>
      <c r="BR35" s="56">
        <f>BR15*Annual!$S54/100</f>
        <v>8981.2798058195021</v>
      </c>
      <c r="BS35" s="56">
        <f>BS15*Annual!$S54/100</f>
        <v>9519.2256185580554</v>
      </c>
      <c r="BT35" s="56">
        <f>BT15*Annual!$S54/100</f>
        <v>9514.8342241683531</v>
      </c>
      <c r="BU35" s="56">
        <f>BU15*Annual!$S54/100</f>
        <v>9813.4490426681223</v>
      </c>
      <c r="BV35" s="56">
        <f>BV15*Annual!$T54/100</f>
        <v>9324.0677676446485</v>
      </c>
      <c r="BW35" s="56">
        <f>BW15*Annual!$T54/100</f>
        <v>9710.4017182084954</v>
      </c>
    </row>
    <row r="36" spans="1:82">
      <c r="A36" s="60" t="s">
        <v>10</v>
      </c>
      <c r="B36" s="55">
        <f>B16*Annual!$B55/100</f>
        <v>1838.3995402795722</v>
      </c>
      <c r="C36" s="56">
        <f>C16*Annual!$B55/100</f>
        <v>1862.8932138149353</v>
      </c>
      <c r="D36" s="56">
        <f>D16*Annual!$B55/100</f>
        <v>1926.5675489846835</v>
      </c>
      <c r="E36" s="56">
        <f>E16*Annual!$B55/100</f>
        <v>1916.0947964896591</v>
      </c>
      <c r="F36" s="56">
        <f>F16*Annual!$C55/100</f>
        <v>2137.7159920507765</v>
      </c>
      <c r="G36" s="56">
        <f>G16*Annual!$C55/100</f>
        <v>2164.6083835609952</v>
      </c>
      <c r="H36" s="56">
        <f>H16*Annual!$C55/100</f>
        <v>2235.0248700590746</v>
      </c>
      <c r="I36" s="56">
        <f>I16*Annual!$C55/100</f>
        <v>2187.3819694720805</v>
      </c>
      <c r="J36" s="56">
        <f>J16*Annual!$D55/100</f>
        <v>2456.0182577015084</v>
      </c>
      <c r="K36" s="56">
        <f>K16*Annual!$D55/100</f>
        <v>2543.1349961510186</v>
      </c>
      <c r="L36" s="56">
        <f>L16*Annual!$D55/100</f>
        <v>2652.9211145221357</v>
      </c>
      <c r="M36" s="56">
        <f>M16*Annual!$D55/100</f>
        <v>2612.8623256067904</v>
      </c>
      <c r="N36" s="56">
        <f>N16*Annual!$E55/100</f>
        <v>2739.116687680314</v>
      </c>
      <c r="O36" s="56">
        <f>O16*Annual!$E55/100</f>
        <v>2810.6977264611014</v>
      </c>
      <c r="P36" s="56">
        <f>P16*Annual!$E55/100</f>
        <v>2764.3232402470894</v>
      </c>
      <c r="Q36" s="56">
        <f>Q16*Annual!$E55/100</f>
        <v>2804.8486921638391</v>
      </c>
      <c r="R36" s="56">
        <f>R16*Annual!$F55/100</f>
        <v>3149.8840066286707</v>
      </c>
      <c r="S36" s="56">
        <f>S16*Annual!$F55/100</f>
        <v>3135.2669189680096</v>
      </c>
      <c r="T36" s="56">
        <f>T16*Annual!$F55/100</f>
        <v>3369.2387057824626</v>
      </c>
      <c r="U36" s="56">
        <f>U16*Annual!$F55/100</f>
        <v>3432.7668175384142</v>
      </c>
      <c r="V36" s="56">
        <f>V16*Annual!$G55/100</f>
        <v>3338.3505544841673</v>
      </c>
      <c r="W36" s="56">
        <f>W16*Annual!$G55/100</f>
        <v>3400.2969402862036</v>
      </c>
      <c r="X36" s="56">
        <f>X16*Annual!$G55/100</f>
        <v>3705.3422268458503</v>
      </c>
      <c r="Y36" s="56">
        <f>Y16*Annual!$G55/100</f>
        <v>3749.0382755758137</v>
      </c>
      <c r="Z36" s="56">
        <f>Z16*Annual!H55/100</f>
        <v>3749.4545980483003</v>
      </c>
      <c r="AA36" s="56">
        <f>AA16*Annual!H55/100</f>
        <v>3798.4846840408845</v>
      </c>
      <c r="AB36" s="56">
        <f>AB16*Annual!H55/100</f>
        <v>3924.8314440986987</v>
      </c>
      <c r="AC36" s="56">
        <f>AC16*Annual!H55/100</f>
        <v>4023.0263141223086</v>
      </c>
      <c r="AD36" s="56">
        <f>AD16*Annual!$I55/100</f>
        <v>4253.0580949564692</v>
      </c>
      <c r="AE36" s="56">
        <f>AE16*Annual!$I55/100</f>
        <v>4261.4598483209138</v>
      </c>
      <c r="AF36" s="56">
        <f>AF16*Annual!$I55/100</f>
        <v>4549.3297496510131</v>
      </c>
      <c r="AG36" s="56">
        <f>AG16*Annual!$I55/100</f>
        <v>4886.9976820160127</v>
      </c>
      <c r="AH36" s="56">
        <f>AH16*Annual!$J55/100</f>
        <v>5080.2774469322221</v>
      </c>
      <c r="AI36" s="56">
        <f>AI16*Annual!$J55/100</f>
        <v>5024.0669251264017</v>
      </c>
      <c r="AJ36" s="56">
        <f>AJ16*Annual!$J55/100</f>
        <v>4871.3996845177553</v>
      </c>
      <c r="AK36" s="56">
        <f>AK16*Annual!$J55/100</f>
        <v>4819.4686749926168</v>
      </c>
      <c r="AL36" s="56">
        <f>AL16*Annual!$K55/100</f>
        <v>5572.1079674106304</v>
      </c>
      <c r="AM36" s="56">
        <f>AM16*Annual!$K55/100</f>
        <v>5292.2200292562857</v>
      </c>
      <c r="AN36" s="56">
        <f>AN16*Annual!$K55/100</f>
        <v>5625.1832125239125</v>
      </c>
      <c r="AO36" s="56">
        <f>AO16*Annual!$K55/100</f>
        <v>5592.5184224301429</v>
      </c>
      <c r="AP36" s="56">
        <f>AP16*Annual!$L55/100</f>
        <v>6492.319402784221</v>
      </c>
      <c r="AQ36" s="56">
        <f>AQ16*Annual!$L55/100</f>
        <v>6404.6138474306381</v>
      </c>
      <c r="AR36" s="56">
        <f>AR16*Annual!$L55/100</f>
        <v>6482.494693939324</v>
      </c>
      <c r="AS36" s="56">
        <f>AS16*Annual!$L55/100</f>
        <v>6281.5027962540298</v>
      </c>
      <c r="AT36" s="56">
        <f>AT16*Annual!$M55/100</f>
        <v>6972.1907900144743</v>
      </c>
      <c r="AU36" s="56">
        <f>AU16*Annual!$M55/100</f>
        <v>6971.0863501530785</v>
      </c>
      <c r="AV36" s="56">
        <f>AV16*Annual!$M55/100</f>
        <v>7621.7394834983888</v>
      </c>
      <c r="AW36" s="56">
        <f>AW16*Annual!$M55/100</f>
        <v>7515.1610368736101</v>
      </c>
      <c r="AX36" s="56">
        <f>AX16*Annual!$N55/100</f>
        <v>8699.2206281174913</v>
      </c>
      <c r="AY36" s="56">
        <f>AY16*Annual!$N55/100</f>
        <v>8277.8911134321061</v>
      </c>
      <c r="AZ36" s="56">
        <f>AZ16*Annual!$N55/100</f>
        <v>8997.3899295124647</v>
      </c>
      <c r="BA36" s="56">
        <f>BA16*Annual!$N55/100</f>
        <v>9294.0435529337501</v>
      </c>
      <c r="BB36" s="56">
        <f>BB16*Annual!$O55/100</f>
        <v>9461.999535011837</v>
      </c>
      <c r="BC36" s="56">
        <f>BC16*Annual!$O55/100</f>
        <v>9172.2564047065334</v>
      </c>
      <c r="BD36" s="56">
        <f>BD16*Annual!$O55/100</f>
        <v>9225.790948325428</v>
      </c>
      <c r="BE36" s="56">
        <f>BE16*Annual!$O55/100</f>
        <v>9515.7961647757365</v>
      </c>
      <c r="BF36" s="56">
        <f>BF16*Annual!P55/100</f>
        <v>10282.157529890748</v>
      </c>
      <c r="BG36" s="56">
        <f>BG16*Annual!P55/100</f>
        <v>9995.6942652807375</v>
      </c>
      <c r="BH36" s="56">
        <f>BH16*Annual!P55/100</f>
        <v>10059.399031974534</v>
      </c>
      <c r="BI36" s="56">
        <f>BI16*Annual!P55/100</f>
        <v>10398.033585909594</v>
      </c>
      <c r="BJ36" s="56">
        <f>BJ16*Annual!Q55/100</f>
        <v>11014.232370215437</v>
      </c>
      <c r="BK36" s="56">
        <f>BK16*Annual!Q55/100</f>
        <v>10819.703953140568</v>
      </c>
      <c r="BL36" s="56">
        <f>BL16*Annual!Q55/100</f>
        <v>10808.154698049573</v>
      </c>
      <c r="BM36" s="56">
        <f>BM16*Annual!Q55/100</f>
        <v>11415.116754759569</v>
      </c>
      <c r="BN36" s="56">
        <f>BN16*Annual!$S55/100</f>
        <v>12098.620206078755</v>
      </c>
      <c r="BO36" s="56">
        <f>BO16*Annual!$S55/100</f>
        <v>11920.045366124494</v>
      </c>
      <c r="BP36" s="56">
        <f>BP16*Annual!$S55/100</f>
        <v>11988.147125762494</v>
      </c>
      <c r="BQ36" s="56">
        <f>BQ16*Annual!$S55/100</f>
        <v>12095.124222524442</v>
      </c>
      <c r="BR36" s="56">
        <f>BR16*Annual!$S55/100</f>
        <v>13169.509888435619</v>
      </c>
      <c r="BS36" s="56">
        <f>BS16*Annual!$S55/100</f>
        <v>12939.893688588403</v>
      </c>
      <c r="BT36" s="56">
        <f>BT16*Annual!$S55/100</f>
        <v>12949.542603198304</v>
      </c>
      <c r="BU36" s="56">
        <f>BU16*Annual!$S55/100</f>
        <v>13350.741675891155</v>
      </c>
      <c r="BV36" s="56">
        <f>BV16*Annual!$T55/100</f>
        <v>14090.714112449978</v>
      </c>
      <c r="BW36" s="56">
        <f>BW16*Annual!$T55/100</f>
        <v>13778.311422308259</v>
      </c>
    </row>
    <row r="37" spans="1:82">
      <c r="A37" s="60" t="s">
        <v>11</v>
      </c>
      <c r="B37" s="55">
        <f>B17*Annual!$B56/100</f>
        <v>302.23804594576472</v>
      </c>
      <c r="C37" s="56">
        <f>C17*Annual!$B56/100</f>
        <v>316.32957850185028</v>
      </c>
      <c r="D37" s="56">
        <f>D17*Annual!$B56/100</f>
        <v>334.28333193998992</v>
      </c>
      <c r="E37" s="56">
        <f>E17*Annual!$B56/100</f>
        <v>332.0210803197715</v>
      </c>
      <c r="F37" s="56">
        <f>F17*Annual!$C56/100</f>
        <v>344.58884082315541</v>
      </c>
      <c r="G37" s="56">
        <f>G17*Annual!$C56/100</f>
        <v>362.63880075087974</v>
      </c>
      <c r="H37" s="56">
        <f>H17*Annual!$C56/100</f>
        <v>380.94926205180082</v>
      </c>
      <c r="I37" s="56">
        <f>I17*Annual!$C56/100</f>
        <v>378.75220330050024</v>
      </c>
      <c r="J37" s="56">
        <f>J17*Annual!$D56/100</f>
        <v>378.62259965501494</v>
      </c>
      <c r="K37" s="56">
        <f>K17*Annual!$D56/100</f>
        <v>397.65302808351674</v>
      </c>
      <c r="L37" s="56">
        <f>L17*Annual!$D56/100</f>
        <v>417.08703552071887</v>
      </c>
      <c r="M37" s="56">
        <f>M17*Annual!$D56/100</f>
        <v>413.97464730352243</v>
      </c>
      <c r="N37" s="56">
        <f>N17*Annual!$E56/100</f>
        <v>444.17203850520644</v>
      </c>
      <c r="O37" s="56">
        <f>O17*Annual!$E56/100</f>
        <v>453.3823002982237</v>
      </c>
      <c r="P37" s="56">
        <f>P17*Annual!$E56/100</f>
        <v>475.43780720523569</v>
      </c>
      <c r="Q37" s="56">
        <f>Q17*Annual!$E56/100</f>
        <v>465.13050089642792</v>
      </c>
      <c r="R37" s="56">
        <f>R17*Annual!$F56/100</f>
        <v>494.37457998623307</v>
      </c>
      <c r="S37" s="56">
        <f>S17*Annual!$F56/100</f>
        <v>510.70470729974664</v>
      </c>
      <c r="T37" s="56">
        <f>T17*Annual!$F56/100</f>
        <v>555.98443969056996</v>
      </c>
      <c r="U37" s="56">
        <f>U17*Annual!$F56/100</f>
        <v>544.36209682779906</v>
      </c>
      <c r="V37" s="56">
        <f>V17*Annual!$G56/100</f>
        <v>597.18360460210943</v>
      </c>
      <c r="W37" s="56">
        <f>W17*Annual!$G56/100</f>
        <v>627.23914354994156</v>
      </c>
      <c r="X37" s="56">
        <f>X17*Annual!$G56/100</f>
        <v>666.19246755301322</v>
      </c>
      <c r="Y37" s="56">
        <f>Y17*Annual!$G56/100</f>
        <v>653.27933042384564</v>
      </c>
      <c r="Z37" s="56">
        <f>Z17*Annual!H56/100</f>
        <v>698.90572155123004</v>
      </c>
      <c r="AA37" s="56">
        <f>AA17*Annual!H56/100</f>
        <v>687.57384667519193</v>
      </c>
      <c r="AB37" s="56">
        <f>AB17*Annual!H56/100</f>
        <v>696.57855255447805</v>
      </c>
      <c r="AC37" s="56">
        <f>AC17*Annual!H56/100</f>
        <v>696.79754177186919</v>
      </c>
      <c r="AD37" s="56">
        <f>AD17*Annual!$I56/100</f>
        <v>828.63083975060988</v>
      </c>
      <c r="AE37" s="56">
        <f>AE17*Annual!$I56/100</f>
        <v>856.79089430866338</v>
      </c>
      <c r="AF37" s="56">
        <f>AF17*Annual!$I56/100</f>
        <v>884.50992713059895</v>
      </c>
      <c r="AG37" s="56">
        <f>AG17*Annual!$I56/100</f>
        <v>896.25417262203757</v>
      </c>
      <c r="AH37" s="56">
        <f>AH17*Annual!$J56/100</f>
        <v>974.06372047395189</v>
      </c>
      <c r="AI37" s="56">
        <f>AI17*Annual!$J56/100</f>
        <v>996.7874087169879</v>
      </c>
      <c r="AJ37" s="56">
        <f>AJ17*Annual!$J56/100</f>
        <v>1000.8714648354342</v>
      </c>
      <c r="AK37" s="56">
        <f>AK17*Annual!$J56/100</f>
        <v>1007.7163428899506</v>
      </c>
      <c r="AL37" s="56">
        <f>AL17*Annual!$K56/100</f>
        <v>1042.0143065181664</v>
      </c>
      <c r="AM37" s="56">
        <f>AM17*Annual!$K56/100</f>
        <v>1119.9545975877841</v>
      </c>
      <c r="AN37" s="56">
        <f>AN17*Annual!$K56/100</f>
        <v>1152.290831555661</v>
      </c>
      <c r="AO37" s="56">
        <f>AO17*Annual!$K56/100</f>
        <v>1157.9933811538365</v>
      </c>
      <c r="AP37" s="56">
        <f>AP17*Annual!$L56/100</f>
        <v>1151.2984859383992</v>
      </c>
      <c r="AQ37" s="56">
        <f>AQ17*Annual!$L56/100</f>
        <v>1252.4875906638063</v>
      </c>
      <c r="AR37" s="56">
        <f>AR17*Annual!$L56/100</f>
        <v>1306.1903963238003</v>
      </c>
      <c r="AS37" s="56">
        <f>AS17*Annual!$L56/100</f>
        <v>1336.2965146483425</v>
      </c>
      <c r="AT37" s="56">
        <f>AT17*Annual!$M56/100</f>
        <v>1248.3060403535067</v>
      </c>
      <c r="AU37" s="56">
        <f>AU17*Annual!$M56/100</f>
        <v>1402.3776832539081</v>
      </c>
      <c r="AV37" s="56">
        <f>AV17*Annual!$M56/100</f>
        <v>1470.7815839073635</v>
      </c>
      <c r="AW37" s="56">
        <f>AW17*Annual!$M56/100</f>
        <v>1471.465622913898</v>
      </c>
      <c r="AX37" s="56">
        <f>AX17*Annual!$N56/100</f>
        <v>1390.8044345487783</v>
      </c>
      <c r="AY37" s="56">
        <f>AY17*Annual!$N56/100</f>
        <v>1635.9781366771197</v>
      </c>
      <c r="AZ37" s="56">
        <f>AZ17*Annual!$N56/100</f>
        <v>1689.7190531392603</v>
      </c>
      <c r="BA37" s="56">
        <f>BA17*Annual!$N56/100</f>
        <v>1474.8514316996066</v>
      </c>
      <c r="BB37" s="56">
        <f>BB17*Annual!$O56/100</f>
        <v>1467.4763566499264</v>
      </c>
      <c r="BC37" s="56">
        <f>BC17*Annual!$O56/100</f>
        <v>1767.0233248728007</v>
      </c>
      <c r="BD37" s="56">
        <f>BD17*Annual!$O56/100</f>
        <v>1804.5538580853081</v>
      </c>
      <c r="BE37" s="56">
        <f>BE17*Annual!$O56/100</f>
        <v>1571.1461244639986</v>
      </c>
      <c r="BF37" s="56">
        <f>BF17*Annual!P56/100</f>
        <v>1765.1130571882866</v>
      </c>
      <c r="BG37" s="56">
        <f>BG17*Annual!P56/100</f>
        <v>2182.0843844444435</v>
      </c>
      <c r="BH37" s="56">
        <f>BH17*Annual!P56/100</f>
        <v>2209.6857883398584</v>
      </c>
      <c r="BI37" s="56">
        <f>BI17*Annual!P56/100</f>
        <v>1981.2694197611715</v>
      </c>
      <c r="BJ37" s="56">
        <f>BJ17*Annual!Q56/100</f>
        <v>1787.0667523430745</v>
      </c>
      <c r="BK37" s="56">
        <f>BK17*Annual!Q56/100</f>
        <v>2216.6659026811089</v>
      </c>
      <c r="BL37" s="56">
        <f>BL17*Annual!Q56/100</f>
        <v>2234.0798644156525</v>
      </c>
      <c r="BM37" s="56">
        <f>BM17*Annual!Q56/100</f>
        <v>1990.4486827899143</v>
      </c>
      <c r="BN37" s="56">
        <f>BN17*Annual!$R56/100</f>
        <v>1867.3678737016044</v>
      </c>
      <c r="BO37" s="56">
        <f>BO17*Annual!$R56/100</f>
        <v>2354.0710832746727</v>
      </c>
      <c r="BP37" s="56">
        <f>BP17*Annual!$R56/100</f>
        <v>2507.6975779489703</v>
      </c>
      <c r="BQ37" s="56">
        <f>BQ17*Annual!$R56/100</f>
        <v>2407.5278399868212</v>
      </c>
      <c r="BR37" s="56">
        <f>BR17*Annual!$S56/100</f>
        <v>2262.2366177503786</v>
      </c>
      <c r="BS37" s="56">
        <f>BS17*Annual!$S56/100</f>
        <v>2661.5904648818246</v>
      </c>
      <c r="BT37" s="56">
        <f>BT17*Annual!$S56/100</f>
        <v>2773.5742240774462</v>
      </c>
      <c r="BU37" s="56">
        <f>BU17*Annual!$S56/100</f>
        <v>2582.0490594531693</v>
      </c>
      <c r="BV37" s="56">
        <f>BV17*Annual!$T56/100</f>
        <v>2470.7518142973104</v>
      </c>
      <c r="BW37" s="56">
        <f>BW17*Annual!$T56/100</f>
        <v>2818.9421570709069</v>
      </c>
    </row>
    <row r="38" spans="1:82">
      <c r="A38" s="57" t="s">
        <v>12</v>
      </c>
      <c r="B38" s="58">
        <f>B18*Annual!$B57/100</f>
        <v>288.94783321413763</v>
      </c>
      <c r="C38" s="184">
        <f>C18*Annual!$B57/100</f>
        <v>297.27899282279799</v>
      </c>
      <c r="D38" s="184">
        <f>D18*Annual!$B57/100</f>
        <v>304.97507223178184</v>
      </c>
      <c r="E38" s="184">
        <f>E18*Annual!$B57/100</f>
        <v>312.07704435719728</v>
      </c>
      <c r="F38" s="184">
        <f>F18*Annual!$C57/100</f>
        <v>327.38028921335138</v>
      </c>
      <c r="G38" s="184">
        <f>G18*Annual!$C57/100</f>
        <v>341.00809779056641</v>
      </c>
      <c r="H38" s="184">
        <f>H18*Annual!$C57/100</f>
        <v>353.21054883802162</v>
      </c>
      <c r="I38" s="184">
        <f>I18*Annual!$C57/100</f>
        <v>358.21668260108015</v>
      </c>
      <c r="J38" s="184">
        <f>J18*Annual!$D57/100</f>
        <v>357.21944939517641</v>
      </c>
      <c r="K38" s="184">
        <f>K18*Annual!$D57/100</f>
        <v>373.46954834440862</v>
      </c>
      <c r="L38" s="184">
        <f>L18*Annual!$D57/100</f>
        <v>398.78039012117455</v>
      </c>
      <c r="M38" s="184">
        <f>M18*Annual!$D57/100</f>
        <v>395.68385096763404</v>
      </c>
      <c r="N38" s="184">
        <f>N18*Annual!$E57/100</f>
        <v>411.9839199950228</v>
      </c>
      <c r="O38" s="184">
        <f>O18*Annual!$E57/100</f>
        <v>440.048596424214</v>
      </c>
      <c r="P38" s="184">
        <f>P18*Annual!$E57/100</f>
        <v>465.34828010176068</v>
      </c>
      <c r="Q38" s="184">
        <f>Q18*Annual!$E57/100</f>
        <v>475.44050364526294</v>
      </c>
      <c r="R38" s="184">
        <f>R18*Annual!$F57/100</f>
        <v>470.64276079395904</v>
      </c>
      <c r="S38" s="184">
        <f>S18*Annual!$F57/100</f>
        <v>483.83206321254869</v>
      </c>
      <c r="T38" s="184">
        <f>T18*Annual!$F57/100</f>
        <v>510.21066804972799</v>
      </c>
      <c r="U38" s="184">
        <f>U18*Annual!$F57/100</f>
        <v>514.9211331992243</v>
      </c>
      <c r="V38" s="184">
        <f>V18*Annual!$G57/100</f>
        <v>532.85232854692072</v>
      </c>
      <c r="W38" s="59">
        <f>W18*Annual!$G57/100</f>
        <v>551.40870094420791</v>
      </c>
      <c r="X38" s="59">
        <f>X18*Annual!$G57/100</f>
        <v>586.48972613324008</v>
      </c>
      <c r="Y38" s="59">
        <f>Y18*Annual!$G57/100</f>
        <v>592.72033292357014</v>
      </c>
      <c r="Z38" s="59">
        <f>Z18*Annual!H57/100</f>
        <v>627.20605360903835</v>
      </c>
      <c r="AA38" s="59">
        <f>AA18*Annual!H57/100</f>
        <v>627.62005100415979</v>
      </c>
      <c r="AB38" s="59">
        <f>AB18*Annual!H57/100</f>
        <v>646.52593204804066</v>
      </c>
      <c r="AC38" s="59">
        <f>AC18*Annual!H57/100</f>
        <v>668.32979485777173</v>
      </c>
      <c r="AD38" s="59">
        <f>AD18*Annual!$I57/100</f>
        <v>715.57968065650323</v>
      </c>
      <c r="AE38" s="59">
        <f>AE18*Annual!$I57/100</f>
        <v>725.21081712249088</v>
      </c>
      <c r="AF38" s="59">
        <f>AF18*Annual!$I57/100</f>
        <v>752.05417032983667</v>
      </c>
      <c r="AG38" s="59">
        <f>AG18*Annual!$I57/100</f>
        <v>771.17885559801198</v>
      </c>
      <c r="AH38" s="59">
        <f>AH18*Annual!$J57/100</f>
        <v>778.68379020592226</v>
      </c>
      <c r="AI38" s="59">
        <f>AI18*Annual!$J57/100</f>
        <v>784.70408272741372</v>
      </c>
      <c r="AJ38" s="59">
        <f>AJ18*Annual!$J57/100</f>
        <v>792.91357252944772</v>
      </c>
      <c r="AK38" s="59">
        <f>AK18*Annual!$J57/100</f>
        <v>799.8916388611766</v>
      </c>
      <c r="AL38" s="59">
        <f>AL18*Annual!$K57/100</f>
        <v>812.06277052753603</v>
      </c>
      <c r="AM38" s="59">
        <f>AM18*Annual!$K57/100</f>
        <v>801.17735651797136</v>
      </c>
      <c r="AN38" s="59">
        <f>AN18*Annual!$K57/100</f>
        <v>836.55223069555427</v>
      </c>
      <c r="AO38" s="59">
        <f>AO18*Annual!$K57/100</f>
        <v>853.42734376388194</v>
      </c>
      <c r="AP38" s="59">
        <f>AP18*Annual!$L57/100</f>
        <v>874.24071576468327</v>
      </c>
      <c r="AQ38" s="59">
        <f>AQ18*Annual!$L57/100</f>
        <v>892.50802527855626</v>
      </c>
      <c r="AR38" s="59">
        <f>AR18*Annual!$L57/100</f>
        <v>929.86058353826684</v>
      </c>
      <c r="AS38" s="59">
        <f>AS18*Annual!$L57/100</f>
        <v>956.30728537178436</v>
      </c>
      <c r="AT38" s="59">
        <f>AT18*Annual!$M57/100</f>
        <v>981.97227713423013</v>
      </c>
      <c r="AU38" s="59">
        <f>AU18*Annual!$M57/100</f>
        <v>1005.5374323491311</v>
      </c>
      <c r="AV38" s="59">
        <f>AV18*Annual!$M57/100</f>
        <v>1039.9997691662986</v>
      </c>
      <c r="AW38" s="59">
        <f>AW18*Annual!$M57/100</f>
        <v>1076.0966832238059</v>
      </c>
      <c r="AX38" s="59">
        <f>AX18*Annual!$N57/100</f>
        <v>1115.4618179979113</v>
      </c>
      <c r="AY38" s="59">
        <f>AY18*Annual!$N57/100</f>
        <v>1157.0835276246989</v>
      </c>
      <c r="AZ38" s="59">
        <f>AZ18*Annual!$N57/100</f>
        <v>1212.8975579111127</v>
      </c>
      <c r="BA38" s="59">
        <f>BA18*Annual!$N57/100</f>
        <v>1233.7766450353702</v>
      </c>
      <c r="BB38" s="59">
        <f>BB18*Annual!$O57/100</f>
        <v>1272.0385591025363</v>
      </c>
      <c r="BC38" s="59">
        <f>BC18*Annual!$O57/100</f>
        <v>1360.6580215488957</v>
      </c>
      <c r="BD38" s="59">
        <f>BD18*Annual!$O57/100</f>
        <v>1453.2496082780133</v>
      </c>
      <c r="BE38" s="59">
        <f>BE18*Annual!$O57/100</f>
        <v>1490.9163040627873</v>
      </c>
      <c r="BF38" s="184">
        <f>BF18*Annual!P57/100</f>
        <v>1497.5270642811752</v>
      </c>
      <c r="BG38" s="59">
        <f>BG18*Annual!P57/100</f>
        <v>1492.1728696069029</v>
      </c>
      <c r="BH38" s="59">
        <f>BH18*Annual!P57/100</f>
        <v>1514.8252316903638</v>
      </c>
      <c r="BI38" s="59">
        <f>BI18*Annual!P57/100</f>
        <v>1546.1266774784192</v>
      </c>
      <c r="BJ38" s="56">
        <f>BJ18*Annual!Q57/100</f>
        <v>1572.9864646913959</v>
      </c>
      <c r="BK38" s="56">
        <f>BK18*Annual!Q57/100</f>
        <v>1582.6155904044169</v>
      </c>
      <c r="BL38" s="56">
        <f>BL18*Annual!Q57/100</f>
        <v>1622.7828005215913</v>
      </c>
      <c r="BM38" s="56">
        <f>BM18*Annual!Q57/100</f>
        <v>1623.8832720316509</v>
      </c>
      <c r="BN38" s="56">
        <f>BN18*Annual!$S57/100</f>
        <v>1669.3753137282051</v>
      </c>
      <c r="BO38" s="56">
        <f>BO18*Annual!$S57/100</f>
        <v>1679.1128792289203</v>
      </c>
      <c r="BP38" s="56">
        <f>BP18*Annual!$S57/100</f>
        <v>1739.7326531911176</v>
      </c>
      <c r="BQ38" s="56">
        <f>BQ18*Annual!$S57/100</f>
        <v>1778.6829151939776</v>
      </c>
      <c r="BR38" s="56">
        <f>BR18*Annual!$S57/100</f>
        <v>1802.2725104914841</v>
      </c>
      <c r="BS38" s="56">
        <f>BS18*Annual!$S57/100</f>
        <v>1825.99925459886</v>
      </c>
      <c r="BT38" s="56">
        <f>BT18*Annual!$S57/100</f>
        <v>1850.5488915654514</v>
      </c>
      <c r="BU38" s="56">
        <f>BU18*Annual!$S57/100</f>
        <v>1877.0186118702115</v>
      </c>
      <c r="BV38" s="56">
        <f>BV18*Annual!$T57/100</f>
        <v>1909.1327549715179</v>
      </c>
      <c r="BW38" s="56">
        <f>BW18*Annual!$T57/100</f>
        <v>1979.2479526291768</v>
      </c>
    </row>
    <row r="39" spans="1:82" hidden="1">
      <c r="A39" s="53" t="str">
        <f>A21</f>
        <v>SA - Annual Gross Operating Surplus</v>
      </c>
      <c r="B39" s="38">
        <f t="shared" ref="B39:N39" si="63">B33+B29+B26</f>
        <v>8953.405688608882</v>
      </c>
      <c r="C39" s="39">
        <f t="shared" si="63"/>
        <v>9795.0901623624559</v>
      </c>
      <c r="D39" s="39">
        <f t="shared" si="63"/>
        <v>10542.082785634342</v>
      </c>
      <c r="E39" s="39">
        <f t="shared" si="63"/>
        <v>10026.748241968848</v>
      </c>
      <c r="F39" s="39">
        <f t="shared" si="63"/>
        <v>10212.50702541437</v>
      </c>
      <c r="G39" s="39">
        <f t="shared" si="63"/>
        <v>11807.265091738756</v>
      </c>
      <c r="H39" s="39">
        <f t="shared" si="63"/>
        <v>11696.159609301194</v>
      </c>
      <c r="I39" s="39">
        <f t="shared" si="63"/>
        <v>11206.641416583097</v>
      </c>
      <c r="J39" s="39">
        <f t="shared" si="63"/>
        <v>11456.875067144972</v>
      </c>
      <c r="K39" s="39">
        <f t="shared" si="63"/>
        <v>13284.006999341329</v>
      </c>
      <c r="L39" s="39">
        <f t="shared" si="63"/>
        <v>13038.539230990657</v>
      </c>
      <c r="M39" s="39">
        <f t="shared" si="63"/>
        <v>12164.004805186185</v>
      </c>
      <c r="N39" s="39">
        <f t="shared" si="63"/>
        <v>12312.703610269742</v>
      </c>
      <c r="O39" s="39">
        <f t="shared" ref="O39:R39" si="64">O33+O29+O26</f>
        <v>13988.857391212634</v>
      </c>
      <c r="P39" s="39">
        <f t="shared" si="64"/>
        <v>13508.018157298113</v>
      </c>
      <c r="Q39" s="39">
        <f t="shared" si="64"/>
        <v>12229.374201058681</v>
      </c>
      <c r="R39" s="39">
        <f t="shared" si="64"/>
        <v>12706.132426233802</v>
      </c>
      <c r="S39" s="39">
        <f t="shared" ref="S39:V39" si="65">S33+S29+S26</f>
        <v>14429.138711625626</v>
      </c>
      <c r="T39" s="39">
        <f t="shared" si="65"/>
        <v>14877.748877845726</v>
      </c>
      <c r="U39" s="39">
        <f t="shared" si="65"/>
        <v>14079.859963327188</v>
      </c>
      <c r="V39" s="39">
        <f t="shared" si="65"/>
        <v>14592.288554427681</v>
      </c>
      <c r="W39" s="39">
        <f t="shared" ref="W39:BH39" si="66">W33+W29+W26</f>
        <v>16347.009855000448</v>
      </c>
      <c r="X39" s="39">
        <f t="shared" si="66"/>
        <v>17894.037414611776</v>
      </c>
      <c r="Y39" s="39">
        <f t="shared" si="66"/>
        <v>16777.545686416644</v>
      </c>
      <c r="Z39" s="39">
        <f t="shared" si="66"/>
        <v>17410.490589679008</v>
      </c>
      <c r="AA39" s="39">
        <f t="shared" si="66"/>
        <v>19474.828052602894</v>
      </c>
      <c r="AB39" s="39">
        <f t="shared" si="66"/>
        <v>19469.146925633886</v>
      </c>
      <c r="AC39" s="39">
        <f t="shared" si="66"/>
        <v>19075.263332247108</v>
      </c>
      <c r="AD39" s="39">
        <f t="shared" si="66"/>
        <v>19526.820485858512</v>
      </c>
      <c r="AE39" s="39">
        <f t="shared" si="66"/>
        <v>22919.802949964967</v>
      </c>
      <c r="AF39" s="39">
        <f t="shared" si="66"/>
        <v>23199.950809860988</v>
      </c>
      <c r="AG39" s="39">
        <f t="shared" si="66"/>
        <v>22631.384719386184</v>
      </c>
      <c r="AH39" s="39">
        <f t="shared" si="66"/>
        <v>22704.41591809081</v>
      </c>
      <c r="AI39" s="39">
        <f t="shared" si="66"/>
        <v>25164.663355856581</v>
      </c>
      <c r="AJ39" s="39">
        <f t="shared" si="66"/>
        <v>24905.522591276429</v>
      </c>
      <c r="AK39" s="39">
        <f t="shared" si="66"/>
        <v>23510.670993050047</v>
      </c>
      <c r="AL39" s="39">
        <f t="shared" si="66"/>
        <v>24726.548384494414</v>
      </c>
      <c r="AM39" s="39">
        <f t="shared" si="66"/>
        <v>26662.67700809157</v>
      </c>
      <c r="AN39" s="39">
        <f t="shared" si="66"/>
        <v>28256.816833954792</v>
      </c>
      <c r="AO39" s="39">
        <f t="shared" si="66"/>
        <v>26139.41475326653</v>
      </c>
      <c r="AP39" s="39">
        <f t="shared" si="66"/>
        <v>27386.172403965618</v>
      </c>
      <c r="AQ39" s="39">
        <f t="shared" si="66"/>
        <v>28973.22521260818</v>
      </c>
      <c r="AR39" s="39">
        <f t="shared" si="66"/>
        <v>30666.296782700581</v>
      </c>
      <c r="AS39" s="39">
        <f t="shared" si="66"/>
        <v>28944.489230914864</v>
      </c>
      <c r="AT39" s="39">
        <f t="shared" si="66"/>
        <v>29702.03931776687</v>
      </c>
      <c r="AU39" s="39">
        <f t="shared" si="66"/>
        <v>31710.226412718315</v>
      </c>
      <c r="AV39" s="39">
        <f t="shared" si="66"/>
        <v>35101.363017820382</v>
      </c>
      <c r="AW39" s="39">
        <f t="shared" si="66"/>
        <v>32745.46327132349</v>
      </c>
      <c r="AX39" s="39">
        <f t="shared" si="66"/>
        <v>35072.136759669884</v>
      </c>
      <c r="AY39" s="39">
        <f t="shared" si="66"/>
        <v>36869.265854159356</v>
      </c>
      <c r="AZ39" s="39">
        <f t="shared" si="66"/>
        <v>38410.488213009019</v>
      </c>
      <c r="BA39" s="39">
        <f t="shared" si="66"/>
        <v>36505.911635112665</v>
      </c>
      <c r="BB39" s="39">
        <f t="shared" si="66"/>
        <v>38889.264633840998</v>
      </c>
      <c r="BC39" s="39">
        <f t="shared" si="66"/>
        <v>42903.740292625596</v>
      </c>
      <c r="BD39" s="39">
        <f t="shared" si="66"/>
        <v>43757.363679176648</v>
      </c>
      <c r="BE39" s="39">
        <f t="shared" si="66"/>
        <v>40006.990437689397</v>
      </c>
      <c r="BF39" s="39">
        <f t="shared" si="66"/>
        <v>42812.593970185495</v>
      </c>
      <c r="BG39" s="39">
        <f t="shared" si="66"/>
        <v>46040.114795340211</v>
      </c>
      <c r="BH39" s="39">
        <f t="shared" si="66"/>
        <v>44884.20412702566</v>
      </c>
      <c r="BI39" s="39">
        <f t="shared" ref="BI39:BN39" si="67">BI33+BI29+BI26</f>
        <v>42041.090901758551</v>
      </c>
      <c r="BJ39" s="166">
        <f t="shared" si="67"/>
        <v>45559.952983565716</v>
      </c>
      <c r="BK39" s="166">
        <f t="shared" si="67"/>
        <v>50966.464123846396</v>
      </c>
      <c r="BL39" s="166">
        <f t="shared" si="67"/>
        <v>48226.886311701885</v>
      </c>
      <c r="BM39" s="166">
        <f t="shared" si="67"/>
        <v>46123.694433681398</v>
      </c>
      <c r="BN39" s="166">
        <f t="shared" si="67"/>
        <v>47780.460177217697</v>
      </c>
      <c r="BO39" s="166">
        <f t="shared" ref="BO39:BW39" si="68">BO33+BO29+BO26</f>
        <v>52960.474284405616</v>
      </c>
      <c r="BP39" s="166">
        <f t="shared" si="68"/>
        <v>52585.093284393719</v>
      </c>
      <c r="BQ39" s="166">
        <f t="shared" si="68"/>
        <v>49449.007046135579</v>
      </c>
      <c r="BR39" s="166">
        <f t="shared" si="68"/>
        <v>52239.134627544277</v>
      </c>
      <c r="BS39" s="166">
        <f t="shared" ref="BS39:BV39" si="69">BS33+BS29+BS26</f>
        <v>58914.674803910173</v>
      </c>
      <c r="BT39" s="166">
        <f t="shared" si="69"/>
        <v>56091.760879650821</v>
      </c>
      <c r="BU39" s="166">
        <f t="shared" si="69"/>
        <v>52969.617752072212</v>
      </c>
      <c r="BV39" s="166">
        <f t="shared" si="69"/>
        <v>55598.029509702457</v>
      </c>
      <c r="BW39" s="166">
        <f t="shared" si="68"/>
        <v>62335.648370099989</v>
      </c>
    </row>
    <row r="40" spans="1:82" hidden="1">
      <c r="A40" s="69"/>
      <c r="B40" s="55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6"/>
      <c r="AE40" s="56"/>
      <c r="AF40" s="56"/>
      <c r="AG40" s="56"/>
      <c r="AH40" s="56"/>
      <c r="AI40" s="56"/>
      <c r="AJ40" s="56"/>
      <c r="AK40" s="56"/>
      <c r="AL40" s="56"/>
      <c r="AM40" s="56"/>
      <c r="AN40" s="56"/>
      <c r="AO40" s="56"/>
      <c r="AP40" s="56"/>
      <c r="AQ40" s="56"/>
      <c r="AR40" s="56"/>
      <c r="AS40" s="56"/>
      <c r="AT40" s="56"/>
      <c r="AU40" s="56"/>
      <c r="AV40" s="56"/>
      <c r="AW40" s="56"/>
      <c r="AX40" s="56"/>
      <c r="AY40" s="56"/>
      <c r="AZ40" s="56"/>
      <c r="BA40" s="56"/>
      <c r="BB40" s="56"/>
      <c r="BC40" s="56"/>
      <c r="BD40" s="56"/>
      <c r="BE40" s="56"/>
      <c r="BF40" s="56"/>
      <c r="BG40" s="56"/>
      <c r="BH40" s="56"/>
      <c r="BI40" s="56"/>
      <c r="BJ40" s="56"/>
      <c r="BK40" s="56"/>
      <c r="BL40" s="56"/>
      <c r="BM40" s="56"/>
      <c r="BN40" s="56"/>
      <c r="BO40" s="56"/>
      <c r="BP40" s="56"/>
      <c r="BQ40" s="56"/>
      <c r="BR40" s="56"/>
      <c r="BS40" s="56"/>
      <c r="BT40" s="56"/>
      <c r="BU40" s="56"/>
      <c r="BV40" s="56"/>
      <c r="BW40" s="56"/>
    </row>
    <row r="41" spans="1:82" ht="17.25" customHeight="1" thickBot="1">
      <c r="A41" s="70" t="s">
        <v>185</v>
      </c>
      <c r="B41" s="23">
        <f t="shared" ref="B41:N41" si="70">B39+B40</f>
        <v>8953.405688608882</v>
      </c>
      <c r="C41" s="24">
        <f t="shared" si="70"/>
        <v>9795.0901623624559</v>
      </c>
      <c r="D41" s="24">
        <f t="shared" si="70"/>
        <v>10542.082785634342</v>
      </c>
      <c r="E41" s="24">
        <f t="shared" si="70"/>
        <v>10026.748241968848</v>
      </c>
      <c r="F41" s="24">
        <f t="shared" si="70"/>
        <v>10212.50702541437</v>
      </c>
      <c r="G41" s="24">
        <f t="shared" si="70"/>
        <v>11807.265091738756</v>
      </c>
      <c r="H41" s="24">
        <f t="shared" si="70"/>
        <v>11696.159609301194</v>
      </c>
      <c r="I41" s="24">
        <f t="shared" si="70"/>
        <v>11206.641416583097</v>
      </c>
      <c r="J41" s="24">
        <f t="shared" si="70"/>
        <v>11456.875067144972</v>
      </c>
      <c r="K41" s="24">
        <f t="shared" si="70"/>
        <v>13284.006999341329</v>
      </c>
      <c r="L41" s="24">
        <f t="shared" si="70"/>
        <v>13038.539230990657</v>
      </c>
      <c r="M41" s="24">
        <f t="shared" si="70"/>
        <v>12164.004805186185</v>
      </c>
      <c r="N41" s="24">
        <f t="shared" si="70"/>
        <v>12312.703610269742</v>
      </c>
      <c r="O41" s="24">
        <f t="shared" ref="O41:R41" si="71">O39+O40</f>
        <v>13988.857391212634</v>
      </c>
      <c r="P41" s="24">
        <f t="shared" si="71"/>
        <v>13508.018157298113</v>
      </c>
      <c r="Q41" s="24">
        <f t="shared" si="71"/>
        <v>12229.374201058681</v>
      </c>
      <c r="R41" s="24">
        <f t="shared" si="71"/>
        <v>12706.132426233802</v>
      </c>
      <c r="S41" s="24">
        <f t="shared" ref="S41:V41" si="72">S39+S40</f>
        <v>14429.138711625626</v>
      </c>
      <c r="T41" s="24">
        <f t="shared" si="72"/>
        <v>14877.748877845726</v>
      </c>
      <c r="U41" s="24">
        <f t="shared" si="72"/>
        <v>14079.859963327188</v>
      </c>
      <c r="V41" s="24">
        <f t="shared" si="72"/>
        <v>14592.288554427681</v>
      </c>
      <c r="W41" s="24">
        <f t="shared" ref="W41:BA41" si="73">W39+W40</f>
        <v>16347.009855000448</v>
      </c>
      <c r="X41" s="24">
        <f t="shared" si="73"/>
        <v>17894.037414611776</v>
      </c>
      <c r="Y41" s="24">
        <f t="shared" si="73"/>
        <v>16777.545686416644</v>
      </c>
      <c r="Z41" s="24">
        <f t="shared" si="73"/>
        <v>17410.490589679008</v>
      </c>
      <c r="AA41" s="24">
        <f t="shared" si="73"/>
        <v>19474.828052602894</v>
      </c>
      <c r="AB41" s="24">
        <f t="shared" si="73"/>
        <v>19469.146925633886</v>
      </c>
      <c r="AC41" s="24">
        <f t="shared" si="73"/>
        <v>19075.263332247108</v>
      </c>
      <c r="AD41" s="24">
        <f t="shared" si="73"/>
        <v>19526.820485858512</v>
      </c>
      <c r="AE41" s="24">
        <f t="shared" si="73"/>
        <v>22919.802949964967</v>
      </c>
      <c r="AF41" s="24">
        <f t="shared" si="73"/>
        <v>23199.950809860988</v>
      </c>
      <c r="AG41" s="24">
        <f t="shared" si="73"/>
        <v>22631.384719386184</v>
      </c>
      <c r="AH41" s="24">
        <f t="shared" si="73"/>
        <v>22704.41591809081</v>
      </c>
      <c r="AI41" s="24">
        <f t="shared" si="73"/>
        <v>25164.663355856581</v>
      </c>
      <c r="AJ41" s="24">
        <f t="shared" si="73"/>
        <v>24905.522591276429</v>
      </c>
      <c r="AK41" s="24">
        <f t="shared" si="73"/>
        <v>23510.670993050047</v>
      </c>
      <c r="AL41" s="24">
        <f t="shared" si="73"/>
        <v>24726.548384494414</v>
      </c>
      <c r="AM41" s="24">
        <f t="shared" si="73"/>
        <v>26662.67700809157</v>
      </c>
      <c r="AN41" s="24">
        <f t="shared" si="73"/>
        <v>28256.816833954792</v>
      </c>
      <c r="AO41" s="24">
        <f t="shared" si="73"/>
        <v>26139.41475326653</v>
      </c>
      <c r="AP41" s="24">
        <f t="shared" si="73"/>
        <v>27386.172403965618</v>
      </c>
      <c r="AQ41" s="24">
        <f t="shared" si="73"/>
        <v>28973.22521260818</v>
      </c>
      <c r="AR41" s="24">
        <f t="shared" si="73"/>
        <v>30666.296782700581</v>
      </c>
      <c r="AS41" s="24">
        <f t="shared" si="73"/>
        <v>28944.489230914864</v>
      </c>
      <c r="AT41" s="24">
        <f t="shared" si="73"/>
        <v>29702.03931776687</v>
      </c>
      <c r="AU41" s="24">
        <f t="shared" si="73"/>
        <v>31710.226412718315</v>
      </c>
      <c r="AV41" s="24">
        <f t="shared" si="73"/>
        <v>35101.363017820382</v>
      </c>
      <c r="AW41" s="24">
        <f t="shared" si="73"/>
        <v>32745.46327132349</v>
      </c>
      <c r="AX41" s="24">
        <f t="shared" si="73"/>
        <v>35072.136759669884</v>
      </c>
      <c r="AY41" s="24">
        <f t="shared" si="73"/>
        <v>36869.265854159356</v>
      </c>
      <c r="AZ41" s="24">
        <f t="shared" si="73"/>
        <v>38410.488213009019</v>
      </c>
      <c r="BA41" s="24">
        <f t="shared" si="73"/>
        <v>36505.911635112665</v>
      </c>
      <c r="BB41" s="24">
        <f t="shared" ref="BB41:BG41" si="74">BB39+BB40</f>
        <v>38889.264633840998</v>
      </c>
      <c r="BC41" s="24">
        <f t="shared" si="74"/>
        <v>42903.740292625596</v>
      </c>
      <c r="BD41" s="24">
        <f t="shared" si="74"/>
        <v>43757.363679176648</v>
      </c>
      <c r="BE41" s="24">
        <f t="shared" si="74"/>
        <v>40006.990437689397</v>
      </c>
      <c r="BF41" s="24">
        <f t="shared" si="74"/>
        <v>42812.593970185495</v>
      </c>
      <c r="BG41" s="24">
        <f t="shared" si="74"/>
        <v>46040.114795340211</v>
      </c>
      <c r="BH41" s="24">
        <f t="shared" ref="BH41:BM41" si="75">BH39+BH40</f>
        <v>44884.20412702566</v>
      </c>
      <c r="BI41" s="24">
        <f t="shared" si="75"/>
        <v>42041.090901758551</v>
      </c>
      <c r="BJ41" s="194">
        <f t="shared" si="75"/>
        <v>45559.952983565716</v>
      </c>
      <c r="BK41" s="194">
        <f t="shared" si="75"/>
        <v>50966.464123846396</v>
      </c>
      <c r="BL41" s="194">
        <f t="shared" si="75"/>
        <v>48226.886311701885</v>
      </c>
      <c r="BM41" s="194">
        <f t="shared" si="75"/>
        <v>46123.694433681398</v>
      </c>
      <c r="BN41" s="194">
        <f t="shared" ref="BN41:BW41" si="76">BN39+BN40</f>
        <v>47780.460177217697</v>
      </c>
      <c r="BO41" s="194">
        <f t="shared" si="76"/>
        <v>52960.474284405616</v>
      </c>
      <c r="BP41" s="194">
        <f t="shared" si="76"/>
        <v>52585.093284393719</v>
      </c>
      <c r="BQ41" s="194">
        <f t="shared" si="76"/>
        <v>49449.007046135579</v>
      </c>
      <c r="BR41" s="194">
        <f t="shared" si="76"/>
        <v>52239.134627544277</v>
      </c>
      <c r="BS41" s="194">
        <f t="shared" ref="BS41:BV41" si="77">BS39+BS40</f>
        <v>58914.674803910173</v>
      </c>
      <c r="BT41" s="194">
        <f t="shared" si="77"/>
        <v>56091.760879650821</v>
      </c>
      <c r="BU41" s="194">
        <f t="shared" si="77"/>
        <v>52969.617752072212</v>
      </c>
      <c r="BV41" s="194">
        <f t="shared" si="77"/>
        <v>55598.029509702457</v>
      </c>
      <c r="BW41" s="194">
        <f t="shared" si="76"/>
        <v>62335.648370099989</v>
      </c>
      <c r="BX41" s="175"/>
      <c r="BY41" s="175"/>
      <c r="BZ41" s="175"/>
      <c r="CA41" s="175"/>
      <c r="CB41" s="175"/>
      <c r="CC41" s="175"/>
      <c r="CD41" s="175"/>
    </row>
    <row r="42" spans="1:82">
      <c r="BA42" s="8"/>
      <c r="BG42" s="146"/>
      <c r="BH42" s="146"/>
      <c r="BI42" s="147"/>
      <c r="BJ42" s="147"/>
      <c r="BK42" s="147"/>
      <c r="BL42" s="147"/>
      <c r="BM42" s="147"/>
      <c r="BN42" s="147"/>
      <c r="BO42" s="147"/>
      <c r="BP42" s="147"/>
      <c r="BX42" s="175"/>
      <c r="BY42" s="175"/>
      <c r="BZ42" s="175"/>
      <c r="CA42" s="175"/>
      <c r="CB42" s="175"/>
      <c r="CC42" s="175"/>
      <c r="CD42" s="175"/>
    </row>
    <row r="43" spans="1:82" ht="18">
      <c r="A43" s="205" t="str">
        <f>A3</f>
        <v>SA – Annual Gross Operating Surplus</v>
      </c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2"/>
      <c r="AA43" s="212"/>
      <c r="AB43" s="212"/>
      <c r="AC43" s="212"/>
      <c r="AD43" s="212"/>
      <c r="AE43" s="212"/>
      <c r="AF43" s="212"/>
      <c r="AG43" s="212"/>
      <c r="AH43" s="212"/>
      <c r="AI43" s="212"/>
      <c r="AJ43" s="212"/>
      <c r="AK43" s="212"/>
      <c r="AL43" s="212"/>
      <c r="AM43" s="212"/>
      <c r="AN43" s="212"/>
      <c r="AO43" s="212"/>
      <c r="AP43" s="212"/>
      <c r="AQ43" s="212"/>
      <c r="AR43" s="212"/>
      <c r="AS43" s="212"/>
      <c r="AT43" s="212"/>
      <c r="AU43" s="212"/>
      <c r="AV43" s="212"/>
      <c r="AW43" s="212"/>
      <c r="AX43" s="212"/>
      <c r="AY43" s="212"/>
      <c r="AZ43" s="212"/>
      <c r="BA43" s="212"/>
      <c r="BB43" s="212"/>
      <c r="BC43" s="212"/>
      <c r="BD43" s="212"/>
      <c r="BE43" s="212"/>
      <c r="BF43" s="212"/>
      <c r="BG43" s="212"/>
      <c r="BH43" s="212"/>
      <c r="BN43" s="8"/>
      <c r="BX43" s="175"/>
      <c r="BY43" s="175"/>
      <c r="BZ43" s="175"/>
      <c r="CA43" s="175"/>
      <c r="CB43" s="175"/>
      <c r="CC43" s="175"/>
      <c r="CD43" s="175"/>
    </row>
    <row r="44" spans="1:82" ht="13.5" thickBot="1">
      <c r="A44" s="1" t="s">
        <v>28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BX44" s="175"/>
      <c r="BY44" s="175"/>
      <c r="BZ44" s="175"/>
      <c r="CA44" s="175"/>
      <c r="CB44" s="175"/>
      <c r="CC44" s="175"/>
      <c r="CD44" s="175"/>
    </row>
    <row r="45" spans="1:82" ht="13.5" thickBot="1">
      <c r="A45" s="25" t="s">
        <v>23</v>
      </c>
      <c r="B45" s="133" t="str">
        <f>B25</f>
        <v>1995q1</v>
      </c>
      <c r="C45" s="132" t="str">
        <f t="shared" ref="C45:BH45" si="78">C25</f>
        <v>1995q2</v>
      </c>
      <c r="D45" s="132" t="str">
        <f t="shared" si="78"/>
        <v>1995q3</v>
      </c>
      <c r="E45" s="132" t="str">
        <f t="shared" si="78"/>
        <v>1995q4</v>
      </c>
      <c r="F45" s="132" t="str">
        <f t="shared" si="78"/>
        <v>1996q1</v>
      </c>
      <c r="G45" s="132" t="str">
        <f t="shared" si="78"/>
        <v>1996q2</v>
      </c>
      <c r="H45" s="132" t="str">
        <f t="shared" si="78"/>
        <v>1996q3</v>
      </c>
      <c r="I45" s="132" t="str">
        <f t="shared" si="78"/>
        <v>1996q4</v>
      </c>
      <c r="J45" s="132" t="str">
        <f t="shared" si="78"/>
        <v>1997q1</v>
      </c>
      <c r="K45" s="132" t="str">
        <f t="shared" si="78"/>
        <v>1997q2</v>
      </c>
      <c r="L45" s="132" t="str">
        <f t="shared" si="78"/>
        <v>1997q3</v>
      </c>
      <c r="M45" s="132" t="str">
        <f t="shared" si="78"/>
        <v>1997q4</v>
      </c>
      <c r="N45" s="132" t="str">
        <f t="shared" si="78"/>
        <v>1998q1</v>
      </c>
      <c r="O45" s="132" t="str">
        <f t="shared" si="78"/>
        <v>1998q2</v>
      </c>
      <c r="P45" s="132" t="str">
        <f t="shared" si="78"/>
        <v>1998q3</v>
      </c>
      <c r="Q45" s="132" t="str">
        <f t="shared" si="78"/>
        <v>1998q4</v>
      </c>
      <c r="R45" s="132" t="str">
        <f t="shared" si="78"/>
        <v>1999q1</v>
      </c>
      <c r="S45" s="132" t="str">
        <f t="shared" si="78"/>
        <v>1999q2</v>
      </c>
      <c r="T45" s="132" t="str">
        <f t="shared" si="78"/>
        <v>1999q3</v>
      </c>
      <c r="U45" s="132" t="str">
        <f t="shared" si="78"/>
        <v>1999q4</v>
      </c>
      <c r="V45" s="132" t="str">
        <f t="shared" si="78"/>
        <v>2000q1</v>
      </c>
      <c r="W45" s="132" t="str">
        <f t="shared" si="78"/>
        <v>2000q2</v>
      </c>
      <c r="X45" s="132" t="str">
        <f t="shared" si="78"/>
        <v>2000q3</v>
      </c>
      <c r="Y45" s="132" t="str">
        <f t="shared" si="78"/>
        <v>2000q4</v>
      </c>
      <c r="Z45" s="132" t="str">
        <f t="shared" si="78"/>
        <v>2001q1</v>
      </c>
      <c r="AA45" s="132" t="str">
        <f t="shared" si="78"/>
        <v>2001q2</v>
      </c>
      <c r="AB45" s="132" t="str">
        <f t="shared" si="78"/>
        <v>2001q3</v>
      </c>
      <c r="AC45" s="132" t="str">
        <f t="shared" si="78"/>
        <v>2001q4</v>
      </c>
      <c r="AD45" s="132" t="str">
        <f t="shared" si="78"/>
        <v>2002q1</v>
      </c>
      <c r="AE45" s="132" t="str">
        <f t="shared" si="78"/>
        <v>2002q2</v>
      </c>
      <c r="AF45" s="132" t="str">
        <f t="shared" si="78"/>
        <v>2002q3</v>
      </c>
      <c r="AG45" s="132" t="str">
        <f t="shared" si="78"/>
        <v>2002q4</v>
      </c>
      <c r="AH45" s="132" t="str">
        <f t="shared" si="78"/>
        <v>2003q1</v>
      </c>
      <c r="AI45" s="132" t="str">
        <f t="shared" si="78"/>
        <v>2003q2</v>
      </c>
      <c r="AJ45" s="132" t="str">
        <f t="shared" si="78"/>
        <v>2003q3</v>
      </c>
      <c r="AK45" s="132" t="str">
        <f t="shared" si="78"/>
        <v>2003q4</v>
      </c>
      <c r="AL45" s="132" t="str">
        <f t="shared" si="78"/>
        <v>2004q1</v>
      </c>
      <c r="AM45" s="132" t="str">
        <f t="shared" si="78"/>
        <v>2004q2</v>
      </c>
      <c r="AN45" s="132" t="str">
        <f t="shared" si="78"/>
        <v>2004q3</v>
      </c>
      <c r="AO45" s="132" t="str">
        <f t="shared" si="78"/>
        <v>2004q4</v>
      </c>
      <c r="AP45" s="132" t="str">
        <f t="shared" si="78"/>
        <v>2005q1</v>
      </c>
      <c r="AQ45" s="132" t="str">
        <f t="shared" si="78"/>
        <v>2005q2</v>
      </c>
      <c r="AR45" s="132" t="str">
        <f t="shared" si="78"/>
        <v>2005q3</v>
      </c>
      <c r="AS45" s="132" t="str">
        <f t="shared" si="78"/>
        <v>2005q4</v>
      </c>
      <c r="AT45" s="132" t="str">
        <f t="shared" si="78"/>
        <v>2006q1</v>
      </c>
      <c r="AU45" s="132" t="str">
        <f t="shared" si="78"/>
        <v>2006q2</v>
      </c>
      <c r="AV45" s="132" t="str">
        <f t="shared" si="78"/>
        <v>2006q3</v>
      </c>
      <c r="AW45" s="132" t="str">
        <f t="shared" si="78"/>
        <v>2006q4</v>
      </c>
      <c r="AX45" s="132" t="str">
        <f t="shared" si="78"/>
        <v>2007q1</v>
      </c>
      <c r="AY45" s="132" t="str">
        <f t="shared" si="78"/>
        <v>2007q2</v>
      </c>
      <c r="AZ45" s="132" t="str">
        <f t="shared" si="78"/>
        <v>2007q3</v>
      </c>
      <c r="BA45" s="132" t="str">
        <f t="shared" si="78"/>
        <v>2007q4</v>
      </c>
      <c r="BB45" s="132" t="str">
        <f t="shared" si="78"/>
        <v>2008q1</v>
      </c>
      <c r="BC45" s="132" t="str">
        <f t="shared" si="78"/>
        <v>2008q2</v>
      </c>
      <c r="BD45" s="132" t="str">
        <f t="shared" si="78"/>
        <v>2008q3</v>
      </c>
      <c r="BE45" s="132" t="str">
        <f t="shared" si="78"/>
        <v>2008q4</v>
      </c>
      <c r="BF45" s="132" t="str">
        <f t="shared" si="78"/>
        <v>2009q1</v>
      </c>
      <c r="BG45" s="132" t="str">
        <f t="shared" si="78"/>
        <v>2009q2</v>
      </c>
      <c r="BH45" s="132" t="str">
        <f t="shared" si="78"/>
        <v>2009q3</v>
      </c>
      <c r="BI45" s="132" t="str">
        <f>BI25</f>
        <v>2009q4</v>
      </c>
      <c r="BJ45" s="132" t="str">
        <f>BJ25</f>
        <v>2010q1</v>
      </c>
      <c r="BK45" s="132" t="str">
        <f>BK25</f>
        <v>2010q2</v>
      </c>
      <c r="BL45" s="132" t="str">
        <f>BL25</f>
        <v>2010q3</v>
      </c>
      <c r="BM45" s="132" t="str">
        <f t="shared" ref="BM45:BQ45" si="79">BM25</f>
        <v>2010q4</v>
      </c>
      <c r="BN45" s="132" t="str">
        <f t="shared" si="79"/>
        <v>2011q1</v>
      </c>
      <c r="BO45" s="132" t="str">
        <f t="shared" si="79"/>
        <v>2011q2</v>
      </c>
      <c r="BP45" s="132" t="str">
        <f t="shared" si="79"/>
        <v>2011q3</v>
      </c>
      <c r="BQ45" s="132" t="str">
        <f t="shared" si="79"/>
        <v>2011q4</v>
      </c>
      <c r="BR45" s="132" t="str">
        <f t="shared" ref="BR45:BS45" si="80">BR25</f>
        <v>2012q1</v>
      </c>
      <c r="BS45" s="132" t="str">
        <f t="shared" si="80"/>
        <v>2012q2</v>
      </c>
      <c r="BT45" s="132" t="str">
        <f t="shared" ref="BT45:BW45" si="81">BT25</f>
        <v>2012q3</v>
      </c>
      <c r="BU45" s="132" t="str">
        <f t="shared" si="81"/>
        <v>2012q4</v>
      </c>
      <c r="BV45" s="132" t="str">
        <f t="shared" si="81"/>
        <v>2013q1</v>
      </c>
      <c r="BW45" s="132" t="str">
        <f t="shared" si="81"/>
        <v>2013q2</v>
      </c>
      <c r="BX45" s="175"/>
      <c r="BY45" s="175"/>
      <c r="BZ45" s="175"/>
      <c r="CA45" s="175"/>
      <c r="CB45" s="175"/>
      <c r="CC45" s="175"/>
      <c r="CD45" s="175"/>
    </row>
    <row r="46" spans="1:82" ht="13.5" thickTop="1">
      <c r="A46" s="2" t="s">
        <v>0</v>
      </c>
      <c r="B46" s="135"/>
      <c r="C46" s="61">
        <f t="shared" ref="C46:C61" si="82">(C6-B6)/B6*100</f>
        <v>41.443656070171528</v>
      </c>
      <c r="D46" s="61">
        <f t="shared" ref="D46:D61" si="83">(D6-C6)/C6*100</f>
        <v>2.7145492129494859</v>
      </c>
      <c r="E46" s="61">
        <f t="shared" ref="E46:E61" si="84">(E6-D6)/D6*100</f>
        <v>-24.883352366746688</v>
      </c>
      <c r="F46" s="61">
        <f t="shared" ref="F46:F61" si="85">(F6-E6)/E6*100</f>
        <v>-0.9301806064479563</v>
      </c>
      <c r="G46" s="61">
        <f>(G6-F6)/F6*100</f>
        <v>90.789370664411763</v>
      </c>
      <c r="H46" s="61">
        <f t="shared" ref="H46:H61" si="86">(H6-G6)/G6*100</f>
        <v>-19.540791201575843</v>
      </c>
      <c r="I46" s="61">
        <f t="shared" ref="I46:I61" si="87">(I6-H6)/H6*100</f>
        <v>-26.164039109877947</v>
      </c>
      <c r="J46" s="61">
        <f t="shared" ref="J46:J61" si="88">(J6-I6)/I6*100</f>
        <v>0.36320933927399529</v>
      </c>
      <c r="K46" s="61">
        <f t="shared" ref="K46:K61" si="89">(K6-J6)/J6*100</f>
        <v>72.06127297805503</v>
      </c>
      <c r="L46" s="61">
        <f t="shared" ref="L46:L61" si="90">(L6-K6)/K6*100</f>
        <v>-22.860667580839486</v>
      </c>
      <c r="M46" s="61">
        <f t="shared" ref="M46:M61" si="91">(M6-L6)/L6*100</f>
        <v>-29.548330221945658</v>
      </c>
      <c r="N46" s="61">
        <f t="shared" ref="N46:N61" si="92">(N6-M6)/M6*100</f>
        <v>11.838008523542799</v>
      </c>
      <c r="O46" s="61">
        <f t="shared" ref="O46:O61" si="93">(O6-N6)/N6*100</f>
        <v>73.302970870463724</v>
      </c>
      <c r="P46" s="61">
        <f t="shared" ref="P46:P61" si="94">(P6-O6)/O6*100</f>
        <v>-14.690870423818932</v>
      </c>
      <c r="Q46" s="61">
        <f t="shared" ref="Q46:Q61" si="95">(Q6-P6)/P6*100</f>
        <v>-33.154080378924121</v>
      </c>
      <c r="R46" s="61">
        <f t="shared" ref="R46:R61" si="96">(R6-Q6)/Q6*100</f>
        <v>14.679009057005866</v>
      </c>
      <c r="S46" s="61">
        <f t="shared" ref="S46:S61" si="97">(S6-R6)/R6*100</f>
        <v>69.43705648018026</v>
      </c>
      <c r="T46" s="61">
        <f t="shared" ref="T46:T61" si="98">(T6-S6)/S6*100</f>
        <v>-18.882079966001093</v>
      </c>
      <c r="U46" s="61">
        <f t="shared" ref="U46:U61" si="99">(U6-T6)/T6*100</f>
        <v>-28.275188967428722</v>
      </c>
      <c r="V46" s="61">
        <f t="shared" ref="V46:V61" si="100">(V6-U6)/U6*100</f>
        <v>22.449354673389919</v>
      </c>
      <c r="W46" s="61">
        <f t="shared" ref="W46:W61" si="101">(W6-V6)/V6*100</f>
        <v>56.80804430486922</v>
      </c>
      <c r="X46" s="61">
        <f t="shared" ref="X46:X61" si="102">(X6-W6)/W6*100</f>
        <v>-5.639551471828927</v>
      </c>
      <c r="Y46" s="61">
        <f t="shared" ref="Y46:Y61" si="103">(Y6-X6)/X6*100</f>
        <v>-27.786935507259098</v>
      </c>
      <c r="Z46" s="61">
        <f t="shared" ref="Z46:Z61" si="104">(Z6-Y6)/Y6*100</f>
        <v>25.228943088845213</v>
      </c>
      <c r="AA46" s="61">
        <f t="shared" ref="AA46:AA61" si="105">(AA6-Z6)/Z6*100</f>
        <v>58.322517553920115</v>
      </c>
      <c r="AB46" s="61">
        <f t="shared" ref="AB46:AB61" si="106">(AB6-AA6)/AA6*100</f>
        <v>-16.028140420516717</v>
      </c>
      <c r="AC46" s="61">
        <f t="shared" ref="AC46:AC61" si="107">(AC6-AB6)/AB6*100</f>
        <v>-23.586933887895807</v>
      </c>
      <c r="AD46" s="61">
        <f t="shared" ref="AD46:AD61" si="108">(AD6-AC6)/AC6*100</f>
        <v>18.472117525065386</v>
      </c>
      <c r="AE46" s="61">
        <f t="shared" ref="AE46:AE61" si="109">(AE6-AD6)/AD6*100</f>
        <v>73.69666264383612</v>
      </c>
      <c r="AF46" s="61">
        <f t="shared" ref="AF46:AF61" si="110">(AF6-AE6)/AE6*100</f>
        <v>-13.360506311698137</v>
      </c>
      <c r="AG46" s="61">
        <f t="shared" ref="AG46:AG61" si="111">(AG6-AF6)/AF6*100</f>
        <v>-32.886175149968047</v>
      </c>
      <c r="AH46" s="61">
        <f t="shared" ref="AH46:AH61" si="112">(AH6-AG6)/AG6*100</f>
        <v>-7.1407445090534694</v>
      </c>
      <c r="AI46" s="61">
        <f t="shared" ref="AI46:AI61" si="113">(AI6-AH6)/AH6*100</f>
        <v>60.28685274191853</v>
      </c>
      <c r="AJ46" s="61">
        <f t="shared" ref="AJ46:AJ61" si="114">(AJ6-AI6)/AI6*100</f>
        <v>-11.70824763778354</v>
      </c>
      <c r="AK46" s="61">
        <f t="shared" ref="AK46:AK61" si="115">(AK6-AJ6)/AJ6*100</f>
        <v>-38.374576595433425</v>
      </c>
      <c r="AL46" s="61">
        <f t="shared" ref="AL46:AL61" si="116">(AL6-AK6)/AK6*100</f>
        <v>12.595695571032575</v>
      </c>
      <c r="AM46" s="61">
        <f t="shared" ref="AM46:AM61" si="117">(AM6-AL6)/AL6*100</f>
        <v>61.712802554919023</v>
      </c>
      <c r="AN46" s="61">
        <f t="shared" ref="AN46:AN61" si="118">(AN6-AM6)/AM6*100</f>
        <v>-1.8207251449977053</v>
      </c>
      <c r="AO46" s="61">
        <f t="shared" ref="AO46:AO61" si="119">(AO6-AN6)/AN6*100</f>
        <v>-38.489121769902965</v>
      </c>
      <c r="AP46" s="61">
        <f t="shared" ref="AP46:AP61" si="120">(AP6-AO6)/AO6*100</f>
        <v>18.469946008566346</v>
      </c>
      <c r="AQ46" s="61">
        <f t="shared" ref="AQ46:AQ61" si="121">(AQ6-AP6)/AP6*100</f>
        <v>48.136362999200998</v>
      </c>
      <c r="AR46" s="61">
        <f t="shared" ref="AR46:AR61" si="122">(AR6-AQ6)/AQ6*100</f>
        <v>0.27952573358944932</v>
      </c>
      <c r="AS46" s="61">
        <f t="shared" ref="AS46:AS61" si="123">(AS6-AR6)/AR6*100</f>
        <v>-25.923619289186817</v>
      </c>
      <c r="AT46" s="61">
        <f t="shared" ref="AT46:AT61" si="124">(AT6-AS6)/AS6*100</f>
        <v>5.0521005834246262</v>
      </c>
      <c r="AU46" s="61">
        <f t="shared" ref="AU46:AU61" si="125">(AU6-AT6)/AT6*100</f>
        <v>46.815734587961387</v>
      </c>
      <c r="AV46" s="61">
        <f t="shared" ref="AV46:AV61" si="126">(AV6-AU6)/AU6*100</f>
        <v>24.787736628233507</v>
      </c>
      <c r="AW46" s="61">
        <f t="shared" ref="AW46:AW61" si="127">(AW6-AV6)/AV6*100</f>
        <v>-26.33935190087896</v>
      </c>
      <c r="AX46" s="61">
        <f t="shared" ref="AX46:AX61" si="128">(AX6-AW6)/AW6*100</f>
        <v>7.8938004751447526</v>
      </c>
      <c r="AY46" s="61">
        <f t="shared" ref="AY46:AY61" si="129">(AY6-AX6)/AX6*100</f>
        <v>36.300125918572675</v>
      </c>
      <c r="AZ46" s="61">
        <f t="shared" ref="AZ46:AZ61" si="130">(AZ6-AY6)/AY6*100</f>
        <v>-6.8306951135581659</v>
      </c>
      <c r="BA46" s="61">
        <f t="shared" ref="BA46:BA61" si="131">(BA6-AZ6)/AZ6*100</f>
        <v>-21.100740787375145</v>
      </c>
      <c r="BB46" s="61">
        <f t="shared" ref="BB46:BB61" si="132">(BB6-BA6)/BA6*100</f>
        <v>11.886340227265027</v>
      </c>
      <c r="BC46" s="61">
        <f>(BC6-BB6)/BB6*100</f>
        <v>55.127355996870762</v>
      </c>
      <c r="BD46" s="61">
        <f>(BD6-BC6)/BC6*100</f>
        <v>-2.9792151999835736</v>
      </c>
      <c r="BE46" s="61">
        <f>(BE6-BD6)/BD6*100</f>
        <v>-29.736339610591227</v>
      </c>
      <c r="BF46" s="61">
        <f>(BF6-BE6)/BE6*100</f>
        <v>-1.6963666050253166</v>
      </c>
      <c r="BG46" s="61">
        <f>(BG6-BF6)/BF6*100</f>
        <v>50.606955965764875</v>
      </c>
      <c r="BH46" s="61">
        <f t="shared" ref="BH46:BH61" si="133">(BH6-BG6)/BG6*100</f>
        <v>-12.336002658924931</v>
      </c>
      <c r="BI46" s="61">
        <f t="shared" ref="BI46:BI61" si="134">(BI6-BH6)/BH6*100</f>
        <v>-24.624525203395802</v>
      </c>
      <c r="BJ46" s="61">
        <f t="shared" ref="BJ46:BJ61" si="135">(BJ6-BI6)/BI6*100</f>
        <v>-2.4453798678790419</v>
      </c>
      <c r="BK46" s="61">
        <f t="shared" ref="BK46:BK61" si="136">(BK6-BJ6)/BJ6*100</f>
        <v>70.783771051701805</v>
      </c>
      <c r="BL46" s="61">
        <f t="shared" ref="BL46:BL61" si="137">(BL6-BK6)/BK6*100</f>
        <v>-14.340143091112836</v>
      </c>
      <c r="BM46" s="61">
        <f t="shared" ref="BM46:BM61" si="138">(BM6-BL6)/BL6*100</f>
        <v>-17.996659085877596</v>
      </c>
      <c r="BN46" s="61">
        <f t="shared" ref="BN46:BN59" si="139">(BN6-BM6)/BM6*100</f>
        <v>4.0201251687323598</v>
      </c>
      <c r="BO46" s="61">
        <f t="shared" ref="BO46:BO59" si="140">(BO6-BN6)/BN6*100</f>
        <v>41.41990892574853</v>
      </c>
      <c r="BP46" s="61">
        <f t="shared" ref="BP46:BP59" si="141">(BP6-BO6)/BO6*100</f>
        <v>-0.79749074043177948</v>
      </c>
      <c r="BQ46" s="61">
        <f t="shared" ref="BQ46:BQ59" si="142">(BQ6-BP6)/BP6*100</f>
        <v>-17.897746384123781</v>
      </c>
      <c r="BR46" s="61">
        <f t="shared" ref="BR46:BR59" si="143">(BR6-BQ6)/BQ6*100</f>
        <v>-8.9372772338072011</v>
      </c>
      <c r="BS46" s="61">
        <f t="shared" ref="BS46:BS59" si="144">(BS6-BR6)/BR6*100</f>
        <v>50.925655156900241</v>
      </c>
      <c r="BT46" s="61">
        <f t="shared" ref="BT46:BT59" si="145">(BT6-BS6)/BS6*100</f>
        <v>-13.727009866754106</v>
      </c>
      <c r="BU46" s="61">
        <f t="shared" ref="BU46:BU59" si="146">(BU6-BT6)/BT6*100</f>
        <v>-24.923985902840162</v>
      </c>
      <c r="BV46" s="61">
        <f t="shared" ref="BV46:BV59" si="147">(BV6-BU6)/BU6*100</f>
        <v>2.9550130013576719</v>
      </c>
      <c r="BW46" s="61">
        <f t="shared" ref="BW46:BW59" si="148">(BW6-BV6)/BV6*100</f>
        <v>43.57175107640284</v>
      </c>
      <c r="BX46" s="175"/>
      <c r="BY46" s="175"/>
      <c r="BZ46" s="175"/>
      <c r="CA46" s="175"/>
      <c r="CB46" s="175"/>
      <c r="CC46" s="175"/>
      <c r="CD46" s="175"/>
    </row>
    <row r="47" spans="1:82">
      <c r="A47" s="3" t="s">
        <v>1</v>
      </c>
      <c r="B47" s="136"/>
      <c r="C47" s="63">
        <f t="shared" si="82"/>
        <v>68.386832137683072</v>
      </c>
      <c r="D47" s="63">
        <f t="shared" si="83"/>
        <v>1.2796658045723732</v>
      </c>
      <c r="E47" s="63">
        <f t="shared" si="84"/>
        <v>-27.023693772068981</v>
      </c>
      <c r="F47" s="63">
        <f t="shared" si="85"/>
        <v>-15.911656837513934</v>
      </c>
      <c r="G47" s="63">
        <f t="shared" ref="G47:G61" si="149">(G7-F7)/F7*100</f>
        <v>187.84113416032523</v>
      </c>
      <c r="H47" s="63">
        <f t="shared" si="86"/>
        <v>-35.301565227468622</v>
      </c>
      <c r="I47" s="63">
        <f t="shared" si="87"/>
        <v>-31.816095454107817</v>
      </c>
      <c r="J47" s="63">
        <f t="shared" si="88"/>
        <v>2.1725638289138773</v>
      </c>
      <c r="K47" s="63">
        <f t="shared" si="89"/>
        <v>137.69223599589898</v>
      </c>
      <c r="L47" s="63">
        <f t="shared" si="90"/>
        <v>-39.57039204497822</v>
      </c>
      <c r="M47" s="63">
        <f t="shared" si="91"/>
        <v>-38.263461263067448</v>
      </c>
      <c r="N47" s="63">
        <f t="shared" si="92"/>
        <v>27.361294344491643</v>
      </c>
      <c r="O47" s="63">
        <f t="shared" si="93"/>
        <v>103.41206602162775</v>
      </c>
      <c r="P47" s="63">
        <f t="shared" si="94"/>
        <v>-36.655521202031359</v>
      </c>
      <c r="Q47" s="63">
        <f t="shared" si="95"/>
        <v>-57.374442334025353</v>
      </c>
      <c r="R47" s="63">
        <f t="shared" si="96"/>
        <v>55.860103626943001</v>
      </c>
      <c r="S47" s="63">
        <f t="shared" si="97"/>
        <v>158.10644592932417</v>
      </c>
      <c r="T47" s="63">
        <f t="shared" si="98"/>
        <v>-37.557476075784699</v>
      </c>
      <c r="U47" s="63">
        <f t="shared" si="99"/>
        <v>-63.963202079165036</v>
      </c>
      <c r="V47" s="63">
        <f t="shared" si="100"/>
        <v>59.079045275027198</v>
      </c>
      <c r="W47" s="63">
        <f t="shared" si="101"/>
        <v>136.40200484299834</v>
      </c>
      <c r="X47" s="63">
        <f t="shared" si="102"/>
        <v>-2.3575967428941005</v>
      </c>
      <c r="Y47" s="63">
        <f t="shared" si="103"/>
        <v>-64.504976345795626</v>
      </c>
      <c r="Z47" s="63">
        <f t="shared" si="104"/>
        <v>47.21820888574652</v>
      </c>
      <c r="AA47" s="63">
        <f t="shared" si="105"/>
        <v>176.38373081569645</v>
      </c>
      <c r="AB47" s="63">
        <f t="shared" si="106"/>
        <v>-29.918999282272125</v>
      </c>
      <c r="AC47" s="63">
        <f t="shared" si="107"/>
        <v>-46.109421322142225</v>
      </c>
      <c r="AD47" s="63">
        <f t="shared" si="108"/>
        <v>15.247553047081523</v>
      </c>
      <c r="AE47" s="63">
        <f t="shared" si="109"/>
        <v>223.94366197183101</v>
      </c>
      <c r="AF47" s="63">
        <f t="shared" si="110"/>
        <v>-32.669932639314148</v>
      </c>
      <c r="AG47" s="63">
        <f t="shared" si="111"/>
        <v>-57.511368804001819</v>
      </c>
      <c r="AH47" s="63">
        <f t="shared" si="112"/>
        <v>2.2984507532175535</v>
      </c>
      <c r="AI47" s="63">
        <f t="shared" si="113"/>
        <v>212.9577317430425</v>
      </c>
      <c r="AJ47" s="63">
        <f t="shared" si="114"/>
        <v>-33.731717509402429</v>
      </c>
      <c r="AK47" s="63">
        <f t="shared" si="115"/>
        <v>-68.820784462101145</v>
      </c>
      <c r="AL47" s="63">
        <f t="shared" si="116"/>
        <v>51.601812151120477</v>
      </c>
      <c r="AM47" s="63">
        <f t="shared" si="117"/>
        <v>187.59838843085461</v>
      </c>
      <c r="AN47" s="63">
        <f t="shared" si="118"/>
        <v>-12.39458571839427</v>
      </c>
      <c r="AO47" s="63">
        <f t="shared" si="119"/>
        <v>-72.383483887365102</v>
      </c>
      <c r="AP47" s="63">
        <f t="shared" si="120"/>
        <v>89.316665388450019</v>
      </c>
      <c r="AQ47" s="63">
        <f t="shared" si="121"/>
        <v>70.143812031598145</v>
      </c>
      <c r="AR47" s="63">
        <f t="shared" si="122"/>
        <v>1.2839285714285757</v>
      </c>
      <c r="AS47" s="63">
        <f t="shared" si="123"/>
        <v>-59.870590102082197</v>
      </c>
      <c r="AT47" s="63">
        <f t="shared" si="124"/>
        <v>54.123281050920433</v>
      </c>
      <c r="AU47" s="63">
        <f t="shared" si="125"/>
        <v>89.756746484226539</v>
      </c>
      <c r="AV47" s="63">
        <f t="shared" si="126"/>
        <v>18.467701552328492</v>
      </c>
      <c r="AW47" s="63">
        <f t="shared" si="127"/>
        <v>-54.053597091892804</v>
      </c>
      <c r="AX47" s="63">
        <f t="shared" si="128"/>
        <v>39.499540018399266</v>
      </c>
      <c r="AY47" s="63">
        <f t="shared" si="129"/>
        <v>97.643039911366685</v>
      </c>
      <c r="AZ47" s="63">
        <f t="shared" si="130"/>
        <v>-23.37686604515212</v>
      </c>
      <c r="BA47" s="63">
        <f t="shared" si="131"/>
        <v>-55.295726317072955</v>
      </c>
      <c r="BB47" s="63">
        <f t="shared" si="132"/>
        <v>46.735588069122727</v>
      </c>
      <c r="BC47" s="63">
        <f t="shared" ref="BC47:BG61" si="150">(BC7-BB7)/BB7*100</f>
        <v>135.91621169519971</v>
      </c>
      <c r="BD47" s="63">
        <f t="shared" si="150"/>
        <v>-20.680104291159811</v>
      </c>
      <c r="BE47" s="63">
        <f t="shared" si="150"/>
        <v>-67.274553436335566</v>
      </c>
      <c r="BF47" s="63">
        <f t="shared" si="150"/>
        <v>91.445236566222164</v>
      </c>
      <c r="BG47" s="63">
        <f t="shared" si="150"/>
        <v>130.79582408236325</v>
      </c>
      <c r="BH47" s="63">
        <f t="shared" si="133"/>
        <v>-41.233307044009479</v>
      </c>
      <c r="BI47" s="63">
        <f t="shared" si="134"/>
        <v>-62.511528890820088</v>
      </c>
      <c r="BJ47" s="63">
        <f t="shared" si="135"/>
        <v>94.263329489048687</v>
      </c>
      <c r="BK47" s="63">
        <f t="shared" si="136"/>
        <v>150.43567988993348</v>
      </c>
      <c r="BL47" s="63">
        <f t="shared" si="137"/>
        <v>-54.507164766744495</v>
      </c>
      <c r="BM47" s="63">
        <f t="shared" si="138"/>
        <v>-72.043876421455167</v>
      </c>
      <c r="BN47" s="63">
        <f t="shared" si="139"/>
        <v>167.9985601151908</v>
      </c>
      <c r="BO47" s="63">
        <f t="shared" si="140"/>
        <v>159.87911349899261</v>
      </c>
      <c r="BP47" s="63">
        <f t="shared" si="141"/>
        <v>-31.51746950589208</v>
      </c>
      <c r="BQ47" s="63">
        <f t="shared" si="142"/>
        <v>-64.166037735849059</v>
      </c>
      <c r="BR47" s="63">
        <f t="shared" si="143"/>
        <v>70.029486099410278</v>
      </c>
      <c r="BS47" s="63">
        <f t="shared" si="144"/>
        <v>220.12882447665055</v>
      </c>
      <c r="BT47" s="63">
        <f t="shared" si="145"/>
        <v>-50.058040550998292</v>
      </c>
      <c r="BU47" s="63">
        <f t="shared" si="146"/>
        <v>-64.74781126520493</v>
      </c>
      <c r="BV47" s="63">
        <f t="shared" si="147"/>
        <v>78.904615384615383</v>
      </c>
      <c r="BW47" s="63">
        <f t="shared" si="148"/>
        <v>227.06564568626567</v>
      </c>
      <c r="BX47" s="175"/>
      <c r="BY47" s="175"/>
      <c r="BZ47" s="175"/>
      <c r="CA47" s="175"/>
      <c r="CB47" s="175"/>
      <c r="CC47" s="175"/>
      <c r="CD47" s="175"/>
    </row>
    <row r="48" spans="1:82">
      <c r="A48" s="68" t="s">
        <v>2</v>
      </c>
      <c r="B48" s="137"/>
      <c r="C48" s="64">
        <f t="shared" si="82"/>
        <v>24.363836538009359</v>
      </c>
      <c r="D48" s="64">
        <f t="shared" si="83"/>
        <v>3.9461362741587096</v>
      </c>
      <c r="E48" s="64">
        <f t="shared" si="84"/>
        <v>-23.09338354874604</v>
      </c>
      <c r="F48" s="64">
        <f t="shared" si="85"/>
        <v>10.958542014468556</v>
      </c>
      <c r="G48" s="64">
        <f t="shared" si="149"/>
        <v>32.423486339757027</v>
      </c>
      <c r="H48" s="64">
        <f t="shared" si="86"/>
        <v>1.0617608907656855</v>
      </c>
      <c r="I48" s="64">
        <f t="shared" si="87"/>
        <v>-21.434085577449167</v>
      </c>
      <c r="J48" s="64">
        <f t="shared" si="88"/>
        <v>-0.95087049844979465</v>
      </c>
      <c r="K48" s="64">
        <f t="shared" si="89"/>
        <v>22.89237274055953</v>
      </c>
      <c r="L48" s="64">
        <f t="shared" si="90"/>
        <v>1.3519126625234135</v>
      </c>
      <c r="M48" s="64">
        <f t="shared" si="91"/>
        <v>-22.018875365367073</v>
      </c>
      <c r="N48" s="64">
        <f t="shared" si="92"/>
        <v>1.2204161264492912</v>
      </c>
      <c r="O48" s="64">
        <f t="shared" si="93"/>
        <v>47.390463128505317</v>
      </c>
      <c r="P48" s="64">
        <f t="shared" si="94"/>
        <v>11.397284857346996</v>
      </c>
      <c r="Q48" s="64">
        <f t="shared" si="95"/>
        <v>-16.795942720763723</v>
      </c>
      <c r="R48" s="64">
        <f t="shared" si="96"/>
        <v>0.43026174256005739</v>
      </c>
      <c r="S48" s="64">
        <f t="shared" si="97"/>
        <v>21.824348446983226</v>
      </c>
      <c r="T48" s="64">
        <f t="shared" si="98"/>
        <v>2.3642411276851307</v>
      </c>
      <c r="U48" s="64">
        <f t="shared" si="99"/>
        <v>-3.5084705730788146</v>
      </c>
      <c r="V48" s="64">
        <f t="shared" si="100"/>
        <v>12.955636158644676</v>
      </c>
      <c r="W48" s="64">
        <f t="shared" si="101"/>
        <v>27.755224797975352</v>
      </c>
      <c r="X48" s="64">
        <f t="shared" si="102"/>
        <v>-7.8562837316885057</v>
      </c>
      <c r="Y48" s="64">
        <f t="shared" si="103"/>
        <v>-1.5064797707981972</v>
      </c>
      <c r="Z48" s="64">
        <f t="shared" si="104"/>
        <v>19.557103616231974</v>
      </c>
      <c r="AA48" s="64">
        <f t="shared" si="105"/>
        <v>20.824648501155874</v>
      </c>
      <c r="AB48" s="64">
        <f t="shared" si="106"/>
        <v>-5.9359513204943228</v>
      </c>
      <c r="AC48" s="64">
        <f t="shared" si="107"/>
        <v>-11.395655145967757</v>
      </c>
      <c r="AD48" s="64">
        <f t="shared" si="108"/>
        <v>19.533719704952588</v>
      </c>
      <c r="AE48" s="64">
        <f t="shared" si="109"/>
        <v>26.005509641873275</v>
      </c>
      <c r="AF48" s="64">
        <f t="shared" si="110"/>
        <v>2.3967768130426679</v>
      </c>
      <c r="AG48" s="64">
        <f t="shared" si="111"/>
        <v>-19.672781176987325</v>
      </c>
      <c r="AH48" s="64">
        <f t="shared" si="112"/>
        <v>-9.8197876638466521</v>
      </c>
      <c r="AI48" s="64">
        <f t="shared" si="113"/>
        <v>11.132865955072738</v>
      </c>
      <c r="AJ48" s="64">
        <f t="shared" si="114"/>
        <v>8.2596093735199947</v>
      </c>
      <c r="AK48" s="64">
        <f t="shared" si="115"/>
        <v>-21.477242899889756</v>
      </c>
      <c r="AL48" s="64">
        <f t="shared" si="116"/>
        <v>3.9998752044641086</v>
      </c>
      <c r="AM48" s="64">
        <f t="shared" si="117"/>
        <v>21.27363596858509</v>
      </c>
      <c r="AN48" s="64">
        <f t="shared" si="118"/>
        <v>6.2345396308452514</v>
      </c>
      <c r="AO48" s="64">
        <f t="shared" si="119"/>
        <v>-17.196020812695707</v>
      </c>
      <c r="AP48" s="64">
        <f t="shared" si="120"/>
        <v>3.6260167565986698</v>
      </c>
      <c r="AQ48" s="64">
        <f t="shared" si="121"/>
        <v>39.712352929774575</v>
      </c>
      <c r="AR48" s="64">
        <f t="shared" si="122"/>
        <v>-0.18868186295592337</v>
      </c>
      <c r="AS48" s="64">
        <f t="shared" si="123"/>
        <v>-9.8655880349721272</v>
      </c>
      <c r="AT48" s="64">
        <f t="shared" si="124"/>
        <v>-5.2824101632498239</v>
      </c>
      <c r="AU48" s="64">
        <f t="shared" si="125"/>
        <v>32.100293064148488</v>
      </c>
      <c r="AV48" s="64">
        <f t="shared" si="126"/>
        <v>27.898836521396177</v>
      </c>
      <c r="AW48" s="64">
        <f t="shared" si="127"/>
        <v>-13.702732914466337</v>
      </c>
      <c r="AX48" s="64">
        <f t="shared" si="128"/>
        <v>0.22109960202071638</v>
      </c>
      <c r="AY48" s="64">
        <f t="shared" si="129"/>
        <v>15.571986308696131</v>
      </c>
      <c r="AZ48" s="64">
        <f t="shared" si="130"/>
        <v>2.7307244680038738</v>
      </c>
      <c r="BA48" s="64">
        <f t="shared" si="131"/>
        <v>-6.362459036700872</v>
      </c>
      <c r="BB48" s="64">
        <f t="shared" si="132"/>
        <v>4.7153871193789882</v>
      </c>
      <c r="BC48" s="64">
        <f t="shared" si="150"/>
        <v>31.832507803490849</v>
      </c>
      <c r="BD48" s="64">
        <f t="shared" si="150"/>
        <v>6.1543173516345027</v>
      </c>
      <c r="BE48" s="64">
        <f t="shared" si="150"/>
        <v>-15.263232489782389</v>
      </c>
      <c r="BF48" s="64">
        <f t="shared" si="150"/>
        <v>-15.565380085166616</v>
      </c>
      <c r="BG48" s="64">
        <f t="shared" si="150"/>
        <v>23.533733184049822</v>
      </c>
      <c r="BH48" s="64">
        <f t="shared" si="133"/>
        <v>5.8914335438968335</v>
      </c>
      <c r="BI48" s="64">
        <f t="shared" si="134"/>
        <v>-11.361917045243102</v>
      </c>
      <c r="BJ48" s="64">
        <f t="shared" si="135"/>
        <v>-16.763356196975053</v>
      </c>
      <c r="BK48" s="64">
        <f t="shared" si="136"/>
        <v>43.261231281198</v>
      </c>
      <c r="BL48" s="64">
        <f t="shared" si="137"/>
        <v>9.9220175875228129</v>
      </c>
      <c r="BM48" s="64">
        <f t="shared" si="138"/>
        <v>-4.4855345911949689</v>
      </c>
      <c r="BN48" s="64">
        <f t="shared" si="139"/>
        <v>-7.9779808781310084</v>
      </c>
      <c r="BO48" s="64">
        <f t="shared" si="140"/>
        <v>16.177228232869655</v>
      </c>
      <c r="BP48" s="64">
        <f t="shared" si="141"/>
        <v>13.845774821384577</v>
      </c>
      <c r="BQ48" s="64">
        <f t="shared" si="142"/>
        <v>-4.6310322441030083</v>
      </c>
      <c r="BR48" s="64">
        <f t="shared" si="143"/>
        <v>-17.444973905150896</v>
      </c>
      <c r="BS48" s="64">
        <f t="shared" si="144"/>
        <v>13.380242977296467</v>
      </c>
      <c r="BT48" s="64">
        <f t="shared" si="145"/>
        <v>9.0351515151515152</v>
      </c>
      <c r="BU48" s="64">
        <f t="shared" si="146"/>
        <v>-13.495786735442561</v>
      </c>
      <c r="BV48" s="64">
        <f t="shared" si="147"/>
        <v>-5.9269540185570717</v>
      </c>
      <c r="BW48" s="64">
        <f t="shared" si="148"/>
        <v>2.7622196114860254</v>
      </c>
      <c r="BX48" s="175"/>
      <c r="BY48" s="175"/>
      <c r="BZ48" s="175"/>
      <c r="CA48" s="175"/>
      <c r="CB48" s="175"/>
      <c r="CC48" s="175"/>
      <c r="CD48" s="175"/>
    </row>
    <row r="49" spans="1:82">
      <c r="A49" s="2" t="s">
        <v>3</v>
      </c>
      <c r="B49" s="138"/>
      <c r="C49" s="66">
        <f t="shared" si="82"/>
        <v>7.9462273379088</v>
      </c>
      <c r="D49" s="66">
        <f t="shared" si="83"/>
        <v>9.2381242179495633</v>
      </c>
      <c r="E49" s="66">
        <f t="shared" si="84"/>
        <v>-12.1906639400983</v>
      </c>
      <c r="F49" s="66">
        <f t="shared" si="85"/>
        <v>7.7165114806890491</v>
      </c>
      <c r="G49" s="66">
        <f t="shared" si="149"/>
        <v>5.7460777830207537</v>
      </c>
      <c r="H49" s="66">
        <f t="shared" si="86"/>
        <v>5.0980598756784694</v>
      </c>
      <c r="I49" s="66">
        <f t="shared" si="87"/>
        <v>-8.4426293519989173</v>
      </c>
      <c r="J49" s="66">
        <f t="shared" si="88"/>
        <v>10.056304138013363</v>
      </c>
      <c r="K49" s="66">
        <f t="shared" si="89"/>
        <v>7.6435923609288903</v>
      </c>
      <c r="L49" s="66">
        <f t="shared" si="90"/>
        <v>3.9037927916647202</v>
      </c>
      <c r="M49" s="66">
        <f t="shared" si="91"/>
        <v>-10.139020043986918</v>
      </c>
      <c r="N49" s="66">
        <f t="shared" si="92"/>
        <v>2.4455960260873839</v>
      </c>
      <c r="O49" s="66">
        <f t="shared" si="93"/>
        <v>2.0898364759972701</v>
      </c>
      <c r="P49" s="66">
        <f t="shared" si="94"/>
        <v>3.7287220197750379</v>
      </c>
      <c r="Q49" s="66">
        <f t="shared" si="95"/>
        <v>-14.357439004620835</v>
      </c>
      <c r="R49" s="66">
        <f t="shared" si="96"/>
        <v>5.5580783297493035</v>
      </c>
      <c r="S49" s="66">
        <f t="shared" si="97"/>
        <v>4.5716608047091194</v>
      </c>
      <c r="T49" s="66">
        <f t="shared" si="98"/>
        <v>13.825972079958323</v>
      </c>
      <c r="U49" s="66">
        <f t="shared" si="99"/>
        <v>-11.109030154374654</v>
      </c>
      <c r="V49" s="66">
        <f t="shared" si="100"/>
        <v>11.787372884006727</v>
      </c>
      <c r="W49" s="66">
        <f t="shared" si="101"/>
        <v>5.6550691251031582</v>
      </c>
      <c r="X49" s="66">
        <f t="shared" si="102"/>
        <v>14.227128558587252</v>
      </c>
      <c r="Y49" s="66">
        <f t="shared" si="103"/>
        <v>-9.3166923874482208</v>
      </c>
      <c r="Z49" s="66">
        <f t="shared" si="104"/>
        <v>8.6089586606228288</v>
      </c>
      <c r="AA49" s="66">
        <f t="shared" si="105"/>
        <v>2.3898599757609826</v>
      </c>
      <c r="AB49" s="66">
        <f t="shared" si="106"/>
        <v>7.3200328912420547</v>
      </c>
      <c r="AC49" s="66">
        <f t="shared" si="107"/>
        <v>-5.7366292317705581</v>
      </c>
      <c r="AD49" s="66">
        <f t="shared" si="108"/>
        <v>6.061329388002525</v>
      </c>
      <c r="AE49" s="66">
        <f t="shared" si="109"/>
        <v>8.4931583461977329</v>
      </c>
      <c r="AF49" s="66">
        <f t="shared" si="110"/>
        <v>11.307077038883209</v>
      </c>
      <c r="AG49" s="66">
        <f t="shared" si="111"/>
        <v>-4.9946363980029833</v>
      </c>
      <c r="AH49" s="66">
        <f t="shared" si="112"/>
        <v>6.3665382401653954</v>
      </c>
      <c r="AI49" s="66">
        <f t="shared" si="113"/>
        <v>0.74787672747541956</v>
      </c>
      <c r="AJ49" s="66">
        <f t="shared" si="114"/>
        <v>8.1502571789510725</v>
      </c>
      <c r="AK49" s="66">
        <f t="shared" si="115"/>
        <v>-6.962167722842036</v>
      </c>
      <c r="AL49" s="66">
        <f t="shared" si="116"/>
        <v>7.7328949722742717</v>
      </c>
      <c r="AM49" s="66">
        <f t="shared" si="117"/>
        <v>0.69012589109661759</v>
      </c>
      <c r="AN49" s="66">
        <f t="shared" si="118"/>
        <v>11.502724008937767</v>
      </c>
      <c r="AO49" s="66">
        <f t="shared" si="119"/>
        <v>-6.3635022904510414</v>
      </c>
      <c r="AP49" s="66">
        <f t="shared" si="120"/>
        <v>0.54645202944710902</v>
      </c>
      <c r="AQ49" s="66">
        <f t="shared" si="121"/>
        <v>6.7276992947287573</v>
      </c>
      <c r="AR49" s="66">
        <f t="shared" si="122"/>
        <v>9.6847634157053442</v>
      </c>
      <c r="AS49" s="66">
        <f t="shared" si="123"/>
        <v>-12.580083679273029</v>
      </c>
      <c r="AT49" s="66">
        <f t="shared" si="124"/>
        <v>5.8084643967189358</v>
      </c>
      <c r="AU49" s="66">
        <f t="shared" si="125"/>
        <v>1.5791856702704492</v>
      </c>
      <c r="AV49" s="66">
        <f t="shared" si="126"/>
        <v>12.587978213365517</v>
      </c>
      <c r="AW49" s="66">
        <f t="shared" si="127"/>
        <v>-12.348375559327856</v>
      </c>
      <c r="AX49" s="66">
        <f t="shared" si="128"/>
        <v>15.969841451699606</v>
      </c>
      <c r="AY49" s="66">
        <f t="shared" si="129"/>
        <v>-5.5647952883062581</v>
      </c>
      <c r="AZ49" s="66">
        <f t="shared" si="130"/>
        <v>9.3726166092322512</v>
      </c>
      <c r="BA49" s="66">
        <f t="shared" si="131"/>
        <v>-10.239453086486975</v>
      </c>
      <c r="BB49" s="66">
        <f t="shared" si="132"/>
        <v>17.080876354331227</v>
      </c>
      <c r="BC49" s="66">
        <f t="shared" si="150"/>
        <v>1.4564506862628797</v>
      </c>
      <c r="BD49" s="66">
        <f t="shared" si="150"/>
        <v>12.072093100487239</v>
      </c>
      <c r="BE49" s="66">
        <f t="shared" si="150"/>
        <v>-19.541043646830524</v>
      </c>
      <c r="BF49" s="66">
        <f t="shared" si="150"/>
        <v>18.333737209364699</v>
      </c>
      <c r="BG49" s="66">
        <f t="shared" si="150"/>
        <v>-4.9575945761257136</v>
      </c>
      <c r="BH49" s="66">
        <f t="shared" si="133"/>
        <v>8.8375034766551703</v>
      </c>
      <c r="BI49" s="66">
        <f t="shared" si="134"/>
        <v>-19.635034171265076</v>
      </c>
      <c r="BJ49" s="66">
        <f t="shared" si="135"/>
        <v>18.897116924814188</v>
      </c>
      <c r="BK49" s="66">
        <f t="shared" si="136"/>
        <v>-2.9803382733012729</v>
      </c>
      <c r="BL49" s="66">
        <f t="shared" si="137"/>
        <v>7.1199757216077684</v>
      </c>
      <c r="BM49" s="66">
        <f t="shared" si="138"/>
        <v>-25.636263476823796</v>
      </c>
      <c r="BN49" s="66">
        <f t="shared" si="139"/>
        <v>22.517831820009736</v>
      </c>
      <c r="BO49" s="66">
        <f t="shared" si="140"/>
        <v>0.17448087620495456</v>
      </c>
      <c r="BP49" s="66">
        <f t="shared" si="141"/>
        <v>7.6879300532878059</v>
      </c>
      <c r="BQ49" s="66">
        <f t="shared" si="142"/>
        <v>-28.328929457922975</v>
      </c>
      <c r="BR49" s="66">
        <f t="shared" si="143"/>
        <v>34.708971064685514</v>
      </c>
      <c r="BS49" s="66">
        <f t="shared" si="144"/>
        <v>-0.2189454129277314</v>
      </c>
      <c r="BT49" s="66">
        <f t="shared" si="145"/>
        <v>6.0159249962597867</v>
      </c>
      <c r="BU49" s="66">
        <f t="shared" si="146"/>
        <v>-28.93094581033618</v>
      </c>
      <c r="BV49" s="66">
        <f t="shared" si="147"/>
        <v>35.254274682846109</v>
      </c>
      <c r="BW49" s="66">
        <f t="shared" si="148"/>
        <v>2.2495543936547979</v>
      </c>
      <c r="BX49" s="175"/>
      <c r="BY49" s="175"/>
      <c r="BZ49" s="175"/>
      <c r="CA49" s="175"/>
      <c r="CB49" s="175"/>
      <c r="CC49" s="175"/>
      <c r="CD49" s="175"/>
    </row>
    <row r="50" spans="1:82">
      <c r="A50" s="3" t="s">
        <v>4</v>
      </c>
      <c r="B50" s="136"/>
      <c r="C50" s="63">
        <f t="shared" si="82"/>
        <v>10.426805017450249</v>
      </c>
      <c r="D50" s="63">
        <f t="shared" si="83"/>
        <v>12.367833209233051</v>
      </c>
      <c r="E50" s="63">
        <f t="shared" si="84"/>
        <v>-11.644717698138535</v>
      </c>
      <c r="F50" s="63">
        <f t="shared" si="85"/>
        <v>2.3559142414608298</v>
      </c>
      <c r="G50" s="63">
        <f t="shared" si="149"/>
        <v>7.399171710735911</v>
      </c>
      <c r="H50" s="63">
        <f t="shared" si="86"/>
        <v>7.7193690192984148</v>
      </c>
      <c r="I50" s="63">
        <f t="shared" si="87"/>
        <v>-6.422965716646015</v>
      </c>
      <c r="J50" s="63">
        <f t="shared" si="88"/>
        <v>5.2159199588023242</v>
      </c>
      <c r="K50" s="63">
        <f t="shared" si="89"/>
        <v>8.5392252831771813</v>
      </c>
      <c r="L50" s="63">
        <f t="shared" si="90"/>
        <v>5.5730489948000725</v>
      </c>
      <c r="M50" s="63">
        <f t="shared" si="91"/>
        <v>-9.3420346098460012</v>
      </c>
      <c r="N50" s="63">
        <f t="shared" si="92"/>
        <v>-1.263882821949204</v>
      </c>
      <c r="O50" s="63">
        <f t="shared" si="93"/>
        <v>1.0933487665997899</v>
      </c>
      <c r="P50" s="63">
        <f t="shared" si="94"/>
        <v>6.4463924477410659</v>
      </c>
      <c r="Q50" s="63">
        <f t="shared" si="95"/>
        <v>-14.725795008235155</v>
      </c>
      <c r="R50" s="63">
        <f t="shared" si="96"/>
        <v>4.58061302157149</v>
      </c>
      <c r="S50" s="63">
        <f t="shared" si="97"/>
        <v>3.1893734905526356</v>
      </c>
      <c r="T50" s="63">
        <f t="shared" si="98"/>
        <v>16.596682040338678</v>
      </c>
      <c r="U50" s="63">
        <f t="shared" si="99"/>
        <v>-6.6595820049592636</v>
      </c>
      <c r="V50" s="63">
        <f t="shared" si="100"/>
        <v>7.9344086021505387</v>
      </c>
      <c r="W50" s="63">
        <f t="shared" si="101"/>
        <v>5.1217649813090738</v>
      </c>
      <c r="X50" s="63">
        <f t="shared" si="102"/>
        <v>18.362811015233774</v>
      </c>
      <c r="Y50" s="63">
        <f t="shared" si="103"/>
        <v>-6.3773199770351354</v>
      </c>
      <c r="Z50" s="63">
        <f t="shared" si="104"/>
        <v>5.9342390749342178</v>
      </c>
      <c r="AA50" s="63">
        <f t="shared" si="105"/>
        <v>1.1283122803684991</v>
      </c>
      <c r="AB50" s="63">
        <f t="shared" si="106"/>
        <v>9.0967148143278465</v>
      </c>
      <c r="AC50" s="63">
        <f t="shared" si="107"/>
        <v>-2.7538652250266837</v>
      </c>
      <c r="AD50" s="63">
        <f t="shared" si="108"/>
        <v>3.1022883193909681</v>
      </c>
      <c r="AE50" s="63">
        <f t="shared" si="109"/>
        <v>8.8306380640425175</v>
      </c>
      <c r="AF50" s="63">
        <f t="shared" si="110"/>
        <v>12.346307231695906</v>
      </c>
      <c r="AG50" s="63">
        <f t="shared" si="111"/>
        <v>-2.9138928681778529</v>
      </c>
      <c r="AH50" s="63">
        <f t="shared" si="112"/>
        <v>4.1014939839209523</v>
      </c>
      <c r="AI50" s="63">
        <f t="shared" si="113"/>
        <v>-0.62879972207747092</v>
      </c>
      <c r="AJ50" s="63">
        <f t="shared" si="114"/>
        <v>9.3413508600195776</v>
      </c>
      <c r="AK50" s="63">
        <f t="shared" si="115"/>
        <v>-3.935605576160639</v>
      </c>
      <c r="AL50" s="63">
        <f t="shared" si="116"/>
        <v>3.8302418697225269</v>
      </c>
      <c r="AM50" s="63">
        <f t="shared" si="117"/>
        <v>-0.16348302180735289</v>
      </c>
      <c r="AN50" s="63">
        <f t="shared" si="118"/>
        <v>12.920253396222172</v>
      </c>
      <c r="AO50" s="63">
        <f t="shared" si="119"/>
        <v>-3.5940845462894768</v>
      </c>
      <c r="AP50" s="63">
        <f t="shared" si="120"/>
        <v>-5.9268719270665891</v>
      </c>
      <c r="AQ50" s="63">
        <f t="shared" si="121"/>
        <v>8.1046169667099317</v>
      </c>
      <c r="AR50" s="63">
        <f t="shared" si="122"/>
        <v>10.376329740954269</v>
      </c>
      <c r="AS50" s="63">
        <f t="shared" si="123"/>
        <v>-10.861785370826775</v>
      </c>
      <c r="AT50" s="63">
        <f t="shared" si="124"/>
        <v>-0.10729740245959091</v>
      </c>
      <c r="AU50" s="63">
        <f t="shared" si="125"/>
        <v>-0.12393767705382436</v>
      </c>
      <c r="AV50" s="63">
        <f t="shared" si="126"/>
        <v>13.889381315369615</v>
      </c>
      <c r="AW50" s="63">
        <f t="shared" si="127"/>
        <v>-10.256829325239311</v>
      </c>
      <c r="AX50" s="63">
        <f t="shared" si="128"/>
        <v>12.711999144342979</v>
      </c>
      <c r="AY50" s="63">
        <f t="shared" si="129"/>
        <v>-8.1891112775321346</v>
      </c>
      <c r="AZ50" s="63">
        <f t="shared" si="130"/>
        <v>10.32158400795578</v>
      </c>
      <c r="BA50" s="63">
        <f t="shared" si="131"/>
        <v>-4.9242771448900582</v>
      </c>
      <c r="BB50" s="63">
        <f t="shared" si="132"/>
        <v>10.569226512112369</v>
      </c>
      <c r="BC50" s="63">
        <f t="shared" si="150"/>
        <v>-0.1300687678392928</v>
      </c>
      <c r="BD50" s="63">
        <f t="shared" si="150"/>
        <v>10.337051552607777</v>
      </c>
      <c r="BE50" s="63">
        <f t="shared" si="150"/>
        <v>-16.807108429784584</v>
      </c>
      <c r="BF50" s="63">
        <f t="shared" si="150"/>
        <v>4.1374164137731722</v>
      </c>
      <c r="BG50" s="63">
        <f t="shared" si="150"/>
        <v>-10.485394172403725</v>
      </c>
      <c r="BH50" s="63">
        <f t="shared" si="133"/>
        <v>9.5323715457132039</v>
      </c>
      <c r="BI50" s="63">
        <f t="shared" si="134"/>
        <v>-12.162308737055659</v>
      </c>
      <c r="BJ50" s="63">
        <f t="shared" si="135"/>
        <v>9.4744243276498512</v>
      </c>
      <c r="BK50" s="63">
        <f t="shared" si="136"/>
        <v>-6.997966174266752</v>
      </c>
      <c r="BL50" s="63">
        <f t="shared" si="137"/>
        <v>8.7589560613472219</v>
      </c>
      <c r="BM50" s="63">
        <f t="shared" si="138"/>
        <v>-21.975289044104031</v>
      </c>
      <c r="BN50" s="63">
        <f t="shared" si="139"/>
        <v>9.6368383574649901</v>
      </c>
      <c r="BO50" s="63">
        <f t="shared" si="140"/>
        <v>-9.9712368168744021</v>
      </c>
      <c r="BP50" s="63">
        <f t="shared" si="141"/>
        <v>13.366999896939092</v>
      </c>
      <c r="BQ50" s="63">
        <f t="shared" si="142"/>
        <v>-26.83939393939394</v>
      </c>
      <c r="BR50" s="63">
        <f t="shared" si="143"/>
        <v>33.164892515428903</v>
      </c>
      <c r="BS50" s="63">
        <f t="shared" si="144"/>
        <v>-11.679626749611199</v>
      </c>
      <c r="BT50" s="63">
        <f t="shared" si="145"/>
        <v>11.156893819334391</v>
      </c>
      <c r="BU50" s="63">
        <f t="shared" si="146"/>
        <v>-29.119538700377024</v>
      </c>
      <c r="BV50" s="63">
        <f t="shared" si="147"/>
        <v>35.034865009833723</v>
      </c>
      <c r="BW50" s="63">
        <f t="shared" si="148"/>
        <v>-7.9938205048456226</v>
      </c>
      <c r="BX50" s="175"/>
      <c r="BY50" s="175"/>
      <c r="BZ50" s="175"/>
      <c r="CA50" s="175"/>
      <c r="CB50" s="175"/>
      <c r="CC50" s="175"/>
      <c r="CD50" s="175"/>
    </row>
    <row r="51" spans="1:82">
      <c r="A51" s="3" t="s">
        <v>5</v>
      </c>
      <c r="B51" s="136"/>
      <c r="C51" s="63">
        <f t="shared" si="82"/>
        <v>1.0207382962890978</v>
      </c>
      <c r="D51" s="63">
        <f t="shared" si="83"/>
        <v>6.7815337315249247</v>
      </c>
      <c r="E51" s="63">
        <f t="shared" si="84"/>
        <v>-12.49475136464519</v>
      </c>
      <c r="F51" s="63">
        <f t="shared" si="85"/>
        <v>5.6546476556073495</v>
      </c>
      <c r="G51" s="63">
        <f t="shared" si="149"/>
        <v>2.1060280673980909</v>
      </c>
      <c r="H51" s="63">
        <f t="shared" si="86"/>
        <v>7.9278792692613242</v>
      </c>
      <c r="I51" s="63">
        <f t="shared" si="87"/>
        <v>-15.317203557224998</v>
      </c>
      <c r="J51" s="63">
        <f t="shared" si="88"/>
        <v>8.8549379497340723</v>
      </c>
      <c r="K51" s="63">
        <f t="shared" si="89"/>
        <v>10.051957093085267</v>
      </c>
      <c r="L51" s="63">
        <f t="shared" si="90"/>
        <v>3.1280831060298353</v>
      </c>
      <c r="M51" s="63">
        <f t="shared" si="91"/>
        <v>-11.806415306696676</v>
      </c>
      <c r="N51" s="63">
        <f t="shared" si="92"/>
        <v>4.7600816743236285</v>
      </c>
      <c r="O51" s="63">
        <f t="shared" si="93"/>
        <v>10.26008039956146</v>
      </c>
      <c r="P51" s="63">
        <f t="shared" si="94"/>
        <v>-0.40325921834000578</v>
      </c>
      <c r="Q51" s="63">
        <f t="shared" si="95"/>
        <v>-10.510552150642003</v>
      </c>
      <c r="R51" s="63">
        <f t="shared" si="96"/>
        <v>-8.5190120549133876</v>
      </c>
      <c r="S51" s="63">
        <f t="shared" si="97"/>
        <v>17.533875338753386</v>
      </c>
      <c r="T51" s="63">
        <f t="shared" si="98"/>
        <v>16.174775190223663</v>
      </c>
      <c r="U51" s="63">
        <f t="shared" si="99"/>
        <v>-25.880718467797966</v>
      </c>
      <c r="V51" s="63">
        <f t="shared" si="100"/>
        <v>12.377828357209806</v>
      </c>
      <c r="W51" s="63">
        <f t="shared" si="101"/>
        <v>14.326562220766068</v>
      </c>
      <c r="X51" s="63">
        <f t="shared" si="102"/>
        <v>7.862651104626921</v>
      </c>
      <c r="Y51" s="63">
        <f t="shared" si="103"/>
        <v>-20.631853533645714</v>
      </c>
      <c r="Z51" s="63">
        <f t="shared" si="104"/>
        <v>4.1083384053560561</v>
      </c>
      <c r="AA51" s="63">
        <f t="shared" si="105"/>
        <v>11.642794504530844</v>
      </c>
      <c r="AB51" s="63">
        <f t="shared" si="106"/>
        <v>8.2973319718272887</v>
      </c>
      <c r="AC51" s="63">
        <f t="shared" si="107"/>
        <v>-16.870557516561089</v>
      </c>
      <c r="AD51" s="63">
        <f t="shared" si="108"/>
        <v>4.4843531875290843</v>
      </c>
      <c r="AE51" s="63">
        <f t="shared" si="109"/>
        <v>16.142114741732289</v>
      </c>
      <c r="AF51" s="63">
        <f t="shared" si="110"/>
        <v>14.144723439847947</v>
      </c>
      <c r="AG51" s="63">
        <f t="shared" si="111"/>
        <v>-14.013059819010218</v>
      </c>
      <c r="AH51" s="63">
        <f t="shared" si="112"/>
        <v>4.1269259883280887</v>
      </c>
      <c r="AI51" s="63">
        <f t="shared" si="113"/>
        <v>14.583602036437298</v>
      </c>
      <c r="AJ51" s="63">
        <f t="shared" si="114"/>
        <v>9.7642339650444185</v>
      </c>
      <c r="AK51" s="63">
        <f t="shared" si="115"/>
        <v>-19.536665858706399</v>
      </c>
      <c r="AL51" s="63">
        <f t="shared" si="116"/>
        <v>2.9129948163476231</v>
      </c>
      <c r="AM51" s="63">
        <f t="shared" si="117"/>
        <v>8.0608844456453213</v>
      </c>
      <c r="AN51" s="63">
        <f t="shared" si="118"/>
        <v>12.745874312385395</v>
      </c>
      <c r="AO51" s="63">
        <f t="shared" si="119"/>
        <v>-20.092775693507548</v>
      </c>
      <c r="AP51" s="63">
        <f t="shared" si="120"/>
        <v>9.1056271249161558</v>
      </c>
      <c r="AQ51" s="63">
        <f t="shared" si="121"/>
        <v>13.227625386865647</v>
      </c>
      <c r="AR51" s="63">
        <f t="shared" si="122"/>
        <v>10.413000336990317</v>
      </c>
      <c r="AS51" s="63">
        <f t="shared" si="123"/>
        <v>-19.245116657623441</v>
      </c>
      <c r="AT51" s="63">
        <f t="shared" si="124"/>
        <v>6.4208625540670905</v>
      </c>
      <c r="AU51" s="63">
        <f t="shared" si="125"/>
        <v>19.611711782811145</v>
      </c>
      <c r="AV51" s="63">
        <f t="shared" si="126"/>
        <v>12.245975191343373</v>
      </c>
      <c r="AW51" s="63">
        <f t="shared" si="127"/>
        <v>-21.358452856806966</v>
      </c>
      <c r="AX51" s="63">
        <f t="shared" si="128"/>
        <v>13.241394775199023</v>
      </c>
      <c r="AY51" s="63">
        <f t="shared" si="129"/>
        <v>16.980198019801982</v>
      </c>
      <c r="AZ51" s="63">
        <f t="shared" si="130"/>
        <v>10.396388771335872</v>
      </c>
      <c r="BA51" s="63">
        <f t="shared" si="131"/>
        <v>-28.162535139279328</v>
      </c>
      <c r="BB51" s="63">
        <f t="shared" si="132"/>
        <v>13.121807186054793</v>
      </c>
      <c r="BC51" s="63">
        <f t="shared" si="150"/>
        <v>18.886354530742594</v>
      </c>
      <c r="BD51" s="63">
        <f t="shared" si="150"/>
        <v>12.533394173254923</v>
      </c>
      <c r="BE51" s="63">
        <f t="shared" si="150"/>
        <v>-32.619784113516296</v>
      </c>
      <c r="BF51" s="63">
        <f t="shared" si="150"/>
        <v>53.865069926569156</v>
      </c>
      <c r="BG51" s="63">
        <f t="shared" si="150"/>
        <v>21.204415863498298</v>
      </c>
      <c r="BH51" s="63">
        <f t="shared" si="133"/>
        <v>18.745525680512785</v>
      </c>
      <c r="BI51" s="63">
        <f t="shared" si="134"/>
        <v>-33.241000677312691</v>
      </c>
      <c r="BJ51" s="63">
        <f t="shared" si="135"/>
        <v>9.6092377580108828</v>
      </c>
      <c r="BK51" s="63">
        <f t="shared" si="136"/>
        <v>20.161463939720129</v>
      </c>
      <c r="BL51" s="63">
        <f t="shared" si="137"/>
        <v>12.756427483651347</v>
      </c>
      <c r="BM51" s="63">
        <f t="shared" si="138"/>
        <v>-33.534599189640105</v>
      </c>
      <c r="BN51" s="63">
        <f t="shared" si="139"/>
        <v>22.20894095147024</v>
      </c>
      <c r="BO51" s="63">
        <f t="shared" si="140"/>
        <v>33.734350547730827</v>
      </c>
      <c r="BP51" s="63">
        <f t="shared" si="141"/>
        <v>10.502450084107364</v>
      </c>
      <c r="BQ51" s="63">
        <f t="shared" si="142"/>
        <v>-34.244490039049573</v>
      </c>
      <c r="BR51" s="63">
        <f t="shared" si="143"/>
        <v>11.887267237040765</v>
      </c>
      <c r="BS51" s="63">
        <f t="shared" si="144"/>
        <v>31.827995681899964</v>
      </c>
      <c r="BT51" s="63">
        <f t="shared" si="145"/>
        <v>9.1033165006141665</v>
      </c>
      <c r="BU51" s="63">
        <f t="shared" si="146"/>
        <v>-34.150612959719787</v>
      </c>
      <c r="BV51" s="63">
        <f t="shared" si="147"/>
        <v>12.443009118541033</v>
      </c>
      <c r="BW51" s="63">
        <f t="shared" si="148"/>
        <v>32.387227572225036</v>
      </c>
      <c r="BX51" s="175"/>
      <c r="BY51" s="175"/>
      <c r="BZ51" s="175"/>
      <c r="CA51" s="175"/>
      <c r="CB51" s="175"/>
      <c r="CC51" s="175"/>
      <c r="CD51" s="175"/>
    </row>
    <row r="52" spans="1:82">
      <c r="A52" s="68" t="s">
        <v>6</v>
      </c>
      <c r="B52" s="137"/>
      <c r="C52" s="64">
        <f t="shared" si="82"/>
        <v>3.1687801049424764</v>
      </c>
      <c r="D52" s="64">
        <f t="shared" si="83"/>
        <v>-13.370982078263735</v>
      </c>
      <c r="E52" s="64">
        <f t="shared" si="84"/>
        <v>-17.718652165065212</v>
      </c>
      <c r="F52" s="64">
        <f t="shared" si="85"/>
        <v>81.157921002615012</v>
      </c>
      <c r="G52" s="64">
        <f t="shared" si="149"/>
        <v>0.36016545921270454</v>
      </c>
      <c r="H52" s="64">
        <f t="shared" si="86"/>
        <v>-19.808844086501765</v>
      </c>
      <c r="I52" s="64">
        <f t="shared" si="87"/>
        <v>-12.642690799871655</v>
      </c>
      <c r="J52" s="64">
        <f t="shared" si="88"/>
        <v>65.692393158714779</v>
      </c>
      <c r="K52" s="64">
        <f t="shared" si="89"/>
        <v>-2.2239972428261874</v>
      </c>
      <c r="L52" s="64">
        <f t="shared" si="90"/>
        <v>-7.6204574735772166</v>
      </c>
      <c r="M52" s="64">
        <f t="shared" si="91"/>
        <v>-13.969347003229815</v>
      </c>
      <c r="N52" s="64">
        <f t="shared" si="92"/>
        <v>32.30802673807613</v>
      </c>
      <c r="O52" s="64">
        <f t="shared" si="93"/>
        <v>-3.6683333191851637</v>
      </c>
      <c r="P52" s="64">
        <f t="shared" si="94"/>
        <v>-8.678402494034664</v>
      </c>
      <c r="Q52" s="64">
        <f t="shared" si="95"/>
        <v>-18.676495658224702</v>
      </c>
      <c r="R52" s="64">
        <f t="shared" si="96"/>
        <v>44.176492652182183</v>
      </c>
      <c r="S52" s="64">
        <f t="shared" si="97"/>
        <v>-4.0261895726363059</v>
      </c>
      <c r="T52" s="64">
        <f t="shared" si="98"/>
        <v>-9.2316032989816144</v>
      </c>
      <c r="U52" s="64">
        <f t="shared" si="99"/>
        <v>-19.413801754479902</v>
      </c>
      <c r="V52" s="64">
        <f t="shared" si="100"/>
        <v>50.312295656387498</v>
      </c>
      <c r="W52" s="64">
        <f t="shared" si="101"/>
        <v>-3.0165072071982069</v>
      </c>
      <c r="X52" s="64">
        <f t="shared" si="102"/>
        <v>-8.003411543580528</v>
      </c>
      <c r="Y52" s="64">
        <f t="shared" si="103"/>
        <v>-16.874681906656345</v>
      </c>
      <c r="Z52" s="64">
        <f t="shared" si="104"/>
        <v>48.311765702501042</v>
      </c>
      <c r="AA52" s="64">
        <f t="shared" si="105"/>
        <v>0.38536867448617129</v>
      </c>
      <c r="AB52" s="64">
        <f t="shared" si="106"/>
        <v>-8.9914773674840305</v>
      </c>
      <c r="AC52" s="64">
        <f t="shared" si="107"/>
        <v>-15.759600181610207</v>
      </c>
      <c r="AD52" s="64">
        <f t="shared" si="108"/>
        <v>43.054784956913608</v>
      </c>
      <c r="AE52" s="64">
        <f t="shared" si="109"/>
        <v>-4.1514456533795032</v>
      </c>
      <c r="AF52" s="64">
        <f t="shared" si="110"/>
        <v>-2.9471051551009841</v>
      </c>
      <c r="AG52" s="64">
        <f t="shared" si="111"/>
        <v>-11.267524375468753</v>
      </c>
      <c r="AH52" s="64">
        <f t="shared" si="112"/>
        <v>37.490247074122237</v>
      </c>
      <c r="AI52" s="64">
        <f t="shared" si="113"/>
        <v>-5.3595636684636965</v>
      </c>
      <c r="AJ52" s="64">
        <f t="shared" si="114"/>
        <v>-5.8263100036643483</v>
      </c>
      <c r="AK52" s="64">
        <f t="shared" si="115"/>
        <v>-16.590024761230985</v>
      </c>
      <c r="AL52" s="64">
        <f t="shared" si="116"/>
        <v>66.280746395250219</v>
      </c>
      <c r="AM52" s="64">
        <f t="shared" si="117"/>
        <v>-0.86714784870820483</v>
      </c>
      <c r="AN52" s="64">
        <f t="shared" si="118"/>
        <v>-1.3905683192261231</v>
      </c>
      <c r="AO52" s="64">
        <f t="shared" si="119"/>
        <v>-12.392866926699455</v>
      </c>
      <c r="AP52" s="64">
        <f t="shared" si="120"/>
        <v>54.887800229313385</v>
      </c>
      <c r="AQ52" s="64">
        <f t="shared" si="121"/>
        <v>-7.6121440519909944</v>
      </c>
      <c r="AR52" s="64">
        <f t="shared" si="122"/>
        <v>3.9125910509885538</v>
      </c>
      <c r="AS52" s="64">
        <f t="shared" si="123"/>
        <v>-17.804926897656721</v>
      </c>
      <c r="AT52" s="64">
        <f t="shared" si="124"/>
        <v>53.998538011695921</v>
      </c>
      <c r="AU52" s="64">
        <f t="shared" si="125"/>
        <v>-3.749940665495799</v>
      </c>
      <c r="AV52" s="64">
        <f t="shared" si="126"/>
        <v>5.6878893984974761</v>
      </c>
      <c r="AW52" s="64">
        <f t="shared" si="127"/>
        <v>-15.352071051935729</v>
      </c>
      <c r="AX52" s="64">
        <f t="shared" si="128"/>
        <v>39.361643483214188</v>
      </c>
      <c r="AY52" s="64">
        <f t="shared" si="129"/>
        <v>-10.087154874607734</v>
      </c>
      <c r="AZ52" s="64">
        <f t="shared" si="130"/>
        <v>3.3266511906874352</v>
      </c>
      <c r="BA52" s="64">
        <f t="shared" si="131"/>
        <v>-20.123701039735909</v>
      </c>
      <c r="BB52" s="64">
        <f t="shared" si="132"/>
        <v>64.478243101579565</v>
      </c>
      <c r="BC52" s="64">
        <f t="shared" si="150"/>
        <v>-3.402830290590904</v>
      </c>
      <c r="BD52" s="64">
        <f t="shared" si="150"/>
        <v>19.72713039588459</v>
      </c>
      <c r="BE52" s="64">
        <f t="shared" si="150"/>
        <v>-20.829441434709508</v>
      </c>
      <c r="BF52" s="64">
        <f t="shared" si="150"/>
        <v>58.046248230297316</v>
      </c>
      <c r="BG52" s="64">
        <f t="shared" si="150"/>
        <v>-5.8300985368766796</v>
      </c>
      <c r="BH52" s="64">
        <f t="shared" si="133"/>
        <v>-1.5140705509314309</v>
      </c>
      <c r="BI52" s="64">
        <f t="shared" si="134"/>
        <v>-29.10495814552479</v>
      </c>
      <c r="BJ52" s="64">
        <f t="shared" si="135"/>
        <v>64.350590372388737</v>
      </c>
      <c r="BK52" s="64">
        <f t="shared" si="136"/>
        <v>-7.4606244819010774</v>
      </c>
      <c r="BL52" s="64">
        <f t="shared" si="137"/>
        <v>-1.8289041504926842</v>
      </c>
      <c r="BM52" s="64">
        <f t="shared" si="138"/>
        <v>-28.598585658885256</v>
      </c>
      <c r="BN52" s="64">
        <f t="shared" si="139"/>
        <v>63.248136315228962</v>
      </c>
      <c r="BO52" s="64">
        <f t="shared" si="140"/>
        <v>-0.80892426120425331</v>
      </c>
      <c r="BP52" s="64">
        <f t="shared" si="141"/>
        <v>-5.7152252548503784</v>
      </c>
      <c r="BQ52" s="64">
        <f t="shared" si="142"/>
        <v>-25.523158482142854</v>
      </c>
      <c r="BR52" s="64">
        <f t="shared" si="143"/>
        <v>59.436171209141143</v>
      </c>
      <c r="BS52" s="64">
        <f t="shared" si="144"/>
        <v>0.49932444340010573</v>
      </c>
      <c r="BT52" s="64">
        <f t="shared" si="145"/>
        <v>-5.1613280336684593</v>
      </c>
      <c r="BU52" s="64">
        <f t="shared" si="146"/>
        <v>-23.420647149460709</v>
      </c>
      <c r="BV52" s="64">
        <f t="shared" si="147"/>
        <v>54.977867203219311</v>
      </c>
      <c r="BW52" s="64">
        <f t="shared" si="148"/>
        <v>-0.2077274615704196</v>
      </c>
      <c r="BX52" s="175"/>
      <c r="BY52" s="175"/>
      <c r="BZ52" s="175"/>
      <c r="CA52" s="175"/>
      <c r="CB52" s="175"/>
      <c r="CC52" s="175"/>
      <c r="CD52" s="175"/>
    </row>
    <row r="53" spans="1:82">
      <c r="A53" s="2" t="s">
        <v>7</v>
      </c>
      <c r="B53" s="138"/>
      <c r="C53" s="66">
        <f t="shared" si="82"/>
        <v>0.95849432370959819</v>
      </c>
      <c r="D53" s="66">
        <f t="shared" si="83"/>
        <v>7.0947351321612242</v>
      </c>
      <c r="E53" s="66">
        <f t="shared" si="84"/>
        <v>5.402310105871968</v>
      </c>
      <c r="F53" s="66">
        <f t="shared" si="85"/>
        <v>2.1647149906950789</v>
      </c>
      <c r="G53" s="66">
        <f t="shared" si="149"/>
        <v>0.15310577422373922</v>
      </c>
      <c r="H53" s="66">
        <f t="shared" si="86"/>
        <v>6.2265427903744346</v>
      </c>
      <c r="I53" s="66">
        <f t="shared" si="87"/>
        <v>4.8741514354109432</v>
      </c>
      <c r="J53" s="66">
        <f t="shared" si="88"/>
        <v>0.18703533418995857</v>
      </c>
      <c r="K53" s="66">
        <f t="shared" si="89"/>
        <v>3.4626926051071356</v>
      </c>
      <c r="L53" s="66">
        <f t="shared" si="90"/>
        <v>5.8913701520491388</v>
      </c>
      <c r="M53" s="66">
        <f t="shared" si="91"/>
        <v>1.907229026191485</v>
      </c>
      <c r="N53" s="66">
        <f t="shared" si="92"/>
        <v>-1.8917332585550923</v>
      </c>
      <c r="O53" s="66">
        <f t="shared" si="93"/>
        <v>4.8683246918515071</v>
      </c>
      <c r="P53" s="66">
        <f t="shared" si="94"/>
        <v>0.96160419028433253</v>
      </c>
      <c r="Q53" s="66">
        <f t="shared" si="95"/>
        <v>2.560401257721963</v>
      </c>
      <c r="R53" s="66">
        <f t="shared" si="96"/>
        <v>2.6599382613356837</v>
      </c>
      <c r="S53" s="66">
        <f t="shared" si="97"/>
        <v>1.4853150738490717</v>
      </c>
      <c r="T53" s="66">
        <f t="shared" si="98"/>
        <v>8.5318512375411935</v>
      </c>
      <c r="U53" s="66">
        <f t="shared" si="99"/>
        <v>6.4496662789991719</v>
      </c>
      <c r="V53" s="66">
        <f t="shared" si="100"/>
        <v>-1.8289691799124139</v>
      </c>
      <c r="W53" s="66">
        <f t="shared" si="101"/>
        <v>3.3562139148141519</v>
      </c>
      <c r="X53" s="66">
        <f t="shared" si="102"/>
        <v>9.5949572290913547</v>
      </c>
      <c r="Y53" s="66">
        <f t="shared" si="103"/>
        <v>5.083541983113558</v>
      </c>
      <c r="Z53" s="66">
        <f t="shared" si="104"/>
        <v>-2.2847618858803966</v>
      </c>
      <c r="AA53" s="66">
        <f t="shared" si="105"/>
        <v>1.1215277345481043</v>
      </c>
      <c r="AB53" s="66">
        <f t="shared" si="106"/>
        <v>3.7341275070820878</v>
      </c>
      <c r="AC53" s="66">
        <f t="shared" si="107"/>
        <v>7.3011693909865265</v>
      </c>
      <c r="AD53" s="66">
        <f t="shared" si="108"/>
        <v>1.4700283441478756</v>
      </c>
      <c r="AE53" s="66">
        <f t="shared" si="109"/>
        <v>1.3153892739384889</v>
      </c>
      <c r="AF53" s="66">
        <f t="shared" si="110"/>
        <v>5.9533171099752629</v>
      </c>
      <c r="AG53" s="66">
        <f t="shared" si="111"/>
        <v>10.068928165768593</v>
      </c>
      <c r="AH53" s="66">
        <f t="shared" si="112"/>
        <v>-1.7701912168719094</v>
      </c>
      <c r="AI53" s="66">
        <f t="shared" si="113"/>
        <v>-0.47413395762711402</v>
      </c>
      <c r="AJ53" s="66">
        <f t="shared" si="114"/>
        <v>1.3342257686623513</v>
      </c>
      <c r="AK53" s="66">
        <f t="shared" si="115"/>
        <v>5.1370609150041311</v>
      </c>
      <c r="AL53" s="66">
        <f t="shared" si="116"/>
        <v>3.680735648473922</v>
      </c>
      <c r="AM53" s="66">
        <f t="shared" si="117"/>
        <v>-2.2729255124866934</v>
      </c>
      <c r="AN53" s="66">
        <f t="shared" si="118"/>
        <v>6.8551739307010013</v>
      </c>
      <c r="AO53" s="66">
        <f t="shared" si="119"/>
        <v>2.9302733674105248</v>
      </c>
      <c r="AP53" s="66">
        <f t="shared" si="120"/>
        <v>3.5304960576384699</v>
      </c>
      <c r="AQ53" s="66">
        <f t="shared" si="121"/>
        <v>-0.67312655218012829</v>
      </c>
      <c r="AR53" s="66">
        <f t="shared" si="122"/>
        <v>4.2511530982018524</v>
      </c>
      <c r="AS53" s="66">
        <f t="shared" si="123"/>
        <v>4.2880464052147547</v>
      </c>
      <c r="AT53" s="66">
        <f t="shared" si="124"/>
        <v>1.1821417751259182</v>
      </c>
      <c r="AU53" s="66">
        <f t="shared" si="125"/>
        <v>1.588248177873387</v>
      </c>
      <c r="AV53" s="66">
        <f t="shared" si="126"/>
        <v>8.005618397262527</v>
      </c>
      <c r="AW53" s="66">
        <f t="shared" si="127"/>
        <v>3.5320285506365847</v>
      </c>
      <c r="AX53" s="66">
        <f t="shared" si="128"/>
        <v>2.989689501465163</v>
      </c>
      <c r="AY53" s="66">
        <f t="shared" si="129"/>
        <v>-0.11263103988678284</v>
      </c>
      <c r="AZ53" s="66">
        <f t="shared" si="130"/>
        <v>7.4204826082728808</v>
      </c>
      <c r="BA53" s="66">
        <f t="shared" si="131"/>
        <v>4.1611430361694417</v>
      </c>
      <c r="BB53" s="66">
        <f t="shared" si="132"/>
        <v>0.77669991793877813</v>
      </c>
      <c r="BC53" s="66">
        <f t="shared" si="150"/>
        <v>1.8826648123287775</v>
      </c>
      <c r="BD53" s="66">
        <f t="shared" si="150"/>
        <v>2.0779792982832235</v>
      </c>
      <c r="BE53" s="66">
        <f t="shared" si="150"/>
        <v>5.5646141182876727</v>
      </c>
      <c r="BF53" s="66">
        <f t="shared" si="150"/>
        <v>1.235969419493842</v>
      </c>
      <c r="BG53" s="66">
        <f t="shared" si="150"/>
        <v>1.0307852557882555</v>
      </c>
      <c r="BH53" s="66">
        <f t="shared" si="133"/>
        <v>0.57227356835188758</v>
      </c>
      <c r="BI53" s="66">
        <f t="shared" si="134"/>
        <v>5.4976408183454764</v>
      </c>
      <c r="BJ53" s="66">
        <f t="shared" si="135"/>
        <v>2.5647263448274749</v>
      </c>
      <c r="BK53" s="66">
        <f t="shared" si="136"/>
        <v>4.5380334141657981</v>
      </c>
      <c r="BL53" s="66">
        <f t="shared" si="137"/>
        <v>-0.80742124236633139</v>
      </c>
      <c r="BM53" s="66">
        <f t="shared" si="138"/>
        <v>9.0483562611695287</v>
      </c>
      <c r="BN53" s="66">
        <f t="shared" si="139"/>
        <v>-3.1790571925394819</v>
      </c>
      <c r="BO53" s="66">
        <f t="shared" si="140"/>
        <v>4.2237442922374431</v>
      </c>
      <c r="BP53" s="66">
        <f t="shared" si="141"/>
        <v>0.85017184726365724</v>
      </c>
      <c r="BQ53" s="66">
        <f t="shared" si="142"/>
        <v>7.0734558330618311</v>
      </c>
      <c r="BR53" s="66">
        <f t="shared" si="143"/>
        <v>-1.1996359501062659</v>
      </c>
      <c r="BS53" s="66">
        <f t="shared" si="144"/>
        <v>3.3529070770810194</v>
      </c>
      <c r="BT53" s="66">
        <f t="shared" si="145"/>
        <v>0.31041274190786095</v>
      </c>
      <c r="BU53" s="66">
        <f t="shared" si="146"/>
        <v>7.3022173848090999</v>
      </c>
      <c r="BV53" s="66">
        <f t="shared" si="147"/>
        <v>-2.4511422354639949</v>
      </c>
      <c r="BW53" s="66">
        <f t="shared" si="148"/>
        <v>2.2181622592961054</v>
      </c>
      <c r="BX53" s="175"/>
      <c r="BY53" s="175"/>
      <c r="BZ53" s="175"/>
      <c r="CA53" s="175"/>
      <c r="CB53" s="175"/>
      <c r="CC53" s="175"/>
      <c r="CD53" s="175"/>
    </row>
    <row r="54" spans="1:82">
      <c r="A54" s="3" t="s">
        <v>8</v>
      </c>
      <c r="B54" s="136"/>
      <c r="C54" s="63">
        <f t="shared" si="82"/>
        <v>-2.7635477976101965</v>
      </c>
      <c r="D54" s="63">
        <f t="shared" si="83"/>
        <v>9.2961591659972473</v>
      </c>
      <c r="E54" s="63">
        <f t="shared" si="84"/>
        <v>17.003216287012162</v>
      </c>
      <c r="F54" s="63">
        <f t="shared" si="85"/>
        <v>-10.214054278723991</v>
      </c>
      <c r="G54" s="63">
        <f t="shared" si="149"/>
        <v>-1.4117033129472099</v>
      </c>
      <c r="H54" s="63">
        <f t="shared" si="86"/>
        <v>7.7769418343444698</v>
      </c>
      <c r="I54" s="63">
        <f t="shared" si="87"/>
        <v>19.527892746103738</v>
      </c>
      <c r="J54" s="63">
        <f t="shared" si="88"/>
        <v>-15.147163590576238</v>
      </c>
      <c r="K54" s="63">
        <f t="shared" si="89"/>
        <v>1.6694173001421935</v>
      </c>
      <c r="L54" s="63">
        <f t="shared" si="90"/>
        <v>4.4458976032002786</v>
      </c>
      <c r="M54" s="63">
        <f t="shared" si="91"/>
        <v>12.089625033154533</v>
      </c>
      <c r="N54" s="63">
        <f t="shared" si="92"/>
        <v>-12.93354423501458</v>
      </c>
      <c r="O54" s="63">
        <f t="shared" si="93"/>
        <v>7.3008344147203665</v>
      </c>
      <c r="P54" s="63">
        <f t="shared" si="94"/>
        <v>-2.0807315044259442</v>
      </c>
      <c r="Q54" s="63">
        <f t="shared" si="95"/>
        <v>5.0926974036657562</v>
      </c>
      <c r="R54" s="63">
        <f t="shared" si="96"/>
        <v>-6.3997150468487574</v>
      </c>
      <c r="S54" s="63">
        <f t="shared" si="97"/>
        <v>-0.12851947389049742</v>
      </c>
      <c r="T54" s="63">
        <f t="shared" si="98"/>
        <v>10.751118006753673</v>
      </c>
      <c r="U54" s="63">
        <f t="shared" si="99"/>
        <v>20.889987639060571</v>
      </c>
      <c r="V54" s="63">
        <f t="shared" si="100"/>
        <v>-5.9761417859577417</v>
      </c>
      <c r="W54" s="63">
        <f t="shared" si="101"/>
        <v>1.2016703761971392</v>
      </c>
      <c r="X54" s="63">
        <f t="shared" si="102"/>
        <v>11.748292326483542</v>
      </c>
      <c r="Y54" s="63">
        <f t="shared" si="103"/>
        <v>14.340662863004038</v>
      </c>
      <c r="Z54" s="63">
        <f t="shared" si="104"/>
        <v>-9.257400762502801</v>
      </c>
      <c r="AA54" s="63">
        <f t="shared" si="105"/>
        <v>-1.4952254732048798</v>
      </c>
      <c r="AB54" s="63">
        <f t="shared" si="106"/>
        <v>4.8338283305682461</v>
      </c>
      <c r="AC54" s="63">
        <f t="shared" si="107"/>
        <v>16.86839979657163</v>
      </c>
      <c r="AD54" s="63">
        <f t="shared" si="108"/>
        <v>-10.77572083879423</v>
      </c>
      <c r="AE54" s="63">
        <f t="shared" si="109"/>
        <v>1.3541427587789763</v>
      </c>
      <c r="AF54" s="63">
        <f t="shared" si="110"/>
        <v>6.3179347826086962</v>
      </c>
      <c r="AG54" s="63">
        <f t="shared" si="111"/>
        <v>19.075612353567635</v>
      </c>
      <c r="AH54" s="63">
        <f t="shared" si="112"/>
        <v>-10.218715343612498</v>
      </c>
      <c r="AI54" s="63">
        <f t="shared" si="113"/>
        <v>-2.3758233821863053</v>
      </c>
      <c r="AJ54" s="63">
        <f t="shared" si="114"/>
        <v>6.8264435402609669</v>
      </c>
      <c r="AK54" s="63">
        <f t="shared" si="115"/>
        <v>14.818812460449173</v>
      </c>
      <c r="AL54" s="63">
        <f t="shared" si="116"/>
        <v>-8.5054521329143249</v>
      </c>
      <c r="AM54" s="63">
        <f t="shared" si="117"/>
        <v>-4.073421605955561</v>
      </c>
      <c r="AN54" s="63">
        <f t="shared" si="118"/>
        <v>13.800784350896317</v>
      </c>
      <c r="AO54" s="63">
        <f t="shared" si="119"/>
        <v>10.550448208726802</v>
      </c>
      <c r="AP54" s="63">
        <f t="shared" si="120"/>
        <v>-7.747597063925733</v>
      </c>
      <c r="AQ54" s="63">
        <f t="shared" si="121"/>
        <v>-2.2295724611049859</v>
      </c>
      <c r="AR54" s="63">
        <f t="shared" si="122"/>
        <v>8.7374180344986012</v>
      </c>
      <c r="AS54" s="63">
        <f t="shared" si="123"/>
        <v>14.061071634338388</v>
      </c>
      <c r="AT54" s="63">
        <f t="shared" si="124"/>
        <v>-9.1176193266387813</v>
      </c>
      <c r="AU54" s="63">
        <f t="shared" si="125"/>
        <v>-2.1342621325947402</v>
      </c>
      <c r="AV54" s="63">
        <f t="shared" si="126"/>
        <v>9.5599579740461333</v>
      </c>
      <c r="AW54" s="63">
        <f t="shared" si="127"/>
        <v>12.961494267769055</v>
      </c>
      <c r="AX54" s="63">
        <f t="shared" si="128"/>
        <v>-5.7992318270188292</v>
      </c>
      <c r="AY54" s="63">
        <f t="shared" si="129"/>
        <v>-2.0722713145818874</v>
      </c>
      <c r="AZ54" s="63">
        <f t="shared" si="130"/>
        <v>7.8397039218417328</v>
      </c>
      <c r="BA54" s="63">
        <f t="shared" si="131"/>
        <v>13.044694970816337</v>
      </c>
      <c r="BB54" s="63">
        <f t="shared" si="132"/>
        <v>-2.7940185146395011</v>
      </c>
      <c r="BC54" s="63">
        <f t="shared" si="150"/>
        <v>-0.47971881242827397</v>
      </c>
      <c r="BD54" s="63">
        <f t="shared" si="150"/>
        <v>5.2869615139342079</v>
      </c>
      <c r="BE54" s="63">
        <f t="shared" si="150"/>
        <v>12.114890216332457</v>
      </c>
      <c r="BF54" s="63">
        <f t="shared" si="150"/>
        <v>-2.2039675780621693</v>
      </c>
      <c r="BG54" s="63">
        <f t="shared" si="150"/>
        <v>-1.0209152780529869</v>
      </c>
      <c r="BH54" s="63">
        <f t="shared" si="133"/>
        <v>0.85686275021310077</v>
      </c>
      <c r="BI54" s="63">
        <f t="shared" si="134"/>
        <v>15.1133892047011</v>
      </c>
      <c r="BJ54" s="63">
        <f t="shared" si="135"/>
        <v>5.4445829324972168</v>
      </c>
      <c r="BK54" s="63">
        <f t="shared" si="136"/>
        <v>7.6551975771879306</v>
      </c>
      <c r="BL54" s="63">
        <f t="shared" si="137"/>
        <v>-3.7698798024493585</v>
      </c>
      <c r="BM54" s="63">
        <f t="shared" si="138"/>
        <v>21.308675994023247</v>
      </c>
      <c r="BN54" s="63">
        <f t="shared" si="139"/>
        <v>-11.917330517963975</v>
      </c>
      <c r="BO54" s="63">
        <f t="shared" si="140"/>
        <v>6.8502106639546714</v>
      </c>
      <c r="BP54" s="63">
        <f t="shared" si="141"/>
        <v>-0.34876606159493695</v>
      </c>
      <c r="BQ54" s="63">
        <f t="shared" si="142"/>
        <v>21.625306153079944</v>
      </c>
      <c r="BR54" s="63">
        <f t="shared" si="143"/>
        <v>-10.215819993552087</v>
      </c>
      <c r="BS54" s="63">
        <f t="shared" si="144"/>
        <v>6.5146427176884032</v>
      </c>
      <c r="BT54" s="63">
        <f t="shared" si="145"/>
        <v>-0.26834418440964281</v>
      </c>
      <c r="BU54" s="63">
        <f t="shared" si="146"/>
        <v>20.362283681060976</v>
      </c>
      <c r="BV54" s="63">
        <f t="shared" si="147"/>
        <v>-10.41386723998925</v>
      </c>
      <c r="BW54" s="63">
        <f t="shared" si="148"/>
        <v>4.4798158203890717</v>
      </c>
      <c r="BX54" s="175"/>
      <c r="BY54" s="175"/>
      <c r="BZ54" s="175"/>
      <c r="CA54" s="175"/>
      <c r="CB54" s="175"/>
      <c r="CC54" s="175"/>
      <c r="CD54" s="175"/>
    </row>
    <row r="55" spans="1:82">
      <c r="A55" s="3" t="s">
        <v>9</v>
      </c>
      <c r="B55" s="136"/>
      <c r="C55" s="63">
        <f t="shared" si="82"/>
        <v>4.1695340646884986</v>
      </c>
      <c r="D55" s="63">
        <f t="shared" si="83"/>
        <v>15.522286558116036</v>
      </c>
      <c r="E55" s="63">
        <f t="shared" si="84"/>
        <v>4.7856603430847304</v>
      </c>
      <c r="F55" s="63">
        <f t="shared" si="85"/>
        <v>1.7656500802568218</v>
      </c>
      <c r="G55" s="63">
        <f t="shared" si="149"/>
        <v>-3.3432176656151427</v>
      </c>
      <c r="H55" s="63">
        <f t="shared" si="86"/>
        <v>12.858271160109922</v>
      </c>
      <c r="I55" s="63">
        <f t="shared" si="87"/>
        <v>2.782244071717757</v>
      </c>
      <c r="J55" s="63">
        <f t="shared" si="88"/>
        <v>-2.4856437858202036</v>
      </c>
      <c r="K55" s="63">
        <f t="shared" si="89"/>
        <v>4.9602335924798115</v>
      </c>
      <c r="L55" s="63">
        <f t="shared" si="90"/>
        <v>11.914409337563008</v>
      </c>
      <c r="M55" s="63">
        <f t="shared" si="91"/>
        <v>-1.8839654156022752</v>
      </c>
      <c r="N55" s="63">
        <f t="shared" si="92"/>
        <v>-4.6639128802102938</v>
      </c>
      <c r="O55" s="63">
        <f t="shared" si="93"/>
        <v>7.5363688881886466</v>
      </c>
      <c r="P55" s="63">
        <f t="shared" si="94"/>
        <v>8.4476948622777837</v>
      </c>
      <c r="Q55" s="63">
        <f t="shared" si="95"/>
        <v>3.5204845591795002</v>
      </c>
      <c r="R55" s="63">
        <f t="shared" si="96"/>
        <v>-5.470364328439369</v>
      </c>
      <c r="S55" s="63">
        <f t="shared" si="97"/>
        <v>7.3861021629084211</v>
      </c>
      <c r="T55" s="63">
        <f t="shared" si="98"/>
        <v>9.5564602528390825</v>
      </c>
      <c r="U55" s="63">
        <f t="shared" si="99"/>
        <v>4.9022100528065646</v>
      </c>
      <c r="V55" s="63">
        <f t="shared" si="100"/>
        <v>-3.6821940283202674</v>
      </c>
      <c r="W55" s="63">
        <f t="shared" si="101"/>
        <v>9.1083301878574989</v>
      </c>
      <c r="X55" s="63">
        <f t="shared" si="102"/>
        <v>10.614366561995498</v>
      </c>
      <c r="Y55" s="63">
        <f t="shared" si="103"/>
        <v>5.6134723336006411</v>
      </c>
      <c r="Z55" s="63">
        <f t="shared" si="104"/>
        <v>-7.236142748671222</v>
      </c>
      <c r="AA55" s="63">
        <f t="shared" si="105"/>
        <v>5.5169026765981828</v>
      </c>
      <c r="AB55" s="63">
        <f t="shared" si="106"/>
        <v>4.3123109145915723</v>
      </c>
      <c r="AC55" s="63">
        <f t="shared" si="107"/>
        <v>9.4824829514609341</v>
      </c>
      <c r="AD55" s="63">
        <f t="shared" si="108"/>
        <v>-0.41298736584702672</v>
      </c>
      <c r="AE55" s="63">
        <f t="shared" si="109"/>
        <v>2.9731536299893571</v>
      </c>
      <c r="AF55" s="63">
        <f t="shared" si="110"/>
        <v>5.5573586980280982</v>
      </c>
      <c r="AG55" s="63">
        <f t="shared" si="111"/>
        <v>10.680781370598831</v>
      </c>
      <c r="AH55" s="63">
        <f t="shared" si="112"/>
        <v>-5.6508033699583899</v>
      </c>
      <c r="AI55" s="63">
        <f t="shared" si="113"/>
        <v>1.8267584051918397</v>
      </c>
      <c r="AJ55" s="63">
        <f t="shared" si="114"/>
        <v>5.0762739370334344</v>
      </c>
      <c r="AK55" s="63">
        <f t="shared" si="115"/>
        <v>9.3200491977288156</v>
      </c>
      <c r="AL55" s="63">
        <f t="shared" si="116"/>
        <v>-2.3842549781148006</v>
      </c>
      <c r="AM55" s="63">
        <f t="shared" si="117"/>
        <v>2.2472383177816022</v>
      </c>
      <c r="AN55" s="63">
        <f t="shared" si="118"/>
        <v>2.5936658757161095</v>
      </c>
      <c r="AO55" s="63">
        <f t="shared" si="119"/>
        <v>2.2677102147300823</v>
      </c>
      <c r="AP55" s="63">
        <f t="shared" si="120"/>
        <v>4.689952904238619</v>
      </c>
      <c r="AQ55" s="63">
        <f t="shared" si="121"/>
        <v>-1.3870665417057169</v>
      </c>
      <c r="AR55" s="63">
        <f t="shared" si="122"/>
        <v>5.7260977000570232</v>
      </c>
      <c r="AS55" s="63">
        <f t="shared" si="123"/>
        <v>9.3262618544653684</v>
      </c>
      <c r="AT55" s="63">
        <f t="shared" si="124"/>
        <v>-5.7745436605821352</v>
      </c>
      <c r="AU55" s="63">
        <f t="shared" si="125"/>
        <v>5.6545982879132959</v>
      </c>
      <c r="AV55" s="63">
        <f t="shared" si="126"/>
        <v>6.0490431708747296</v>
      </c>
      <c r="AW55" s="63">
        <f t="shared" si="127"/>
        <v>4.7499630065186382</v>
      </c>
      <c r="AX55" s="63">
        <f t="shared" si="128"/>
        <v>-9.7137546468401492</v>
      </c>
      <c r="AY55" s="63">
        <f t="shared" si="129"/>
        <v>7.1235640466092915</v>
      </c>
      <c r="AZ55" s="63">
        <f t="shared" si="130"/>
        <v>6.445376310195992</v>
      </c>
      <c r="BA55" s="63">
        <f t="shared" si="131"/>
        <v>2.8742687946847694</v>
      </c>
      <c r="BB55" s="63">
        <f t="shared" si="132"/>
        <v>2.7325377325377325</v>
      </c>
      <c r="BC55" s="63">
        <f t="shared" si="150"/>
        <v>9.0267693937167959</v>
      </c>
      <c r="BD55" s="63">
        <f t="shared" si="150"/>
        <v>0.12848435467949421</v>
      </c>
      <c r="BE55" s="63">
        <f t="shared" si="150"/>
        <v>10.371970017057103</v>
      </c>
      <c r="BF55" s="63">
        <f t="shared" si="150"/>
        <v>-9.1834257276941997</v>
      </c>
      <c r="BG55" s="63">
        <f t="shared" si="150"/>
        <v>5.3657924447868357</v>
      </c>
      <c r="BH55" s="63">
        <f t="shared" si="133"/>
        <v>-0.48712392559854217</v>
      </c>
      <c r="BI55" s="63">
        <f t="shared" si="134"/>
        <v>5.8473301969400202</v>
      </c>
      <c r="BJ55" s="63">
        <f t="shared" si="135"/>
        <v>-3.166804751288868</v>
      </c>
      <c r="BK55" s="63">
        <f t="shared" si="136"/>
        <v>9.6719834974868544</v>
      </c>
      <c r="BL55" s="63">
        <f t="shared" si="137"/>
        <v>0.36293313553035922</v>
      </c>
      <c r="BM55" s="63">
        <f t="shared" si="138"/>
        <v>9.3678236769169843</v>
      </c>
      <c r="BN55" s="63">
        <f t="shared" si="139"/>
        <v>-7.9861949123907898</v>
      </c>
      <c r="BO55" s="63">
        <f t="shared" si="140"/>
        <v>8.0236065573770503</v>
      </c>
      <c r="BP55" s="63">
        <f t="shared" si="141"/>
        <v>0.34722222222222221</v>
      </c>
      <c r="BQ55" s="63">
        <f t="shared" si="142"/>
        <v>4.8176736758051639</v>
      </c>
      <c r="BR55" s="63">
        <f t="shared" si="143"/>
        <v>-5.5727411237822615</v>
      </c>
      <c r="BS55" s="63">
        <f t="shared" si="144"/>
        <v>5.9896342655974966</v>
      </c>
      <c r="BT55" s="63">
        <f t="shared" si="145"/>
        <v>-4.6131844812474052E-2</v>
      </c>
      <c r="BU55" s="63">
        <f t="shared" si="146"/>
        <v>3.1384132551806894</v>
      </c>
      <c r="BV55" s="63">
        <f t="shared" si="147"/>
        <v>-5.0140958517921872</v>
      </c>
      <c r="BW55" s="63">
        <f t="shared" si="148"/>
        <v>4.1434056485996278</v>
      </c>
      <c r="BX55" s="175"/>
      <c r="BY55" s="175"/>
      <c r="BZ55" s="175"/>
      <c r="CA55" s="175"/>
      <c r="CB55" s="175"/>
      <c r="CC55" s="175"/>
      <c r="CD55" s="175"/>
    </row>
    <row r="56" spans="1:82">
      <c r="A56" s="3" t="s">
        <v>10</v>
      </c>
      <c r="B56" s="136"/>
      <c r="C56" s="63">
        <f t="shared" si="82"/>
        <v>1.3323367961481396</v>
      </c>
      <c r="D56" s="63">
        <f t="shared" si="83"/>
        <v>3.4180346300876998</v>
      </c>
      <c r="E56" s="63">
        <f t="shared" si="84"/>
        <v>-0.54359643400739288</v>
      </c>
      <c r="F56" s="63">
        <f t="shared" si="85"/>
        <v>11.503570908030902</v>
      </c>
      <c r="G56" s="63">
        <f t="shared" si="149"/>
        <v>1.2579964602510212</v>
      </c>
      <c r="H56" s="63">
        <f t="shared" si="86"/>
        <v>3.2530820370489897</v>
      </c>
      <c r="I56" s="63">
        <f t="shared" si="87"/>
        <v>-2.1316496843158093</v>
      </c>
      <c r="J56" s="63">
        <f t="shared" si="88"/>
        <v>12.783469596320906</v>
      </c>
      <c r="K56" s="63">
        <f t="shared" si="89"/>
        <v>3.5470721024296901</v>
      </c>
      <c r="L56" s="63">
        <f t="shared" si="90"/>
        <v>4.3169599151156453</v>
      </c>
      <c r="M56" s="63">
        <f t="shared" si="91"/>
        <v>-1.5099879410685262</v>
      </c>
      <c r="N56" s="63">
        <f t="shared" si="92"/>
        <v>4.7042853340431234</v>
      </c>
      <c r="O56" s="63">
        <f t="shared" si="93"/>
        <v>2.6132891345132112</v>
      </c>
      <c r="P56" s="63">
        <f t="shared" si="94"/>
        <v>-1.6499279085553469</v>
      </c>
      <c r="Q56" s="63">
        <f t="shared" si="95"/>
        <v>1.4660171186466293</v>
      </c>
      <c r="R56" s="63">
        <f t="shared" si="96"/>
        <v>11.273689593708255</v>
      </c>
      <c r="S56" s="63">
        <f t="shared" si="97"/>
        <v>-0.46405161681830154</v>
      </c>
      <c r="T56" s="63">
        <f t="shared" si="98"/>
        <v>7.462579514329394</v>
      </c>
      <c r="U56" s="63">
        <f t="shared" si="99"/>
        <v>1.8855331219756382</v>
      </c>
      <c r="V56" s="63">
        <f t="shared" si="100"/>
        <v>-0.84097608909270172</v>
      </c>
      <c r="W56" s="63">
        <f t="shared" si="101"/>
        <v>1.8555985895138509</v>
      </c>
      <c r="X56" s="63">
        <f t="shared" si="102"/>
        <v>8.971136695313767</v>
      </c>
      <c r="Y56" s="63">
        <f t="shared" si="103"/>
        <v>1.1792716044789999</v>
      </c>
      <c r="Z56" s="63">
        <f t="shared" si="104"/>
        <v>2.345760717699831</v>
      </c>
      <c r="AA56" s="63">
        <f t="shared" si="105"/>
        <v>1.3076591464290845</v>
      </c>
      <c r="AB56" s="63">
        <f t="shared" si="106"/>
        <v>3.3262411347517729</v>
      </c>
      <c r="AC56" s="63">
        <f t="shared" si="107"/>
        <v>2.5018875694968767</v>
      </c>
      <c r="AD56" s="63">
        <f t="shared" si="108"/>
        <v>6.9471322864700218</v>
      </c>
      <c r="AE56" s="63">
        <f t="shared" si="109"/>
        <v>0.19754616976447406</v>
      </c>
      <c r="AF56" s="63">
        <f t="shared" si="110"/>
        <v>6.7551945008592407</v>
      </c>
      <c r="AG56" s="63">
        <f t="shared" si="111"/>
        <v>7.4223666110574529</v>
      </c>
      <c r="AH56" s="63">
        <f t="shared" si="112"/>
        <v>3.1768520284445412</v>
      </c>
      <c r="AI56" s="63">
        <f t="shared" si="113"/>
        <v>-1.1064459056220128</v>
      </c>
      <c r="AJ56" s="63">
        <f t="shared" si="114"/>
        <v>-3.0387182910547397</v>
      </c>
      <c r="AK56" s="63">
        <f t="shared" si="115"/>
        <v>-1.0660387750605822</v>
      </c>
      <c r="AL56" s="63">
        <f t="shared" si="116"/>
        <v>15.432749986777964</v>
      </c>
      <c r="AM56" s="63">
        <f t="shared" si="117"/>
        <v>-5.0230171380618343</v>
      </c>
      <c r="AN56" s="63">
        <f t="shared" si="118"/>
        <v>6.2915597126905185</v>
      </c>
      <c r="AO56" s="63">
        <f t="shared" si="119"/>
        <v>-0.58068846577377409</v>
      </c>
      <c r="AP56" s="63">
        <f t="shared" si="120"/>
        <v>10.980034117392663</v>
      </c>
      <c r="AQ56" s="63">
        <f t="shared" si="121"/>
        <v>-1.3509125154250827</v>
      </c>
      <c r="AR56" s="63">
        <f t="shared" si="122"/>
        <v>1.2160115873329351</v>
      </c>
      <c r="AS56" s="63">
        <f t="shared" si="123"/>
        <v>-3.1005331616114971</v>
      </c>
      <c r="AT56" s="63">
        <f t="shared" si="124"/>
        <v>13.004602706131649</v>
      </c>
      <c r="AU56" s="63">
        <f t="shared" si="125"/>
        <v>-1.5840643130111083E-2</v>
      </c>
      <c r="AV56" s="63">
        <f t="shared" si="126"/>
        <v>9.3335973858797896</v>
      </c>
      <c r="AW56" s="63">
        <f t="shared" si="127"/>
        <v>-1.3983480654977538</v>
      </c>
      <c r="AX56" s="63">
        <f t="shared" si="128"/>
        <v>15.873704901168347</v>
      </c>
      <c r="AY56" s="63">
        <f t="shared" si="129"/>
        <v>-4.8433018622791435</v>
      </c>
      <c r="AZ56" s="63">
        <f t="shared" si="130"/>
        <v>8.6918130018993036</v>
      </c>
      <c r="BA56" s="63">
        <f t="shared" si="131"/>
        <v>3.2971075583623293</v>
      </c>
      <c r="BB56" s="63">
        <f t="shared" si="132"/>
        <v>1.7880991244991837</v>
      </c>
      <c r="BC56" s="63">
        <f t="shared" si="150"/>
        <v>-3.0621765434798456</v>
      </c>
      <c r="BD56" s="63">
        <f t="shared" si="150"/>
        <v>0.58365729496425389</v>
      </c>
      <c r="BE56" s="63">
        <f t="shared" si="150"/>
        <v>3.143418467583488</v>
      </c>
      <c r="BF56" s="63">
        <f t="shared" si="150"/>
        <v>7.3916068710589338</v>
      </c>
      <c r="BG56" s="63">
        <f t="shared" si="150"/>
        <v>-2.7860229117988879</v>
      </c>
      <c r="BH56" s="63">
        <f t="shared" si="133"/>
        <v>0.63732208091907672</v>
      </c>
      <c r="BI56" s="63">
        <f t="shared" si="134"/>
        <v>3.3663497477203688</v>
      </c>
      <c r="BJ56" s="63">
        <f t="shared" si="135"/>
        <v>5.6541064349497452</v>
      </c>
      <c r="BK56" s="63">
        <f t="shared" si="136"/>
        <v>-1.7661550123176046</v>
      </c>
      <c r="BL56" s="63">
        <f t="shared" si="137"/>
        <v>-0.10674280129120209</v>
      </c>
      <c r="BM56" s="63">
        <f t="shared" si="138"/>
        <v>5.6157787676700055</v>
      </c>
      <c r="BN56" s="63">
        <f t="shared" si="139"/>
        <v>5.4634550685065095</v>
      </c>
      <c r="BO56" s="63">
        <f t="shared" si="140"/>
        <v>-1.4759934348921611</v>
      </c>
      <c r="BP56" s="63">
        <f t="shared" si="141"/>
        <v>0.57132131251393115</v>
      </c>
      <c r="BQ56" s="63">
        <f t="shared" si="142"/>
        <v>0.89235722284434493</v>
      </c>
      <c r="BR56" s="63">
        <f t="shared" si="143"/>
        <v>8.8827997641427618</v>
      </c>
      <c r="BS56" s="63">
        <f t="shared" si="144"/>
        <v>-1.7435440027183149</v>
      </c>
      <c r="BT56" s="63">
        <f t="shared" si="145"/>
        <v>7.4567186115373815E-2</v>
      </c>
      <c r="BU56" s="63">
        <f t="shared" si="146"/>
        <v>3.0981717654935585</v>
      </c>
      <c r="BV56" s="63">
        <f t="shared" si="147"/>
        <v>5.2821769733534438</v>
      </c>
      <c r="BW56" s="63">
        <f t="shared" si="148"/>
        <v>-2.2170820275580763</v>
      </c>
      <c r="BX56" s="175"/>
      <c r="BY56" s="175"/>
      <c r="BZ56" s="175"/>
      <c r="CA56" s="175"/>
      <c r="CB56" s="175"/>
      <c r="CC56" s="175"/>
      <c r="CD56" s="175"/>
    </row>
    <row r="57" spans="1:82">
      <c r="A57" s="3" t="s">
        <v>11</v>
      </c>
      <c r="B57" s="136"/>
      <c r="C57" s="63">
        <f t="shared" si="82"/>
        <v>4.662395335435102</v>
      </c>
      <c r="D57" s="63">
        <f t="shared" si="83"/>
        <v>5.6756480134325038</v>
      </c>
      <c r="E57" s="63">
        <f t="shared" si="84"/>
        <v>-0.67674676062657702</v>
      </c>
      <c r="F57" s="63">
        <f t="shared" si="85"/>
        <v>3.844734350679551</v>
      </c>
      <c r="G57" s="63">
        <f t="shared" si="149"/>
        <v>5.238115048823544</v>
      </c>
      <c r="H57" s="63">
        <f t="shared" si="86"/>
        <v>5.0492283955846462</v>
      </c>
      <c r="I57" s="63">
        <f t="shared" si="87"/>
        <v>-0.57673264399230828</v>
      </c>
      <c r="J57" s="63">
        <f t="shared" si="88"/>
        <v>3.514641998566026E-2</v>
      </c>
      <c r="K57" s="63">
        <f t="shared" si="89"/>
        <v>5.0262262331518466</v>
      </c>
      <c r="L57" s="63">
        <f t="shared" si="90"/>
        <v>4.8871770273859072</v>
      </c>
      <c r="M57" s="63">
        <f t="shared" si="91"/>
        <v>-0.74622032145178185</v>
      </c>
      <c r="N57" s="63">
        <f t="shared" si="92"/>
        <v>7.2851637041006585</v>
      </c>
      <c r="O57" s="63">
        <f t="shared" si="93"/>
        <v>2.0735798282154314</v>
      </c>
      <c r="P57" s="63">
        <f t="shared" si="94"/>
        <v>4.8646598891276582</v>
      </c>
      <c r="Q57" s="63">
        <f t="shared" si="95"/>
        <v>-2.1679610145851003</v>
      </c>
      <c r="R57" s="63">
        <f t="shared" si="96"/>
        <v>6.4649558207484112</v>
      </c>
      <c r="S57" s="63">
        <f t="shared" si="97"/>
        <v>3.303189115016453</v>
      </c>
      <c r="T57" s="63">
        <f t="shared" si="98"/>
        <v>8.866127870688965</v>
      </c>
      <c r="U57" s="63">
        <f t="shared" si="99"/>
        <v>-2.0904079382579908</v>
      </c>
      <c r="V57" s="63">
        <f t="shared" si="100"/>
        <v>9.8193775055177692</v>
      </c>
      <c r="W57" s="63">
        <f t="shared" si="101"/>
        <v>5.0328807951546954</v>
      </c>
      <c r="X57" s="63">
        <f t="shared" si="102"/>
        <v>6.210282697379216</v>
      </c>
      <c r="Y57" s="63">
        <f t="shared" si="103"/>
        <v>-1.9383493146655779</v>
      </c>
      <c r="Z57" s="63">
        <f t="shared" si="104"/>
        <v>6.897327454332765</v>
      </c>
      <c r="AA57" s="63">
        <f t="shared" si="105"/>
        <v>-1.6213738887252118</v>
      </c>
      <c r="AB57" s="63">
        <f t="shared" si="106"/>
        <v>1.3096347283755865</v>
      </c>
      <c r="AC57" s="63">
        <f t="shared" si="107"/>
        <v>3.1437835200055962E-2</v>
      </c>
      <c r="AD57" s="63">
        <f t="shared" si="108"/>
        <v>18.980608482733381</v>
      </c>
      <c r="AE57" s="63">
        <f t="shared" si="109"/>
        <v>3.3983835994480507</v>
      </c>
      <c r="AF57" s="63">
        <f t="shared" si="110"/>
        <v>3.2352156174934366</v>
      </c>
      <c r="AG57" s="63">
        <f t="shared" si="111"/>
        <v>1.3277686469317211</v>
      </c>
      <c r="AH57" s="63">
        <f t="shared" si="112"/>
        <v>8.6677601603790837</v>
      </c>
      <c r="AI57" s="63">
        <f t="shared" si="113"/>
        <v>2.3328749203367565</v>
      </c>
      <c r="AJ57" s="63">
        <f t="shared" si="114"/>
        <v>0.40972188078732158</v>
      </c>
      <c r="AK57" s="63">
        <f t="shared" si="115"/>
        <v>0.68389181778119612</v>
      </c>
      <c r="AL57" s="63">
        <f t="shared" si="116"/>
        <v>3.3816425120772853</v>
      </c>
      <c r="AM57" s="63">
        <f t="shared" si="117"/>
        <v>7.4797716866336321</v>
      </c>
      <c r="AN57" s="63">
        <f t="shared" si="118"/>
        <v>2.8872807913396246</v>
      </c>
      <c r="AO57" s="63">
        <f t="shared" si="119"/>
        <v>0.49488804753193572</v>
      </c>
      <c r="AP57" s="63">
        <f t="shared" si="120"/>
        <v>-0.17427684492731407</v>
      </c>
      <c r="AQ57" s="63">
        <f t="shared" si="121"/>
        <v>8.7891286196671974</v>
      </c>
      <c r="AR57" s="63">
        <f t="shared" si="122"/>
        <v>4.2876916354542205</v>
      </c>
      <c r="AS57" s="63">
        <f t="shared" si="123"/>
        <v>2.3048797793395313</v>
      </c>
      <c r="AT57" s="63">
        <f t="shared" si="124"/>
        <v>-6.6595919916204807</v>
      </c>
      <c r="AU57" s="63">
        <f t="shared" si="125"/>
        <v>12.342457532030373</v>
      </c>
      <c r="AV57" s="63">
        <f t="shared" si="126"/>
        <v>4.8777088704619889</v>
      </c>
      <c r="AW57" s="63">
        <f t="shared" si="127"/>
        <v>4.6508537638683012E-2</v>
      </c>
      <c r="AX57" s="63">
        <f t="shared" si="128"/>
        <v>-5.4356488245450763</v>
      </c>
      <c r="AY57" s="63">
        <f t="shared" si="129"/>
        <v>17.628193873848549</v>
      </c>
      <c r="AZ57" s="63">
        <f t="shared" si="130"/>
        <v>3.2849409938506344</v>
      </c>
      <c r="BA57" s="63">
        <f t="shared" si="131"/>
        <v>-12.716174386532476</v>
      </c>
      <c r="BB57" s="63">
        <f t="shared" si="132"/>
        <v>-0.34889624724062451</v>
      </c>
      <c r="BC57" s="63">
        <f t="shared" si="150"/>
        <v>20.412388033746883</v>
      </c>
      <c r="BD57" s="63">
        <f t="shared" si="150"/>
        <v>2.1239410190133792</v>
      </c>
      <c r="BE57" s="63">
        <f t="shared" si="150"/>
        <v>-12.934373367440685</v>
      </c>
      <c r="BF57" s="63">
        <f t="shared" si="150"/>
        <v>11.410895698413025</v>
      </c>
      <c r="BG57" s="63">
        <f t="shared" si="150"/>
        <v>23.622924636927532</v>
      </c>
      <c r="BH57" s="63">
        <f t="shared" si="133"/>
        <v>1.2649100141213205</v>
      </c>
      <c r="BI57" s="63">
        <f t="shared" si="134"/>
        <v>-10.337051981960601</v>
      </c>
      <c r="BJ57" s="63">
        <f t="shared" si="135"/>
        <v>-10.00992720052945</v>
      </c>
      <c r="BK57" s="63">
        <f t="shared" si="136"/>
        <v>24.039345467916899</v>
      </c>
      <c r="BL57" s="63">
        <f t="shared" si="137"/>
        <v>0.78559252945971991</v>
      </c>
      <c r="BM57" s="63">
        <f t="shared" si="138"/>
        <v>-10.90521361864843</v>
      </c>
      <c r="BN57" s="63">
        <f t="shared" si="139"/>
        <v>-6.2974579068999672</v>
      </c>
      <c r="BO57" s="63">
        <f t="shared" si="140"/>
        <v>26.063595525411788</v>
      </c>
      <c r="BP57" s="63">
        <f t="shared" si="141"/>
        <v>6.5259921743991063</v>
      </c>
      <c r="BQ57" s="63">
        <f t="shared" si="142"/>
        <v>-3.9944903581267219</v>
      </c>
      <c r="BR57" s="63">
        <f t="shared" si="143"/>
        <v>-6.1488009838081572</v>
      </c>
      <c r="BS57" s="63">
        <f t="shared" si="144"/>
        <v>17.653053796316517</v>
      </c>
      <c r="BT57" s="63">
        <f t="shared" si="145"/>
        <v>4.2074000742482367</v>
      </c>
      <c r="BU57" s="63">
        <f t="shared" si="146"/>
        <v>-6.9053556584728657</v>
      </c>
      <c r="BV57" s="63">
        <f t="shared" si="147"/>
        <v>-4.4263026978761406</v>
      </c>
      <c r="BW57" s="63">
        <f t="shared" si="148"/>
        <v>14.092485564869383</v>
      </c>
      <c r="BX57" s="175"/>
      <c r="BY57" s="175"/>
      <c r="BZ57" s="175"/>
      <c r="CA57" s="175"/>
      <c r="CB57" s="175"/>
      <c r="CC57" s="175"/>
      <c r="CD57" s="175"/>
    </row>
    <row r="58" spans="1:82">
      <c r="A58" s="68" t="s">
        <v>12</v>
      </c>
      <c r="B58" s="137"/>
      <c r="C58" s="64">
        <f t="shared" si="82"/>
        <v>2.883274643726514</v>
      </c>
      <c r="D58" s="64">
        <f t="shared" si="83"/>
        <v>2.5888406496221217</v>
      </c>
      <c r="E58" s="64">
        <f t="shared" si="84"/>
        <v>2.3287057769816393</v>
      </c>
      <c r="F58" s="64">
        <f t="shared" si="85"/>
        <v>3.0306345733041575</v>
      </c>
      <c r="G58" s="64">
        <f t="shared" si="149"/>
        <v>4.1626845067431244</v>
      </c>
      <c r="H58" s="64">
        <f t="shared" si="86"/>
        <v>3.578346416556224</v>
      </c>
      <c r="I58" s="64">
        <f t="shared" si="87"/>
        <v>1.4173228346456692</v>
      </c>
      <c r="J58" s="64">
        <f t="shared" si="88"/>
        <v>3.0007763975155348</v>
      </c>
      <c r="K58" s="64">
        <f t="shared" si="89"/>
        <v>4.5490521237703918</v>
      </c>
      <c r="L58" s="64">
        <f t="shared" si="90"/>
        <v>6.7772170151405913</v>
      </c>
      <c r="M58" s="64">
        <f t="shared" si="91"/>
        <v>-0.7765023632680621</v>
      </c>
      <c r="N58" s="64">
        <f t="shared" si="92"/>
        <v>1.3950323239197007</v>
      </c>
      <c r="O58" s="64">
        <f t="shared" si="93"/>
        <v>6.8120805369127515</v>
      </c>
      <c r="P58" s="64">
        <f t="shared" si="94"/>
        <v>5.7492931196983976</v>
      </c>
      <c r="Q58" s="64">
        <f t="shared" si="95"/>
        <v>2.1687462863933455</v>
      </c>
      <c r="R58" s="64">
        <f t="shared" si="96"/>
        <v>1.6865367839488226</v>
      </c>
      <c r="S58" s="64">
        <f t="shared" si="97"/>
        <v>2.8024020589076351</v>
      </c>
      <c r="T58" s="64">
        <f t="shared" si="98"/>
        <v>5.4520166898470102</v>
      </c>
      <c r="U58" s="64">
        <f t="shared" si="99"/>
        <v>0.92323925085729364</v>
      </c>
      <c r="V58" s="64">
        <f t="shared" si="100"/>
        <v>2.8227914270778882</v>
      </c>
      <c r="W58" s="64">
        <f t="shared" si="101"/>
        <v>3.4824605998983222</v>
      </c>
      <c r="X58" s="64">
        <f t="shared" si="102"/>
        <v>6.3620732006877914</v>
      </c>
      <c r="Y58" s="64">
        <f t="shared" si="103"/>
        <v>1.0623556581986142</v>
      </c>
      <c r="Z58" s="64">
        <f t="shared" si="104"/>
        <v>3.8619744058500918</v>
      </c>
      <c r="AA58" s="64">
        <f t="shared" si="105"/>
        <v>6.6006600660066E-2</v>
      </c>
      <c r="AB58" s="64">
        <f t="shared" si="106"/>
        <v>3.0123131046613896</v>
      </c>
      <c r="AC58" s="64">
        <f t="shared" si="107"/>
        <v>3.3724653148345789</v>
      </c>
      <c r="AD58" s="64">
        <f t="shared" si="108"/>
        <v>7.3900474912244398</v>
      </c>
      <c r="AE58" s="64">
        <f t="shared" si="109"/>
        <v>1.3459208983060624</v>
      </c>
      <c r="AF58" s="64">
        <f t="shared" si="110"/>
        <v>3.7014551594604406</v>
      </c>
      <c r="AG58" s="64">
        <f t="shared" si="111"/>
        <v>2.5429930479326748</v>
      </c>
      <c r="AH58" s="64">
        <f t="shared" si="112"/>
        <v>1.5361284567350646</v>
      </c>
      <c r="AI58" s="64">
        <f t="shared" si="113"/>
        <v>0.77313700339126001</v>
      </c>
      <c r="AJ58" s="64">
        <f t="shared" si="114"/>
        <v>1.0461892556363446</v>
      </c>
      <c r="AK58" s="64">
        <f t="shared" si="115"/>
        <v>0.88005383858777242</v>
      </c>
      <c r="AL58" s="64">
        <f t="shared" si="116"/>
        <v>2.0865192179401579</v>
      </c>
      <c r="AM58" s="64">
        <f t="shared" si="117"/>
        <v>-1.3404646050321041</v>
      </c>
      <c r="AN58" s="64">
        <f t="shared" si="118"/>
        <v>4.4153612043314707</v>
      </c>
      <c r="AO58" s="64">
        <f t="shared" si="119"/>
        <v>2.0172216926965501</v>
      </c>
      <c r="AP58" s="64">
        <f t="shared" si="120"/>
        <v>2.2467825665488972</v>
      </c>
      <c r="AQ58" s="64">
        <f t="shared" si="121"/>
        <v>2.0895056915640109</v>
      </c>
      <c r="AR58" s="64">
        <f t="shared" si="122"/>
        <v>4.185122957079578</v>
      </c>
      <c r="AS58" s="64">
        <f t="shared" si="123"/>
        <v>2.8441577481307725</v>
      </c>
      <c r="AT58" s="64">
        <f t="shared" si="124"/>
        <v>2.7655024946543123</v>
      </c>
      <c r="AU58" s="64">
        <f t="shared" si="125"/>
        <v>2.3997780552087669</v>
      </c>
      <c r="AV58" s="64">
        <f t="shared" si="126"/>
        <v>3.4272554863180713</v>
      </c>
      <c r="AW58" s="64">
        <f t="shared" si="127"/>
        <v>3.4708578912901111</v>
      </c>
      <c r="AX58" s="64">
        <f t="shared" si="128"/>
        <v>3.4683544303797471</v>
      </c>
      <c r="AY58" s="64">
        <f t="shared" si="129"/>
        <v>3.7313432835820892</v>
      </c>
      <c r="AZ58" s="64">
        <f t="shared" si="130"/>
        <v>4.8236820379761767</v>
      </c>
      <c r="BA58" s="64">
        <f t="shared" si="131"/>
        <v>1.7214221422142215</v>
      </c>
      <c r="BB58" s="64">
        <f t="shared" si="132"/>
        <v>2.720937949341887</v>
      </c>
      <c r="BC58" s="64">
        <f t="shared" si="150"/>
        <v>6.9667276838591583</v>
      </c>
      <c r="BD58" s="64">
        <f t="shared" si="150"/>
        <v>6.8049124219851018</v>
      </c>
      <c r="BE58" s="64">
        <f t="shared" si="150"/>
        <v>2.5918944392082941</v>
      </c>
      <c r="BF58" s="64">
        <f t="shared" si="150"/>
        <v>0.21129995406522739</v>
      </c>
      <c r="BG58" s="64">
        <f t="shared" si="150"/>
        <v>-0.35753575357535755</v>
      </c>
      <c r="BH58" s="64">
        <f t="shared" si="133"/>
        <v>1.5180789401048853</v>
      </c>
      <c r="BI58" s="64">
        <f t="shared" si="134"/>
        <v>2.0663404023926049</v>
      </c>
      <c r="BJ58" s="64">
        <f t="shared" si="135"/>
        <v>1.5361392292665601</v>
      </c>
      <c r="BK58" s="64">
        <f t="shared" si="136"/>
        <v>0.61215566243987762</v>
      </c>
      <c r="BL58" s="64">
        <f t="shared" si="137"/>
        <v>2.5380269448066057</v>
      </c>
      <c r="BM58" s="64">
        <f t="shared" si="138"/>
        <v>6.7813850979062479E-2</v>
      </c>
      <c r="BN58" s="64">
        <f t="shared" si="139"/>
        <v>3.108852181279119</v>
      </c>
      <c r="BO58" s="64">
        <f t="shared" si="140"/>
        <v>0.58330594807755498</v>
      </c>
      <c r="BP58" s="64">
        <f t="shared" si="141"/>
        <v>3.6102262517356856</v>
      </c>
      <c r="BQ58" s="64">
        <f t="shared" si="142"/>
        <v>2.2388648009459993</v>
      </c>
      <c r="BR58" s="64">
        <f t="shared" si="143"/>
        <v>1.3262394941784255</v>
      </c>
      <c r="BS58" s="64">
        <f t="shared" si="144"/>
        <v>1.3164903736397533</v>
      </c>
      <c r="BT58" s="64">
        <f t="shared" si="145"/>
        <v>1.3444494517049721</v>
      </c>
      <c r="BU58" s="64">
        <f t="shared" si="146"/>
        <v>1.4303713036389241</v>
      </c>
      <c r="BV58" s="64">
        <f t="shared" si="147"/>
        <v>1.8632178868917142</v>
      </c>
      <c r="BW58" s="64">
        <f t="shared" si="148"/>
        <v>3.6726203285273651</v>
      </c>
      <c r="BX58" s="175"/>
      <c r="BY58" s="175"/>
      <c r="BZ58" s="175"/>
      <c r="CA58" s="175"/>
      <c r="CB58" s="175"/>
      <c r="CC58" s="175"/>
      <c r="CD58" s="175"/>
    </row>
    <row r="59" spans="1:82" hidden="1">
      <c r="A59" s="2" t="s">
        <v>13</v>
      </c>
      <c r="B59" s="138"/>
      <c r="C59" s="66">
        <f t="shared" si="82"/>
        <v>7.6425618745602746</v>
      </c>
      <c r="D59" s="66">
        <f t="shared" si="83"/>
        <v>7.0861662336103954</v>
      </c>
      <c r="E59" s="66">
        <f t="shared" si="84"/>
        <v>-4.3180833982574702</v>
      </c>
      <c r="F59" s="66">
        <f t="shared" si="85"/>
        <v>3.3791602877244711</v>
      </c>
      <c r="G59" s="66">
        <f t="shared" si="149"/>
        <v>11.53700461200925</v>
      </c>
      <c r="H59" s="66">
        <f t="shared" si="86"/>
        <v>1.1741618880529718</v>
      </c>
      <c r="I59" s="66">
        <f t="shared" si="87"/>
        <v>-3.5091891703638347</v>
      </c>
      <c r="J59" s="66">
        <f t="shared" si="88"/>
        <v>2.9098744168180204</v>
      </c>
      <c r="K59" s="66">
        <f t="shared" si="89"/>
        <v>12.174543048877165</v>
      </c>
      <c r="L59" s="66">
        <f t="shared" si="90"/>
        <v>0.51918313771326008</v>
      </c>
      <c r="M59" s="66">
        <f t="shared" si="91"/>
        <v>-5.6340329539943372</v>
      </c>
      <c r="N59" s="66">
        <f t="shared" si="92"/>
        <v>0.62521814540153664</v>
      </c>
      <c r="O59" s="66">
        <f t="shared" si="93"/>
        <v>11.381179994828491</v>
      </c>
      <c r="P59" s="66">
        <f t="shared" si="94"/>
        <v>-0.92028149778095247</v>
      </c>
      <c r="Q59" s="66">
        <f t="shared" si="95"/>
        <v>-7.1131341192578494</v>
      </c>
      <c r="R59" s="66">
        <f t="shared" si="96"/>
        <v>4.6175126446456671</v>
      </c>
      <c r="S59" s="66">
        <f t="shared" si="97"/>
        <v>9.9170982340652127</v>
      </c>
      <c r="T59" s="66">
        <f t="shared" si="98"/>
        <v>5.0373514072689831</v>
      </c>
      <c r="U59" s="66">
        <f t="shared" si="99"/>
        <v>-2.7597147628708529</v>
      </c>
      <c r="V59" s="66">
        <f t="shared" si="100"/>
        <v>3.7997408436641935</v>
      </c>
      <c r="W59" s="66">
        <f t="shared" si="101"/>
        <v>10.180948322732636</v>
      </c>
      <c r="X59" s="66">
        <f t="shared" si="102"/>
        <v>8.198316558272003</v>
      </c>
      <c r="Y59" s="66">
        <f t="shared" si="103"/>
        <v>-3.3983784747662242</v>
      </c>
      <c r="Z59" s="66">
        <f t="shared" si="104"/>
        <v>3.3366399478949793</v>
      </c>
      <c r="AA59" s="66">
        <f t="shared" si="105"/>
        <v>8.9507119870703722</v>
      </c>
      <c r="AB59" s="66">
        <f t="shared" si="106"/>
        <v>0.82489589490295534</v>
      </c>
      <c r="AC59" s="66">
        <f t="shared" si="107"/>
        <v>-0.92882353922889227</v>
      </c>
      <c r="AD59" s="66">
        <f t="shared" si="108"/>
        <v>4.6665699916139562</v>
      </c>
      <c r="AE59" s="66">
        <f t="shared" si="109"/>
        <v>13.115421246871581</v>
      </c>
      <c r="AF59" s="66">
        <f t="shared" si="110"/>
        <v>3.1039184825228938</v>
      </c>
      <c r="AG59" s="66">
        <f t="shared" si="111"/>
        <v>-1.4506412985848083</v>
      </c>
      <c r="AH59" s="66">
        <f t="shared" si="112"/>
        <v>-0.42758437780846448</v>
      </c>
      <c r="AI59" s="66">
        <f t="shared" si="113"/>
        <v>6.7499629597755666</v>
      </c>
      <c r="AJ59" s="66">
        <f t="shared" si="114"/>
        <v>0.79559878063332912</v>
      </c>
      <c r="AK59" s="66">
        <f t="shared" si="115"/>
        <v>-4.5774378816600034</v>
      </c>
      <c r="AL59" s="66">
        <f t="shared" si="116"/>
        <v>5.5900113207156075</v>
      </c>
      <c r="AM59" s="66">
        <f t="shared" si="117"/>
        <v>5.0946525245903018</v>
      </c>
      <c r="AN59" s="66">
        <f t="shared" si="118"/>
        <v>6.6572516809154738</v>
      </c>
      <c r="AO59" s="66">
        <f t="shared" si="119"/>
        <v>-5.5658804443984833</v>
      </c>
      <c r="AP59" s="66">
        <f t="shared" si="120"/>
        <v>4.16629549136485</v>
      </c>
      <c r="AQ59" s="66">
        <f t="shared" si="121"/>
        <v>6.4713928608836859</v>
      </c>
      <c r="AR59" s="66">
        <f t="shared" si="122"/>
        <v>5.0334103241134676</v>
      </c>
      <c r="AS59" s="66">
        <f t="shared" si="123"/>
        <v>-4.5161494914514453</v>
      </c>
      <c r="AT59" s="66">
        <f t="shared" si="124"/>
        <v>2.7353533973619215</v>
      </c>
      <c r="AU59" s="66">
        <f t="shared" si="125"/>
        <v>6.7326147940351397</v>
      </c>
      <c r="AV59" s="66">
        <f t="shared" si="126"/>
        <v>11.72235918929856</v>
      </c>
      <c r="AW59" s="66">
        <f t="shared" si="127"/>
        <v>-5.4967056471611526</v>
      </c>
      <c r="AX59" s="66">
        <f t="shared" si="128"/>
        <v>6.5434923530130655</v>
      </c>
      <c r="AY59" s="66">
        <f t="shared" si="129"/>
        <v>3.5931582453988491</v>
      </c>
      <c r="AZ59" s="66">
        <f t="shared" si="130"/>
        <v>5.2634510131263408</v>
      </c>
      <c r="BA59" s="66">
        <f t="shared" si="131"/>
        <v>-3.1991760728937697</v>
      </c>
      <c r="BB59" s="66">
        <f t="shared" si="132"/>
        <v>5.6969155963001441</v>
      </c>
      <c r="BC59" s="66">
        <f t="shared" si="150"/>
        <v>9.1653052450922097</v>
      </c>
      <c r="BD59" s="66">
        <f t="shared" si="150"/>
        <v>3.2680620319070672</v>
      </c>
      <c r="BE59" s="66">
        <f t="shared" si="150"/>
        <v>-6.9313837239339815</v>
      </c>
      <c r="BF59" s="66">
        <f t="shared" si="150"/>
        <v>4.3357601888985897</v>
      </c>
      <c r="BG59" s="66">
        <f t="shared" si="150"/>
        <v>6.1648652809876907</v>
      </c>
      <c r="BH59" s="66">
        <f t="shared" si="133"/>
        <v>-0.11643079956722348</v>
      </c>
      <c r="BI59" s="66">
        <f t="shared" si="134"/>
        <v>-5.1485305826220467</v>
      </c>
      <c r="BJ59" s="66">
        <f t="shared" si="135"/>
        <v>5.0545784402730209</v>
      </c>
      <c r="BK59" s="66">
        <f t="shared" si="136"/>
        <v>10.91551153363824</v>
      </c>
      <c r="BL59" s="66">
        <f t="shared" si="137"/>
        <v>-1.8183532589202567</v>
      </c>
      <c r="BM59" s="66">
        <f t="shared" si="138"/>
        <v>-2.5556900330378465</v>
      </c>
      <c r="BN59" s="66">
        <f t="shared" si="139"/>
        <v>1.8811871217232803</v>
      </c>
      <c r="BO59" s="66">
        <f t="shared" si="140"/>
        <v>8.6457705246440693</v>
      </c>
      <c r="BP59" s="66">
        <f t="shared" si="141"/>
        <v>1.7531335199444376</v>
      </c>
      <c r="BQ59" s="66">
        <f t="shared" si="142"/>
        <v>-3.9407007234701217</v>
      </c>
      <c r="BR59" s="66">
        <f t="shared" si="143"/>
        <v>2.6146797629996046</v>
      </c>
      <c r="BS59" s="66">
        <f t="shared" si="144"/>
        <v>9.0963241585960635</v>
      </c>
      <c r="BT59" s="66">
        <f t="shared" si="145"/>
        <v>-1.3486285063371128</v>
      </c>
      <c r="BU59" s="66">
        <f t="shared" si="146"/>
        <v>-4.4304597620418882</v>
      </c>
      <c r="BV59" s="66">
        <f t="shared" si="147"/>
        <v>3.2633673844344915</v>
      </c>
      <c r="BW59" s="66">
        <f t="shared" si="148"/>
        <v>7.4907432316146076</v>
      </c>
      <c r="BX59" s="175"/>
      <c r="BY59" s="175"/>
      <c r="BZ59" s="175"/>
      <c r="CA59" s="175"/>
      <c r="CB59" s="175"/>
      <c r="CC59" s="175"/>
      <c r="CD59" s="175"/>
    </row>
    <row r="60" spans="1:82" hidden="1">
      <c r="A60" s="3"/>
      <c r="B60" s="136"/>
      <c r="C60" s="63"/>
      <c r="D60" s="63"/>
      <c r="E60" s="63"/>
      <c r="F60" s="63"/>
      <c r="G60" s="63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Z60" s="63"/>
      <c r="AA60" s="63"/>
      <c r="AB60" s="63"/>
      <c r="AC60" s="63"/>
      <c r="AD60" s="63"/>
      <c r="AE60" s="63"/>
      <c r="AF60" s="63"/>
      <c r="AG60" s="63"/>
      <c r="AH60" s="63"/>
      <c r="AI60" s="63"/>
      <c r="AJ60" s="63"/>
      <c r="AK60" s="63"/>
      <c r="AL60" s="63"/>
      <c r="AM60" s="63"/>
      <c r="AN60" s="63"/>
      <c r="AO60" s="63"/>
      <c r="AP60" s="63"/>
      <c r="AQ60" s="63"/>
      <c r="AR60" s="63"/>
      <c r="AS60" s="63"/>
      <c r="AT60" s="63"/>
      <c r="AU60" s="63"/>
      <c r="AV60" s="63"/>
      <c r="AW60" s="63"/>
      <c r="AX60" s="63"/>
      <c r="AY60" s="63"/>
      <c r="AZ60" s="63"/>
      <c r="BA60" s="63"/>
      <c r="BB60" s="63"/>
      <c r="BC60" s="63"/>
      <c r="BD60" s="63"/>
      <c r="BE60" s="63"/>
      <c r="BF60" s="63"/>
      <c r="BG60" s="63"/>
      <c r="BH60" s="63"/>
      <c r="BI60" s="63"/>
      <c r="BJ60" s="63"/>
      <c r="BK60" s="63"/>
      <c r="BL60" s="63"/>
      <c r="BM60" s="63"/>
      <c r="BN60" s="63"/>
      <c r="BO60" s="63"/>
      <c r="BP60" s="63"/>
      <c r="BQ60" s="63"/>
      <c r="BR60" s="63"/>
      <c r="BS60" s="63"/>
      <c r="BT60" s="63"/>
      <c r="BU60" s="63"/>
      <c r="BV60" s="63"/>
      <c r="BW60" s="63"/>
      <c r="BX60" s="175"/>
      <c r="BY60" s="175"/>
      <c r="BZ60" s="175"/>
      <c r="CA60" s="175"/>
      <c r="CB60" s="175"/>
      <c r="CC60" s="175"/>
      <c r="CD60" s="175"/>
    </row>
    <row r="61" spans="1:82" ht="13.5" thickBot="1">
      <c r="A61" s="22" t="s">
        <v>207</v>
      </c>
      <c r="B61" s="139"/>
      <c r="C61" s="65">
        <f t="shared" si="82"/>
        <v>7.6425618745602746</v>
      </c>
      <c r="D61" s="65">
        <f t="shared" si="83"/>
        <v>7.0861662336103954</v>
      </c>
      <c r="E61" s="65">
        <f t="shared" si="84"/>
        <v>-4.3180833982574702</v>
      </c>
      <c r="F61" s="65">
        <f t="shared" si="85"/>
        <v>3.3791602877244711</v>
      </c>
      <c r="G61" s="65">
        <f t="shared" si="149"/>
        <v>11.53700461200925</v>
      </c>
      <c r="H61" s="65">
        <f t="shared" si="86"/>
        <v>1.1741618880529718</v>
      </c>
      <c r="I61" s="65">
        <f t="shared" si="87"/>
        <v>-3.5091891703638347</v>
      </c>
      <c r="J61" s="65">
        <f t="shared" si="88"/>
        <v>2.9098744168180204</v>
      </c>
      <c r="K61" s="65">
        <f t="shared" si="89"/>
        <v>12.174543048877165</v>
      </c>
      <c r="L61" s="65">
        <f t="shared" si="90"/>
        <v>0.51918313771326008</v>
      </c>
      <c r="M61" s="65">
        <f t="shared" si="91"/>
        <v>-5.6340329539943372</v>
      </c>
      <c r="N61" s="65">
        <f t="shared" si="92"/>
        <v>0.62521814540153664</v>
      </c>
      <c r="O61" s="65">
        <f t="shared" si="93"/>
        <v>11.381179994828491</v>
      </c>
      <c r="P61" s="65">
        <f t="shared" si="94"/>
        <v>-0.92028149778095247</v>
      </c>
      <c r="Q61" s="65">
        <f t="shared" si="95"/>
        <v>-7.1131341192578494</v>
      </c>
      <c r="R61" s="65">
        <f t="shared" si="96"/>
        <v>4.6175126446456671</v>
      </c>
      <c r="S61" s="65">
        <f t="shared" si="97"/>
        <v>9.9170982340652127</v>
      </c>
      <c r="T61" s="65">
        <f t="shared" si="98"/>
        <v>5.0373514072689831</v>
      </c>
      <c r="U61" s="65">
        <f t="shared" si="99"/>
        <v>-2.7597147628708529</v>
      </c>
      <c r="V61" s="65">
        <f t="shared" si="100"/>
        <v>3.7997408436641935</v>
      </c>
      <c r="W61" s="65">
        <f t="shared" si="101"/>
        <v>10.180948322732636</v>
      </c>
      <c r="X61" s="65">
        <f t="shared" si="102"/>
        <v>8.198316558272003</v>
      </c>
      <c r="Y61" s="65">
        <f t="shared" si="103"/>
        <v>-3.3983784747662242</v>
      </c>
      <c r="Z61" s="65">
        <f t="shared" si="104"/>
        <v>3.3366399478949793</v>
      </c>
      <c r="AA61" s="65">
        <f t="shared" si="105"/>
        <v>8.9507119870703722</v>
      </c>
      <c r="AB61" s="65">
        <f t="shared" si="106"/>
        <v>0.82489589490295534</v>
      </c>
      <c r="AC61" s="65">
        <f t="shared" si="107"/>
        <v>-0.92882353922889227</v>
      </c>
      <c r="AD61" s="65">
        <f t="shared" si="108"/>
        <v>4.6665699916139562</v>
      </c>
      <c r="AE61" s="65">
        <f t="shared" si="109"/>
        <v>13.115421246871581</v>
      </c>
      <c r="AF61" s="65">
        <f t="shared" si="110"/>
        <v>3.1039184825228938</v>
      </c>
      <c r="AG61" s="65">
        <f t="shared" si="111"/>
        <v>-1.4506412985848083</v>
      </c>
      <c r="AH61" s="65">
        <f t="shared" si="112"/>
        <v>-0.42758437780846448</v>
      </c>
      <c r="AI61" s="65">
        <f t="shared" si="113"/>
        <v>6.7499629597755666</v>
      </c>
      <c r="AJ61" s="65">
        <f t="shared" si="114"/>
        <v>0.79559878063332912</v>
      </c>
      <c r="AK61" s="65">
        <f t="shared" si="115"/>
        <v>-4.5774378816600034</v>
      </c>
      <c r="AL61" s="65">
        <f t="shared" si="116"/>
        <v>5.5900113207156075</v>
      </c>
      <c r="AM61" s="65">
        <f t="shared" si="117"/>
        <v>5.0946525245903018</v>
      </c>
      <c r="AN61" s="65">
        <f t="shared" si="118"/>
        <v>6.6572516809154738</v>
      </c>
      <c r="AO61" s="65">
        <f t="shared" si="119"/>
        <v>-5.5658804443984833</v>
      </c>
      <c r="AP61" s="65">
        <f t="shared" si="120"/>
        <v>4.16629549136485</v>
      </c>
      <c r="AQ61" s="65">
        <f t="shared" si="121"/>
        <v>6.4713928608836859</v>
      </c>
      <c r="AR61" s="65">
        <f t="shared" si="122"/>
        <v>5.0334103241134676</v>
      </c>
      <c r="AS61" s="65">
        <f t="shared" si="123"/>
        <v>-4.5161494914514453</v>
      </c>
      <c r="AT61" s="65">
        <f t="shared" si="124"/>
        <v>2.7353533973619215</v>
      </c>
      <c r="AU61" s="65">
        <f t="shared" si="125"/>
        <v>6.7326147940351397</v>
      </c>
      <c r="AV61" s="65">
        <f t="shared" si="126"/>
        <v>11.72235918929856</v>
      </c>
      <c r="AW61" s="65">
        <f t="shared" si="127"/>
        <v>-5.4967056471611526</v>
      </c>
      <c r="AX61" s="65">
        <f t="shared" si="128"/>
        <v>6.5434923530130655</v>
      </c>
      <c r="AY61" s="65">
        <f t="shared" si="129"/>
        <v>3.5931582453988491</v>
      </c>
      <c r="AZ61" s="65">
        <f t="shared" si="130"/>
        <v>5.2634510131263408</v>
      </c>
      <c r="BA61" s="65">
        <f t="shared" si="131"/>
        <v>-3.1991760728937697</v>
      </c>
      <c r="BB61" s="65">
        <f t="shared" si="132"/>
        <v>5.6969155963001441</v>
      </c>
      <c r="BC61" s="65">
        <f t="shared" si="150"/>
        <v>9.1653052450922097</v>
      </c>
      <c r="BD61" s="65">
        <f t="shared" si="150"/>
        <v>3.2680620319070672</v>
      </c>
      <c r="BE61" s="65">
        <f t="shared" si="150"/>
        <v>-6.9313837239339815</v>
      </c>
      <c r="BF61" s="65">
        <f t="shared" si="150"/>
        <v>4.3357601888985897</v>
      </c>
      <c r="BG61" s="65">
        <f t="shared" si="150"/>
        <v>6.1648652809876907</v>
      </c>
      <c r="BH61" s="65">
        <f t="shared" si="133"/>
        <v>-0.11643079956722348</v>
      </c>
      <c r="BI61" s="65">
        <f t="shared" si="134"/>
        <v>-5.1485305826220467</v>
      </c>
      <c r="BJ61" s="65">
        <f t="shared" si="135"/>
        <v>5.0545784402730209</v>
      </c>
      <c r="BK61" s="65">
        <f t="shared" si="136"/>
        <v>10.91551153363824</v>
      </c>
      <c r="BL61" s="65">
        <f t="shared" si="137"/>
        <v>-1.8183532589202567</v>
      </c>
      <c r="BM61" s="65">
        <f t="shared" si="138"/>
        <v>-2.5556900330378465</v>
      </c>
      <c r="BN61" s="65">
        <f t="shared" ref="BN61" si="151">(BN21-BM21)/BM21*100</f>
        <v>1.8811871217232803</v>
      </c>
      <c r="BO61" s="65">
        <f t="shared" ref="BO61" si="152">(BO21-BN21)/BN21*100</f>
        <v>8.6457705246440693</v>
      </c>
      <c r="BP61" s="65">
        <f t="shared" ref="BP61" si="153">(BP21-BO21)/BO21*100</f>
        <v>1.7531335199444376</v>
      </c>
      <c r="BQ61" s="65">
        <f t="shared" ref="BQ61" si="154">(BQ21-BP21)/BP21*100</f>
        <v>-3.9407007234701217</v>
      </c>
      <c r="BR61" s="65">
        <f t="shared" ref="BR61" si="155">(BR21-BQ21)/BQ21*100</f>
        <v>2.6146797629996046</v>
      </c>
      <c r="BS61" s="65">
        <f t="shared" ref="BS61" si="156">(BS21-BR21)/BR21*100</f>
        <v>9.0963241585960635</v>
      </c>
      <c r="BT61" s="65">
        <f t="shared" ref="BT61" si="157">(BT21-BS21)/BS21*100</f>
        <v>-1.3486285063371128</v>
      </c>
      <c r="BU61" s="65">
        <f t="shared" ref="BU61" si="158">(BU21-BT21)/BT21*100</f>
        <v>-4.4304597620418882</v>
      </c>
      <c r="BV61" s="65">
        <f t="shared" ref="BV61" si="159">(BV21-BU21)/BU21*100</f>
        <v>3.2633673844344915</v>
      </c>
      <c r="BW61" s="65">
        <f t="shared" ref="BW61" si="160">(BW21-BV21)/BV21*100</f>
        <v>7.4907432316146076</v>
      </c>
      <c r="BX61" s="175"/>
      <c r="BY61" s="175"/>
      <c r="BZ61" s="175"/>
      <c r="CA61" s="175"/>
      <c r="CB61" s="175"/>
      <c r="CC61" s="175"/>
      <c r="CD61" s="175"/>
    </row>
    <row r="62" spans="1:82">
      <c r="BX62" s="175"/>
      <c r="BY62" s="175"/>
      <c r="BZ62" s="175"/>
      <c r="CA62" s="175"/>
      <c r="CB62" s="175"/>
      <c r="CC62" s="175"/>
      <c r="CD62" s="175"/>
    </row>
    <row r="63" spans="1:82" ht="18">
      <c r="A63" s="205" t="str">
        <f>A23</f>
        <v>KZN – Annual Gross Operating Surplus</v>
      </c>
      <c r="B63" s="211"/>
      <c r="C63" s="211"/>
      <c r="D63" s="211"/>
      <c r="E63" s="211"/>
      <c r="F63" s="211"/>
      <c r="G63" s="211"/>
      <c r="H63" s="211"/>
      <c r="I63" s="211"/>
      <c r="J63" s="211"/>
      <c r="K63" s="211"/>
      <c r="L63" s="211"/>
      <c r="M63" s="211"/>
      <c r="N63" s="211"/>
      <c r="O63" s="211"/>
      <c r="P63" s="211"/>
      <c r="Q63" s="211"/>
      <c r="R63" s="211"/>
      <c r="S63" s="211"/>
      <c r="T63" s="211"/>
      <c r="U63" s="211"/>
      <c r="V63" s="211"/>
      <c r="W63" s="211"/>
      <c r="X63" s="211"/>
      <c r="Y63" s="211"/>
      <c r="Z63" s="212"/>
      <c r="AA63" s="212"/>
      <c r="AB63" s="212"/>
      <c r="AC63" s="212"/>
      <c r="AD63" s="212"/>
      <c r="AE63" s="212"/>
      <c r="AF63" s="212"/>
      <c r="AG63" s="212"/>
      <c r="AH63" s="212"/>
      <c r="AI63" s="212"/>
      <c r="AJ63" s="212"/>
      <c r="AK63" s="212"/>
      <c r="AL63" s="212"/>
      <c r="AM63" s="212"/>
      <c r="AN63" s="212"/>
      <c r="AO63" s="212"/>
      <c r="AP63" s="212"/>
      <c r="AQ63" s="212"/>
      <c r="AR63" s="212"/>
      <c r="AS63" s="212"/>
      <c r="AT63" s="212"/>
      <c r="AU63" s="212"/>
      <c r="AV63" s="212"/>
      <c r="AW63" s="212"/>
      <c r="AX63" s="212"/>
      <c r="AY63" s="212"/>
      <c r="AZ63" s="212"/>
      <c r="BA63" s="212"/>
      <c r="BB63" s="212"/>
      <c r="BC63" s="212"/>
      <c r="BD63" s="212"/>
      <c r="BE63" s="212"/>
      <c r="BF63" s="212"/>
      <c r="BG63" s="212"/>
      <c r="BH63" s="212"/>
      <c r="BX63" s="175"/>
      <c r="BY63" s="175"/>
      <c r="BZ63" s="175"/>
      <c r="CA63" s="175"/>
      <c r="CB63" s="175"/>
      <c r="CC63" s="175"/>
      <c r="CD63" s="175"/>
    </row>
    <row r="64" spans="1:82" ht="13.5" thickBot="1">
      <c r="A64" s="1" t="s">
        <v>28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75" ht="13.5" thickBot="1">
      <c r="A65" s="52" t="s">
        <v>24</v>
      </c>
      <c r="B65" s="133" t="str">
        <f>B45</f>
        <v>1995q1</v>
      </c>
      <c r="C65" s="132" t="str">
        <f t="shared" ref="C65:BH65" si="161">C45</f>
        <v>1995q2</v>
      </c>
      <c r="D65" s="132" t="str">
        <f t="shared" si="161"/>
        <v>1995q3</v>
      </c>
      <c r="E65" s="132" t="str">
        <f t="shared" si="161"/>
        <v>1995q4</v>
      </c>
      <c r="F65" s="132" t="str">
        <f t="shared" si="161"/>
        <v>1996q1</v>
      </c>
      <c r="G65" s="132" t="str">
        <f t="shared" si="161"/>
        <v>1996q2</v>
      </c>
      <c r="H65" s="132" t="str">
        <f t="shared" si="161"/>
        <v>1996q3</v>
      </c>
      <c r="I65" s="132" t="str">
        <f t="shared" si="161"/>
        <v>1996q4</v>
      </c>
      <c r="J65" s="132" t="str">
        <f t="shared" si="161"/>
        <v>1997q1</v>
      </c>
      <c r="K65" s="132" t="str">
        <f t="shared" si="161"/>
        <v>1997q2</v>
      </c>
      <c r="L65" s="132" t="str">
        <f t="shared" si="161"/>
        <v>1997q3</v>
      </c>
      <c r="M65" s="132" t="str">
        <f t="shared" si="161"/>
        <v>1997q4</v>
      </c>
      <c r="N65" s="132" t="str">
        <f t="shared" si="161"/>
        <v>1998q1</v>
      </c>
      <c r="O65" s="132" t="str">
        <f t="shared" si="161"/>
        <v>1998q2</v>
      </c>
      <c r="P65" s="132" t="str">
        <f t="shared" si="161"/>
        <v>1998q3</v>
      </c>
      <c r="Q65" s="132" t="str">
        <f t="shared" si="161"/>
        <v>1998q4</v>
      </c>
      <c r="R65" s="132" t="str">
        <f t="shared" si="161"/>
        <v>1999q1</v>
      </c>
      <c r="S65" s="132" t="str">
        <f t="shared" si="161"/>
        <v>1999q2</v>
      </c>
      <c r="T65" s="132" t="str">
        <f t="shared" si="161"/>
        <v>1999q3</v>
      </c>
      <c r="U65" s="132" t="str">
        <f t="shared" si="161"/>
        <v>1999q4</v>
      </c>
      <c r="V65" s="132" t="str">
        <f t="shared" si="161"/>
        <v>2000q1</v>
      </c>
      <c r="W65" s="132" t="str">
        <f t="shared" si="161"/>
        <v>2000q2</v>
      </c>
      <c r="X65" s="132" t="str">
        <f t="shared" si="161"/>
        <v>2000q3</v>
      </c>
      <c r="Y65" s="132" t="str">
        <f t="shared" si="161"/>
        <v>2000q4</v>
      </c>
      <c r="Z65" s="132" t="str">
        <f t="shared" si="161"/>
        <v>2001q1</v>
      </c>
      <c r="AA65" s="132" t="str">
        <f t="shared" si="161"/>
        <v>2001q2</v>
      </c>
      <c r="AB65" s="132" t="str">
        <f t="shared" si="161"/>
        <v>2001q3</v>
      </c>
      <c r="AC65" s="132" t="str">
        <f t="shared" si="161"/>
        <v>2001q4</v>
      </c>
      <c r="AD65" s="132" t="str">
        <f t="shared" si="161"/>
        <v>2002q1</v>
      </c>
      <c r="AE65" s="132" t="str">
        <f t="shared" si="161"/>
        <v>2002q2</v>
      </c>
      <c r="AF65" s="132" t="str">
        <f t="shared" si="161"/>
        <v>2002q3</v>
      </c>
      <c r="AG65" s="132" t="str">
        <f t="shared" si="161"/>
        <v>2002q4</v>
      </c>
      <c r="AH65" s="132" t="str">
        <f t="shared" si="161"/>
        <v>2003q1</v>
      </c>
      <c r="AI65" s="132" t="str">
        <f t="shared" si="161"/>
        <v>2003q2</v>
      </c>
      <c r="AJ65" s="132" t="str">
        <f t="shared" si="161"/>
        <v>2003q3</v>
      </c>
      <c r="AK65" s="132" t="str">
        <f t="shared" si="161"/>
        <v>2003q4</v>
      </c>
      <c r="AL65" s="132" t="str">
        <f t="shared" si="161"/>
        <v>2004q1</v>
      </c>
      <c r="AM65" s="132" t="str">
        <f t="shared" si="161"/>
        <v>2004q2</v>
      </c>
      <c r="AN65" s="132" t="str">
        <f t="shared" si="161"/>
        <v>2004q3</v>
      </c>
      <c r="AO65" s="132" t="str">
        <f t="shared" si="161"/>
        <v>2004q4</v>
      </c>
      <c r="AP65" s="132" t="str">
        <f t="shared" si="161"/>
        <v>2005q1</v>
      </c>
      <c r="AQ65" s="132" t="str">
        <f t="shared" si="161"/>
        <v>2005q2</v>
      </c>
      <c r="AR65" s="132" t="str">
        <f t="shared" si="161"/>
        <v>2005q3</v>
      </c>
      <c r="AS65" s="132" t="str">
        <f t="shared" si="161"/>
        <v>2005q4</v>
      </c>
      <c r="AT65" s="132" t="str">
        <f t="shared" si="161"/>
        <v>2006q1</v>
      </c>
      <c r="AU65" s="132" t="str">
        <f t="shared" si="161"/>
        <v>2006q2</v>
      </c>
      <c r="AV65" s="132" t="str">
        <f t="shared" si="161"/>
        <v>2006q3</v>
      </c>
      <c r="AW65" s="132" t="str">
        <f t="shared" si="161"/>
        <v>2006q4</v>
      </c>
      <c r="AX65" s="132" t="str">
        <f t="shared" si="161"/>
        <v>2007q1</v>
      </c>
      <c r="AY65" s="132" t="str">
        <f t="shared" si="161"/>
        <v>2007q2</v>
      </c>
      <c r="AZ65" s="132" t="str">
        <f t="shared" si="161"/>
        <v>2007q3</v>
      </c>
      <c r="BA65" s="132" t="str">
        <f t="shared" si="161"/>
        <v>2007q4</v>
      </c>
      <c r="BB65" s="132" t="str">
        <f t="shared" si="161"/>
        <v>2008q1</v>
      </c>
      <c r="BC65" s="132" t="str">
        <f t="shared" si="161"/>
        <v>2008q2</v>
      </c>
      <c r="BD65" s="132" t="str">
        <f t="shared" si="161"/>
        <v>2008q3</v>
      </c>
      <c r="BE65" s="132" t="str">
        <f t="shared" si="161"/>
        <v>2008q4</v>
      </c>
      <c r="BF65" s="132" t="str">
        <f t="shared" si="161"/>
        <v>2009q1</v>
      </c>
      <c r="BG65" s="132" t="str">
        <f t="shared" si="161"/>
        <v>2009q2</v>
      </c>
      <c r="BH65" s="132" t="str">
        <f t="shared" si="161"/>
        <v>2009q3</v>
      </c>
      <c r="BI65" s="132" t="str">
        <f>BI45</f>
        <v>2009q4</v>
      </c>
      <c r="BJ65" s="132" t="str">
        <f t="shared" ref="BJ65:BM65" si="162">BJ45</f>
        <v>2010q1</v>
      </c>
      <c r="BK65" s="132" t="str">
        <f t="shared" si="162"/>
        <v>2010q2</v>
      </c>
      <c r="BL65" s="132" t="str">
        <f t="shared" si="162"/>
        <v>2010q3</v>
      </c>
      <c r="BM65" s="132" t="str">
        <f t="shared" si="162"/>
        <v>2010q4</v>
      </c>
      <c r="BN65" s="132" t="str">
        <f t="shared" ref="BN65:BQ65" si="163">BN45</f>
        <v>2011q1</v>
      </c>
      <c r="BO65" s="132" t="str">
        <f t="shared" si="163"/>
        <v>2011q2</v>
      </c>
      <c r="BP65" s="132" t="str">
        <f t="shared" si="163"/>
        <v>2011q3</v>
      </c>
      <c r="BQ65" s="132" t="str">
        <f t="shared" si="163"/>
        <v>2011q4</v>
      </c>
      <c r="BR65" s="132" t="str">
        <f t="shared" ref="BR65" si="164">BR45</f>
        <v>2012q1</v>
      </c>
      <c r="BS65" s="132" t="str">
        <f t="shared" ref="BS65:BW65" si="165">BS45</f>
        <v>2012q2</v>
      </c>
      <c r="BT65" s="132" t="str">
        <f t="shared" si="165"/>
        <v>2012q3</v>
      </c>
      <c r="BU65" s="132" t="str">
        <f t="shared" si="165"/>
        <v>2012q4</v>
      </c>
      <c r="BV65" s="132" t="str">
        <f t="shared" si="165"/>
        <v>2013q1</v>
      </c>
      <c r="BW65" s="132" t="str">
        <f t="shared" si="165"/>
        <v>2013q2</v>
      </c>
    </row>
    <row r="66" spans="1:75" ht="13.5" thickTop="1">
      <c r="A66" s="53" t="s">
        <v>0</v>
      </c>
      <c r="B66" s="135"/>
      <c r="C66" s="61">
        <f t="shared" ref="C66:C81" si="166">(C26-B26)/B26*100</f>
        <v>60.42620663947352</v>
      </c>
      <c r="D66" s="61">
        <f t="shared" ref="D66:D81" si="167">(D26-C26)/C26*100</f>
        <v>1.6534519303051098</v>
      </c>
      <c r="E66" s="61">
        <f t="shared" ref="E66:E81" si="168">(E26-D26)/D26*100</f>
        <v>-26.460316334815598</v>
      </c>
      <c r="F66" s="61">
        <f t="shared" ref="F66:F81" si="169">(F26-E26)/E26*100</f>
        <v>-9.5811095106413369</v>
      </c>
      <c r="G66" s="61">
        <f t="shared" ref="G66:G81" si="170">(G26-F26)/F26*100</f>
        <v>147.69643077882509</v>
      </c>
      <c r="H66" s="61">
        <f t="shared" ref="H66:H81" si="171">(H26-G26)/G26*100</f>
        <v>-30.280026790831393</v>
      </c>
      <c r="I66" s="61">
        <f t="shared" ref="I66:I81" si="172">(I26-H26)/H26*100</f>
        <v>-29.737910110481337</v>
      </c>
      <c r="J66" s="61">
        <f t="shared" ref="J66:J81" si="173">(J26-I26)/I26*100</f>
        <v>0.35512916745537648</v>
      </c>
      <c r="K66" s="61">
        <f t="shared" ref="K66:K81" si="174">(K26-J26)/J26*100</f>
        <v>112.47956818178044</v>
      </c>
      <c r="L66" s="61">
        <f t="shared" ref="L66:L81" si="175">(L26-K26)/K26*100</f>
        <v>-34.372284382819252</v>
      </c>
      <c r="M66" s="61">
        <f t="shared" ref="M66:M81" si="176">(M26-L26)/L26*100</f>
        <v>-35.076780990945629</v>
      </c>
      <c r="N66" s="61">
        <f t="shared" ref="N66:N81" si="177">(N26-M26)/M26*100</f>
        <v>27.283771282048459</v>
      </c>
      <c r="O66" s="61">
        <f t="shared" ref="O66:O81" si="178">(O26-N26)/N26*100</f>
        <v>93.046426864919667</v>
      </c>
      <c r="P66" s="61">
        <f t="shared" ref="P66:P81" si="179">(P26-O26)/O26*100</f>
        <v>-29.867129013789178</v>
      </c>
      <c r="Q66" s="61">
        <f t="shared" ref="Q66:Q81" si="180">(Q26-P26)/P26*100</f>
        <v>-48.269081846768849</v>
      </c>
      <c r="R66" s="61">
        <f t="shared" ref="R66:R81" si="181">(R26-Q26)/Q26*100</f>
        <v>17.962367737055065</v>
      </c>
      <c r="S66" s="61">
        <f t="shared" ref="S66:S81" si="182">(S26-R26)/R26*100</f>
        <v>127.33485747624047</v>
      </c>
      <c r="T66" s="61">
        <f t="shared" ref="T66:T81" si="183">(T26-S26)/S26*100</f>
        <v>-32.727017234861542</v>
      </c>
      <c r="U66" s="61">
        <f t="shared" ref="U66:U81" si="184">(U26-T26)/T26*100</f>
        <v>-52.832641030956296</v>
      </c>
      <c r="V66" s="61">
        <f t="shared" ref="V66:V81" si="185">(V26-U26)/U26*100</f>
        <v>40.174351458796423</v>
      </c>
      <c r="W66" s="61">
        <f t="shared" ref="W66:W81" si="186">(W26-V26)/V26*100</f>
        <v>103.91998616685648</v>
      </c>
      <c r="X66" s="61">
        <f t="shared" ref="X66:X81" si="187">(X26-W26)/W26*100</f>
        <v>-3.3875180140496055</v>
      </c>
      <c r="Y66" s="61">
        <f t="shared" ref="Y66:Y81" si="188">(Y26-X26)/X26*100</f>
        <v>-53.250955909744903</v>
      </c>
      <c r="Z66" s="61">
        <f t="shared" ref="Z66:Z81" si="189">(Z26-Y26)/Y26*100</f>
        <v>37.346391401760656</v>
      </c>
      <c r="AA66" s="61">
        <f t="shared" ref="AA66:AA81" si="190">(AA26-Z26)/Z26*100</f>
        <v>127.97580504382789</v>
      </c>
      <c r="AB66" s="61">
        <f t="shared" ref="AB66:AB81" si="191">(AB26-AA26)/AA26*100</f>
        <v>-25.963582427007566</v>
      </c>
      <c r="AC66" s="61">
        <f t="shared" ref="AC66:AC81" si="192">(AC26-AB26)/AB26*100</f>
        <v>-38.835511893584062</v>
      </c>
      <c r="AD66" s="61">
        <f t="shared" ref="AD66:AD81" si="193">(AD26-AC26)/AC26*100</f>
        <v>10.966721512241575</v>
      </c>
      <c r="AE66" s="61">
        <f t="shared" ref="AE66:AE81" si="194">(AE26-AD26)/AD26*100</f>
        <v>166.6966145024401</v>
      </c>
      <c r="AF66" s="61">
        <f t="shared" ref="AF66:AF81" si="195">(AF26-AE26)/AE26*100</f>
        <v>-27.8782215126495</v>
      </c>
      <c r="AG66" s="61">
        <f t="shared" ref="AG66:AG81" si="196">(AG26-AF26)/AF26*100</f>
        <v>-50.170450524709246</v>
      </c>
      <c r="AH66" s="61">
        <f t="shared" ref="AH66:AH81" si="197">(AH26-AG26)/AG26*100</f>
        <v>2.3260894945635027</v>
      </c>
      <c r="AI66" s="61">
        <f t="shared" ref="AI66:AI81" si="198">(AI26-AH26)/AH26*100</f>
        <v>155.99821178851343</v>
      </c>
      <c r="AJ66" s="61">
        <f t="shared" ref="AJ66:AJ81" si="199">(AJ26-AI26)/AI26*100</f>
        <v>-28.587055726868073</v>
      </c>
      <c r="AK66" s="61">
        <f t="shared" ref="AK66:AK81" si="200">(AK26-AJ26)/AJ26*100</f>
        <v>-60.027573552342353</v>
      </c>
      <c r="AL66" s="61">
        <f t="shared" ref="AL66:AL81" si="201">(AL26-AK26)/AK26*100</f>
        <v>33.885614410371822</v>
      </c>
      <c r="AM66" s="61">
        <f t="shared" ref="AM66:AM81" si="202">(AM26-AL26)/AL26*100</f>
        <v>140.23067223612853</v>
      </c>
      <c r="AN66" s="61">
        <f t="shared" ref="AN66:AN81" si="203">(AN26-AM26)/AM26*100</f>
        <v>-9.7163057866887836</v>
      </c>
      <c r="AO66" s="61">
        <f t="shared" ref="AO66:AO81" si="204">(AO26-AN26)/AN26*100</f>
        <v>-63.047494451305255</v>
      </c>
      <c r="AP66" s="61">
        <f t="shared" ref="AP66:AP81" si="205">(AP26-AO26)/AO26*100</f>
        <v>44.115035232462368</v>
      </c>
      <c r="AQ66" s="61">
        <f t="shared" ref="AQ66:AQ81" si="206">(AQ26-AP26)/AP26*100</f>
        <v>62.446978253321191</v>
      </c>
      <c r="AR66" s="61">
        <f t="shared" ref="AR66:AR81" si="207">(AR26-AQ26)/AQ26*100</f>
        <v>0.96359653513960419</v>
      </c>
      <c r="AS66" s="61">
        <f t="shared" ref="AS66:AS81" si="208">(AS26-AR26)/AR26*100</f>
        <v>-49.11731072952319</v>
      </c>
      <c r="AT66" s="61">
        <f t="shared" ref="AT66:AT81" si="209">(AT26-AS26)/AS26*100</f>
        <v>36.543350579805391</v>
      </c>
      <c r="AU66" s="61">
        <f t="shared" ref="AU66:AU81" si="210">(AU26-AT26)/AT26*100</f>
        <v>74.942748132425692</v>
      </c>
      <c r="AV66" s="61">
        <f t="shared" ref="AV66:AV81" si="211">(AV26-AU26)/AU26*100</f>
        <v>20.297470125930918</v>
      </c>
      <c r="AW66" s="61">
        <f t="shared" ref="AW66:AW81" si="212">(AW26-AV26)/AV26*100</f>
        <v>-45.730304840105738</v>
      </c>
      <c r="AX66" s="61">
        <f t="shared" ref="AX66:AX81" si="213">(AX26-AW26)/AW26*100</f>
        <v>28.742824481088224</v>
      </c>
      <c r="AY66" s="61">
        <f t="shared" ref="AY66:AY81" si="214">(AY26-AX26)/AX26*100</f>
        <v>76.158933715800188</v>
      </c>
      <c r="AZ66" s="61">
        <f t="shared" ref="AZ66:AZ81" si="215">(AZ26-AY26)/AY26*100</f>
        <v>-18.893109965441234</v>
      </c>
      <c r="BA66" s="61">
        <f t="shared" ref="BA66:BA81" si="216">(BA26-AZ26)/AZ26*100</f>
        <v>-44.651306311262061</v>
      </c>
      <c r="BB66" s="61">
        <f t="shared" ref="BB66:BB81" si="217">(BB26-BA26)/BA26*100</f>
        <v>29.665993528226998</v>
      </c>
      <c r="BC66" s="61">
        <f t="shared" ref="BC66:BC81" si="218">(BC26-BB26)/BB26*100</f>
        <v>105.27698932578744</v>
      </c>
      <c r="BD66" s="61">
        <f t="shared" ref="BD66:BD81" si="219">(BD26-BC26)/BC26*100</f>
        <v>-15.607050309527562</v>
      </c>
      <c r="BE66" s="61">
        <f t="shared" ref="BE66:BE81" si="220">(BE26-BD26)/BD26*100</f>
        <v>-54.906349908618921</v>
      </c>
      <c r="BF66" s="61">
        <f t="shared" ref="BF66:BF81" si="221">(BF26-BE26)/BE26*100</f>
        <v>41.887422525434957</v>
      </c>
      <c r="BG66" s="61">
        <f t="shared" ref="BG66:BG81" si="222">(BG26-BF26)/BF26*100</f>
        <v>102.57760879659446</v>
      </c>
      <c r="BH66" s="61">
        <f t="shared" ref="BH66:BH81" si="223">(BH26-BG26)/BG26*100</f>
        <v>-33.67322720428858</v>
      </c>
      <c r="BI66" s="61">
        <f t="shared" ref="BI66:BI81" si="224">(BI26-BH26)/BH26*100</f>
        <v>-49.410913014180238</v>
      </c>
      <c r="BJ66" s="61">
        <f t="shared" ref="BJ66:BJ81" si="225">(BJ26-BI26)/BI26*100</f>
        <v>47.880368283908567</v>
      </c>
      <c r="BK66" s="61">
        <f t="shared" ref="BK66:BK81" si="226">(BK26-BJ26)/BJ26*100</f>
        <v>122.40560387553852</v>
      </c>
      <c r="BL66" s="61">
        <f t="shared" ref="BL66:BL81" si="227">(BL26-BK26)/BK26*100</f>
        <v>-43.652945482369923</v>
      </c>
      <c r="BM66" s="61">
        <f t="shared" ref="BM66:BM81" si="228">(BM26-BL26)/BL26*100</f>
        <v>-49.841041734403404</v>
      </c>
      <c r="BN66" s="61">
        <f t="shared" ref="BN66:BN79" si="229">(BN26-BM26)/BM26*100</f>
        <v>57.110846321055519</v>
      </c>
      <c r="BO66" s="61">
        <f t="shared" ref="BO66:BO79" si="230">(BO26-BN26)/BN26*100</f>
        <v>108.94604334829663</v>
      </c>
      <c r="BP66" s="61">
        <f t="shared" ref="BP66:BP79" si="231">(BP26-BO26)/BO26*100</f>
        <v>-22.57765812037011</v>
      </c>
      <c r="BQ66" s="61">
        <f t="shared" ref="BQ66:BQ79" si="232">(BQ26-BP26)/BP26*100</f>
        <v>-46.913727456230383</v>
      </c>
      <c r="BR66" s="61">
        <f t="shared" ref="BR66:BR79" si="233">(BR26-BQ26)/BQ26*100</f>
        <v>25.411530253471376</v>
      </c>
      <c r="BS66" s="61">
        <f t="shared" ref="BS66:BS79" si="234">(BS26-BR26)/BR26*100</f>
        <v>149.27744631825658</v>
      </c>
      <c r="BT66" s="61">
        <f t="shared" ref="BT66:BT79" si="235">(BT26-BS26)/BS26*100</f>
        <v>-40.847235079514988</v>
      </c>
      <c r="BU66" s="61">
        <f t="shared" ref="BU66:BU79" si="236">(BU26-BT26)/BT26*100</f>
        <v>-50.022561575752775</v>
      </c>
      <c r="BV66" s="61">
        <f t="shared" ref="BV66:BV79" si="237">(BV26-BU26)/BU26*100</f>
        <v>36.9231749943024</v>
      </c>
      <c r="BW66" s="61">
        <f t="shared" ref="BW66:BW79" si="238">(BW26-BV26)/BV26*100</f>
        <v>151.73846993408768</v>
      </c>
    </row>
    <row r="67" spans="1:75">
      <c r="A67" s="54" t="s">
        <v>1</v>
      </c>
      <c r="B67" s="136"/>
      <c r="C67" s="63">
        <f t="shared" si="166"/>
        <v>68.386832137683058</v>
      </c>
      <c r="D67" s="63">
        <f t="shared" si="167"/>
        <v>1.2796658045723708</v>
      </c>
      <c r="E67" s="63">
        <f t="shared" si="168"/>
        <v>-27.023693772068981</v>
      </c>
      <c r="F67" s="63">
        <f t="shared" si="169"/>
        <v>-21.110629104147595</v>
      </c>
      <c r="G67" s="63">
        <f t="shared" si="170"/>
        <v>187.8411341603252</v>
      </c>
      <c r="H67" s="63">
        <f t="shared" si="171"/>
        <v>-35.301565227468615</v>
      </c>
      <c r="I67" s="63">
        <f t="shared" si="172"/>
        <v>-31.816095454107828</v>
      </c>
      <c r="J67" s="63">
        <f t="shared" si="173"/>
        <v>0.89894252574728972</v>
      </c>
      <c r="K67" s="63">
        <f t="shared" si="174"/>
        <v>137.69223599589898</v>
      </c>
      <c r="L67" s="63">
        <f t="shared" si="175"/>
        <v>-39.570392044978227</v>
      </c>
      <c r="M67" s="63">
        <f t="shared" si="176"/>
        <v>-38.263461263067441</v>
      </c>
      <c r="N67" s="63">
        <f t="shared" si="177"/>
        <v>35.708767265869938</v>
      </c>
      <c r="O67" s="63">
        <f t="shared" si="178"/>
        <v>103.41206602162775</v>
      </c>
      <c r="P67" s="63">
        <f t="shared" si="179"/>
        <v>-36.655521202031352</v>
      </c>
      <c r="Q67" s="63">
        <f t="shared" si="180"/>
        <v>-57.374442334025368</v>
      </c>
      <c r="R67" s="63">
        <f t="shared" si="181"/>
        <v>42.901381224180163</v>
      </c>
      <c r="S67" s="63">
        <f t="shared" si="182"/>
        <v>158.1064459293242</v>
      </c>
      <c r="T67" s="63">
        <f t="shared" si="183"/>
        <v>-37.557476075784699</v>
      </c>
      <c r="U67" s="63">
        <f t="shared" si="184"/>
        <v>-63.963202079165036</v>
      </c>
      <c r="V67" s="63">
        <f t="shared" si="185"/>
        <v>57.641897371405506</v>
      </c>
      <c r="W67" s="63">
        <f t="shared" si="186"/>
        <v>136.40200484299834</v>
      </c>
      <c r="X67" s="63">
        <f t="shared" si="187"/>
        <v>-2.3575967428941036</v>
      </c>
      <c r="Y67" s="63">
        <f t="shared" si="188"/>
        <v>-64.504976345795626</v>
      </c>
      <c r="Z67" s="63">
        <f t="shared" si="189"/>
        <v>51.701613450491479</v>
      </c>
      <c r="AA67" s="63">
        <f t="shared" si="190"/>
        <v>176.38373081569645</v>
      </c>
      <c r="AB67" s="63">
        <f t="shared" si="191"/>
        <v>-29.918999282272136</v>
      </c>
      <c r="AC67" s="63">
        <f t="shared" si="192"/>
        <v>-46.109421322142218</v>
      </c>
      <c r="AD67" s="63">
        <f t="shared" si="193"/>
        <v>13.249495421545909</v>
      </c>
      <c r="AE67" s="63">
        <f t="shared" si="194"/>
        <v>223.94366197183101</v>
      </c>
      <c r="AF67" s="63">
        <f t="shared" si="195"/>
        <v>-32.669932639314148</v>
      </c>
      <c r="AG67" s="63">
        <f t="shared" si="196"/>
        <v>-57.511368804001819</v>
      </c>
      <c r="AH67" s="63">
        <f t="shared" si="197"/>
        <v>6.8707110428787193</v>
      </c>
      <c r="AI67" s="63">
        <f t="shared" si="198"/>
        <v>212.95773174304253</v>
      </c>
      <c r="AJ67" s="63">
        <f t="shared" si="199"/>
        <v>-33.731717509402429</v>
      </c>
      <c r="AK67" s="63">
        <f t="shared" si="200"/>
        <v>-68.820784462101145</v>
      </c>
      <c r="AL67" s="63">
        <f t="shared" si="201"/>
        <v>50.763124189516098</v>
      </c>
      <c r="AM67" s="63">
        <f t="shared" si="202"/>
        <v>187.59838843085461</v>
      </c>
      <c r="AN67" s="63">
        <f t="shared" si="203"/>
        <v>-12.394585718394268</v>
      </c>
      <c r="AO67" s="63">
        <f t="shared" si="204"/>
        <v>-72.383483887365102</v>
      </c>
      <c r="AP67" s="63">
        <f t="shared" si="205"/>
        <v>73.394952080781181</v>
      </c>
      <c r="AQ67" s="63">
        <f t="shared" si="206"/>
        <v>70.143812031598145</v>
      </c>
      <c r="AR67" s="63">
        <f t="shared" si="207"/>
        <v>1.2839285714285757</v>
      </c>
      <c r="AS67" s="63">
        <f t="shared" si="208"/>
        <v>-59.870590102082197</v>
      </c>
      <c r="AT67" s="63">
        <f t="shared" si="209"/>
        <v>63.892466782483773</v>
      </c>
      <c r="AU67" s="63">
        <f t="shared" si="210"/>
        <v>89.756746484226511</v>
      </c>
      <c r="AV67" s="63">
        <f t="shared" si="211"/>
        <v>18.467701552328521</v>
      </c>
      <c r="AW67" s="63">
        <f t="shared" si="212"/>
        <v>-54.053597091892811</v>
      </c>
      <c r="AX67" s="63">
        <f t="shared" si="213"/>
        <v>41.431708046939434</v>
      </c>
      <c r="AY67" s="63">
        <f t="shared" si="214"/>
        <v>97.643039911366714</v>
      </c>
      <c r="AZ67" s="63">
        <f t="shared" si="215"/>
        <v>-23.376866045152116</v>
      </c>
      <c r="BA67" s="63">
        <f t="shared" si="216"/>
        <v>-55.295726317072955</v>
      </c>
      <c r="BB67" s="63">
        <f t="shared" si="217"/>
        <v>44.774734754293419</v>
      </c>
      <c r="BC67" s="63">
        <f t="shared" si="218"/>
        <v>135.91621169519971</v>
      </c>
      <c r="BD67" s="63">
        <f t="shared" si="219"/>
        <v>-20.680104291159811</v>
      </c>
      <c r="BE67" s="63">
        <f t="shared" si="220"/>
        <v>-67.27455343633558</v>
      </c>
      <c r="BF67" s="63">
        <f t="shared" si="221"/>
        <v>89.027835361232803</v>
      </c>
      <c r="BG67" s="63">
        <f t="shared" si="222"/>
        <v>130.79582408236328</v>
      </c>
      <c r="BH67" s="63">
        <f t="shared" si="223"/>
        <v>-41.233307044009486</v>
      </c>
      <c r="BI67" s="63">
        <f t="shared" si="224"/>
        <v>-62.511528890820088</v>
      </c>
      <c r="BJ67" s="63">
        <f t="shared" si="225"/>
        <v>98.105968467671616</v>
      </c>
      <c r="BK67" s="63">
        <f t="shared" si="226"/>
        <v>150.43567988993348</v>
      </c>
      <c r="BL67" s="63">
        <f t="shared" si="227"/>
        <v>-54.507164766744488</v>
      </c>
      <c r="BM67" s="63">
        <f t="shared" si="228"/>
        <v>-72.043876421455181</v>
      </c>
      <c r="BN67" s="63">
        <f t="shared" si="229"/>
        <v>171.0604922862523</v>
      </c>
      <c r="BO67" s="63">
        <f t="shared" si="230"/>
        <v>159.87911349899261</v>
      </c>
      <c r="BP67" s="63">
        <f t="shared" si="231"/>
        <v>-31.51746950589208</v>
      </c>
      <c r="BQ67" s="63">
        <f t="shared" si="232"/>
        <v>-64.166037735849045</v>
      </c>
      <c r="BR67" s="63">
        <f t="shared" si="233"/>
        <v>71.950159780497813</v>
      </c>
      <c r="BS67" s="63">
        <f t="shared" si="234"/>
        <v>220.12882447665055</v>
      </c>
      <c r="BT67" s="63">
        <f t="shared" si="235"/>
        <v>-50.058040550998307</v>
      </c>
      <c r="BU67" s="63">
        <f t="shared" si="236"/>
        <v>-64.74781126520493</v>
      </c>
      <c r="BV67" s="63">
        <f t="shared" si="237"/>
        <v>80.902969946384658</v>
      </c>
      <c r="BW67" s="63">
        <f t="shared" si="238"/>
        <v>227.06564568626573</v>
      </c>
    </row>
    <row r="68" spans="1:75">
      <c r="A68" s="57" t="s">
        <v>2</v>
      </c>
      <c r="B68" s="137"/>
      <c r="C68" s="64">
        <f t="shared" si="166"/>
        <v>24.363836538009366</v>
      </c>
      <c r="D68" s="64">
        <f t="shared" si="167"/>
        <v>3.9461362741587096</v>
      </c>
      <c r="E68" s="64">
        <f t="shared" si="168"/>
        <v>-23.09338354874604</v>
      </c>
      <c r="F68" s="64">
        <f t="shared" si="169"/>
        <v>55.801820842491004</v>
      </c>
      <c r="G68" s="64">
        <f t="shared" si="170"/>
        <v>32.423486339757041</v>
      </c>
      <c r="H68" s="64">
        <f t="shared" si="171"/>
        <v>1.061760890765679</v>
      </c>
      <c r="I68" s="64">
        <f t="shared" si="172"/>
        <v>-21.434085577449157</v>
      </c>
      <c r="J68" s="64">
        <f t="shared" si="173"/>
        <v>-1.5306526988324176</v>
      </c>
      <c r="K68" s="64">
        <f t="shared" si="174"/>
        <v>22.892372740559527</v>
      </c>
      <c r="L68" s="64">
        <f t="shared" si="175"/>
        <v>1.3519126625234215</v>
      </c>
      <c r="M68" s="64">
        <f t="shared" si="176"/>
        <v>-22.018875365367077</v>
      </c>
      <c r="N68" s="64">
        <f t="shared" si="177"/>
        <v>-4.735438654162296E-2</v>
      </c>
      <c r="O68" s="64">
        <f t="shared" si="178"/>
        <v>47.39046312850531</v>
      </c>
      <c r="P68" s="64">
        <f t="shared" si="179"/>
        <v>11.397284857347012</v>
      </c>
      <c r="Q68" s="64">
        <f t="shared" si="180"/>
        <v>-16.795942720763733</v>
      </c>
      <c r="R68" s="64">
        <f t="shared" si="181"/>
        <v>-26.199532945788164</v>
      </c>
      <c r="S68" s="64">
        <f t="shared" si="182"/>
        <v>21.82434844698323</v>
      </c>
      <c r="T68" s="64">
        <f t="shared" si="183"/>
        <v>2.3642411276851241</v>
      </c>
      <c r="U68" s="64">
        <f t="shared" si="184"/>
        <v>-3.5084705730787977</v>
      </c>
      <c r="V68" s="64">
        <f t="shared" si="185"/>
        <v>11.265447143492642</v>
      </c>
      <c r="W68" s="64">
        <f t="shared" si="186"/>
        <v>27.755224797975337</v>
      </c>
      <c r="X68" s="64">
        <f t="shared" si="187"/>
        <v>-7.8562837316884879</v>
      </c>
      <c r="Y68" s="64">
        <f t="shared" si="188"/>
        <v>-1.5064797707982087</v>
      </c>
      <c r="Z68" s="64">
        <f t="shared" si="189"/>
        <v>13.560139169645923</v>
      </c>
      <c r="AA68" s="64">
        <f t="shared" si="190"/>
        <v>20.824648501155881</v>
      </c>
      <c r="AB68" s="64">
        <f t="shared" si="191"/>
        <v>-5.9359513204943291</v>
      </c>
      <c r="AC68" s="64">
        <f t="shared" si="192"/>
        <v>-11.395655145967755</v>
      </c>
      <c r="AD68" s="64">
        <f t="shared" si="193"/>
        <v>5.7290931556572922</v>
      </c>
      <c r="AE68" s="64">
        <f t="shared" si="194"/>
        <v>26.005509641873285</v>
      </c>
      <c r="AF68" s="64">
        <f t="shared" si="195"/>
        <v>2.3967768130426563</v>
      </c>
      <c r="AG68" s="64">
        <f t="shared" si="196"/>
        <v>-19.672781176987325</v>
      </c>
      <c r="AH68" s="64">
        <f t="shared" si="197"/>
        <v>-7.6606562924081105</v>
      </c>
      <c r="AI68" s="64">
        <f t="shared" si="198"/>
        <v>11.132865955072752</v>
      </c>
      <c r="AJ68" s="64">
        <f t="shared" si="199"/>
        <v>8.2596093735199911</v>
      </c>
      <c r="AK68" s="64">
        <f t="shared" si="200"/>
        <v>-21.477242899889752</v>
      </c>
      <c r="AL68" s="64">
        <f t="shared" si="201"/>
        <v>4.5051517998892372</v>
      </c>
      <c r="AM68" s="64">
        <f t="shared" si="202"/>
        <v>21.273635968585101</v>
      </c>
      <c r="AN68" s="64">
        <f t="shared" si="203"/>
        <v>6.2345396308452479</v>
      </c>
      <c r="AO68" s="64">
        <f t="shared" si="204"/>
        <v>-17.196020812695703</v>
      </c>
      <c r="AP68" s="64">
        <f t="shared" si="205"/>
        <v>-3.8451076779351436</v>
      </c>
      <c r="AQ68" s="64">
        <f t="shared" si="206"/>
        <v>39.712352929774596</v>
      </c>
      <c r="AR68" s="64">
        <f t="shared" si="207"/>
        <v>-0.18868186295593142</v>
      </c>
      <c r="AS68" s="64">
        <f t="shared" si="208"/>
        <v>-9.8655880349721254</v>
      </c>
      <c r="AT68" s="64">
        <f t="shared" si="209"/>
        <v>-7.9027058382669297</v>
      </c>
      <c r="AU68" s="64">
        <f t="shared" si="210"/>
        <v>32.100293064148488</v>
      </c>
      <c r="AV68" s="64">
        <f t="shared" si="211"/>
        <v>27.898836521396159</v>
      </c>
      <c r="AW68" s="64">
        <f t="shared" si="212"/>
        <v>-13.702732914466335</v>
      </c>
      <c r="AX68" s="64">
        <f t="shared" si="213"/>
        <v>2.7468107563562003</v>
      </c>
      <c r="AY68" s="64">
        <f t="shared" si="214"/>
        <v>15.571986308696129</v>
      </c>
      <c r="AZ68" s="64">
        <f t="shared" si="215"/>
        <v>2.7307244680038716</v>
      </c>
      <c r="BA68" s="64">
        <f t="shared" si="216"/>
        <v>-6.3624590367008791</v>
      </c>
      <c r="BB68" s="64">
        <f t="shared" si="217"/>
        <v>3.7195632900475872</v>
      </c>
      <c r="BC68" s="64">
        <f t="shared" si="218"/>
        <v>31.832507803490845</v>
      </c>
      <c r="BD68" s="64">
        <f t="shared" si="219"/>
        <v>6.1543173516345213</v>
      </c>
      <c r="BE68" s="64">
        <f t="shared" si="220"/>
        <v>-15.263232489782405</v>
      </c>
      <c r="BF68" s="64">
        <f t="shared" si="221"/>
        <v>-16.466256994079536</v>
      </c>
      <c r="BG68" s="64">
        <f t="shared" si="222"/>
        <v>23.533733184049797</v>
      </c>
      <c r="BH68" s="64">
        <f t="shared" si="223"/>
        <v>5.8914335438968548</v>
      </c>
      <c r="BI68" s="64">
        <f t="shared" si="224"/>
        <v>-11.361917045243104</v>
      </c>
      <c r="BJ68" s="64">
        <f t="shared" si="225"/>
        <v>-13.815204098611513</v>
      </c>
      <c r="BK68" s="64">
        <f t="shared" si="226"/>
        <v>43.261231281198015</v>
      </c>
      <c r="BL68" s="64">
        <f t="shared" si="227"/>
        <v>9.9220175875227987</v>
      </c>
      <c r="BM68" s="64">
        <f t="shared" si="228"/>
        <v>-4.4855345911949582</v>
      </c>
      <c r="BN68" s="64">
        <f t="shared" si="229"/>
        <v>-11.019780483671404</v>
      </c>
      <c r="BO68" s="64">
        <f t="shared" si="230"/>
        <v>16.177228232869666</v>
      </c>
      <c r="BP68" s="64">
        <f t="shared" si="231"/>
        <v>13.845774821384577</v>
      </c>
      <c r="BQ68" s="64">
        <f t="shared" si="232"/>
        <v>-4.6310322441030225</v>
      </c>
      <c r="BR68" s="64">
        <f t="shared" si="233"/>
        <v>-17.444973905150885</v>
      </c>
      <c r="BS68" s="64">
        <f t="shared" si="234"/>
        <v>13.380242977296469</v>
      </c>
      <c r="BT68" s="64">
        <f t="shared" si="235"/>
        <v>9.0351515151515152</v>
      </c>
      <c r="BU68" s="64">
        <f t="shared" si="236"/>
        <v>-13.495786735442556</v>
      </c>
      <c r="BV68" s="64">
        <f t="shared" si="237"/>
        <v>-7.534903266793215</v>
      </c>
      <c r="BW68" s="64">
        <f t="shared" si="238"/>
        <v>2.7622196114860174</v>
      </c>
    </row>
    <row r="69" spans="1:75">
      <c r="A69" s="53" t="s">
        <v>3</v>
      </c>
      <c r="B69" s="138"/>
      <c r="C69" s="66">
        <f t="shared" si="166"/>
        <v>8.2476280773434585</v>
      </c>
      <c r="D69" s="66">
        <f t="shared" si="167"/>
        <v>9.5849293804391316</v>
      </c>
      <c r="E69" s="66">
        <f t="shared" si="168"/>
        <v>-12.12946041455502</v>
      </c>
      <c r="F69" s="66">
        <f t="shared" si="169"/>
        <v>7.0985086507189612</v>
      </c>
      <c r="G69" s="66">
        <f t="shared" si="170"/>
        <v>5.9603921539478559</v>
      </c>
      <c r="H69" s="66">
        <f t="shared" si="171"/>
        <v>5.4484542279810402</v>
      </c>
      <c r="I69" s="66">
        <f t="shared" si="172"/>
        <v>-8.1730275720743002</v>
      </c>
      <c r="J69" s="66">
        <f t="shared" si="173"/>
        <v>9.4988602582946733</v>
      </c>
      <c r="K69" s="66">
        <f t="shared" si="174"/>
        <v>7.7425253710785142</v>
      </c>
      <c r="L69" s="66">
        <f t="shared" si="175"/>
        <v>4.1057329022726785</v>
      </c>
      <c r="M69" s="66">
        <f t="shared" si="176"/>
        <v>-10.037274173770349</v>
      </c>
      <c r="N69" s="66">
        <f t="shared" si="177"/>
        <v>1.2760494628975596</v>
      </c>
      <c r="O69" s="66">
        <f t="shared" si="178"/>
        <v>1.9807669859257933</v>
      </c>
      <c r="P69" s="66">
        <f t="shared" si="179"/>
        <v>4.1198593525191765</v>
      </c>
      <c r="Q69" s="66">
        <f t="shared" si="180"/>
        <v>-14.393285515717672</v>
      </c>
      <c r="R69" s="66">
        <f t="shared" si="181"/>
        <v>5.7679488105830519</v>
      </c>
      <c r="S69" s="66">
        <f t="shared" si="182"/>
        <v>4.4602263287683188</v>
      </c>
      <c r="T69" s="66">
        <f t="shared" si="183"/>
        <v>14.37253575272212</v>
      </c>
      <c r="U69" s="66">
        <f t="shared" si="184"/>
        <v>-10.458419445364097</v>
      </c>
      <c r="V69" s="66">
        <f t="shared" si="185"/>
        <v>11.667179285080156</v>
      </c>
      <c r="W69" s="66">
        <f t="shared" si="186"/>
        <v>5.6872310075323371</v>
      </c>
      <c r="X69" s="66">
        <f t="shared" si="187"/>
        <v>14.956305551600902</v>
      </c>
      <c r="Y69" s="66">
        <f t="shared" si="188"/>
        <v>-8.8880802634273532</v>
      </c>
      <c r="Z69" s="66">
        <f t="shared" si="189"/>
        <v>10.40924762882999</v>
      </c>
      <c r="AA69" s="66">
        <f t="shared" si="190"/>
        <v>2.2547772914038409</v>
      </c>
      <c r="AB69" s="66">
        <f t="shared" si="191"/>
        <v>7.3815032364479993</v>
      </c>
      <c r="AC69" s="66">
        <f t="shared" si="192"/>
        <v>-5.5039708980666218</v>
      </c>
      <c r="AD69" s="66">
        <f t="shared" si="193"/>
        <v>4.0572147124910245</v>
      </c>
      <c r="AE69" s="66">
        <f t="shared" si="194"/>
        <v>8.787228301006742</v>
      </c>
      <c r="AF69" s="66">
        <f t="shared" si="195"/>
        <v>11.637549499037981</v>
      </c>
      <c r="AG69" s="66">
        <f t="shared" si="196"/>
        <v>-4.7757054137930757</v>
      </c>
      <c r="AH69" s="66">
        <f t="shared" si="197"/>
        <v>4.4013324776952381</v>
      </c>
      <c r="AI69" s="66">
        <f t="shared" si="198"/>
        <v>0.57655374379558844</v>
      </c>
      <c r="AJ69" s="66">
        <f t="shared" si="199"/>
        <v>8.4849082801970734</v>
      </c>
      <c r="AK69" s="66">
        <f t="shared" si="200"/>
        <v>-6.3695730433566506</v>
      </c>
      <c r="AL69" s="66">
        <f t="shared" si="201"/>
        <v>6.5241491160019951</v>
      </c>
      <c r="AM69" s="66">
        <f t="shared" si="202"/>
        <v>0.56834652760206794</v>
      </c>
      <c r="AN69" s="66">
        <f t="shared" si="203"/>
        <v>11.88482105854105</v>
      </c>
      <c r="AO69" s="66">
        <f t="shared" si="204"/>
        <v>-5.8453843980506743</v>
      </c>
      <c r="AP69" s="66">
        <f t="shared" si="205"/>
        <v>-0.85544022678016951</v>
      </c>
      <c r="AQ69" s="66">
        <f t="shared" si="206"/>
        <v>7.1503435303657454</v>
      </c>
      <c r="AR69" s="66">
        <f t="shared" si="207"/>
        <v>9.8649721212107426</v>
      </c>
      <c r="AS69" s="66">
        <f t="shared" si="208"/>
        <v>-12.251310377103552</v>
      </c>
      <c r="AT69" s="66">
        <f t="shared" si="209"/>
        <v>3.7279041448113968</v>
      </c>
      <c r="AU69" s="66">
        <f t="shared" si="210"/>
        <v>1.4288389128711843</v>
      </c>
      <c r="AV69" s="66">
        <f t="shared" si="211"/>
        <v>12.90567527010478</v>
      </c>
      <c r="AW69" s="66">
        <f t="shared" si="212"/>
        <v>-11.987324823641684</v>
      </c>
      <c r="AX69" s="66">
        <f t="shared" si="213"/>
        <v>15.072264811406724</v>
      </c>
      <c r="AY69" s="66">
        <f t="shared" si="214"/>
        <v>-5.8615698233890638</v>
      </c>
      <c r="AZ69" s="66">
        <f t="shared" si="215"/>
        <v>9.6284984148532615</v>
      </c>
      <c r="BA69" s="66">
        <f t="shared" si="216"/>
        <v>-9.2824902822157487</v>
      </c>
      <c r="BB69" s="66">
        <f t="shared" si="217"/>
        <v>15.149015691165449</v>
      </c>
      <c r="BC69" s="66">
        <f t="shared" si="218"/>
        <v>1.3214194632507026</v>
      </c>
      <c r="BD69" s="66">
        <f t="shared" si="219"/>
        <v>11.652511663605488</v>
      </c>
      <c r="BE69" s="66">
        <f t="shared" si="220"/>
        <v>-19.107308568630778</v>
      </c>
      <c r="BF69" s="66">
        <f t="shared" si="221"/>
        <v>15.195908514256454</v>
      </c>
      <c r="BG69" s="66">
        <f t="shared" si="222"/>
        <v>-5.7855390964421609</v>
      </c>
      <c r="BH69" s="66">
        <f t="shared" si="223"/>
        <v>9.1888079960468954</v>
      </c>
      <c r="BI69" s="66">
        <f t="shared" si="224"/>
        <v>-18.334907906164361</v>
      </c>
      <c r="BJ69" s="66">
        <f t="shared" si="225"/>
        <v>17.031082305825201</v>
      </c>
      <c r="BK69" s="66">
        <f t="shared" si="226"/>
        <v>-3.4957447004323967</v>
      </c>
      <c r="BL69" s="66">
        <f t="shared" si="227"/>
        <v>7.5653578208086909</v>
      </c>
      <c r="BM69" s="66">
        <f t="shared" si="228"/>
        <v>-25.024412560760318</v>
      </c>
      <c r="BN69" s="66">
        <f t="shared" si="229"/>
        <v>19.618613706267237</v>
      </c>
      <c r="BO69" s="66">
        <f t="shared" si="230"/>
        <v>-1.287798624020452</v>
      </c>
      <c r="BP69" s="66">
        <f t="shared" si="231"/>
        <v>8.7813614740111401</v>
      </c>
      <c r="BQ69" s="66">
        <f t="shared" si="232"/>
        <v>-28.182152952730906</v>
      </c>
      <c r="BR69" s="66">
        <f t="shared" si="233"/>
        <v>33.919364944349446</v>
      </c>
      <c r="BS69" s="66">
        <f t="shared" si="234"/>
        <v>-1.8536687785301078</v>
      </c>
      <c r="BT69" s="66">
        <f t="shared" si="235"/>
        <v>6.9736785063405344</v>
      </c>
      <c r="BU69" s="66">
        <f t="shared" si="236"/>
        <v>-29.089378831913276</v>
      </c>
      <c r="BV69" s="66">
        <f t="shared" si="237"/>
        <v>34.652376874381986</v>
      </c>
      <c r="BW69" s="66">
        <f t="shared" si="238"/>
        <v>0.95416550296279368</v>
      </c>
    </row>
    <row r="70" spans="1:75">
      <c r="A70" s="54" t="s">
        <v>4</v>
      </c>
      <c r="B70" s="136"/>
      <c r="C70" s="63">
        <f t="shared" si="166"/>
        <v>10.426805017450246</v>
      </c>
      <c r="D70" s="63">
        <f t="shared" si="167"/>
        <v>12.367833209233062</v>
      </c>
      <c r="E70" s="63">
        <f t="shared" si="168"/>
        <v>-11.644717698138537</v>
      </c>
      <c r="F70" s="63">
        <f t="shared" si="169"/>
        <v>2.7071812767563688</v>
      </c>
      <c r="G70" s="63">
        <f t="shared" si="170"/>
        <v>7.3991717107359083</v>
      </c>
      <c r="H70" s="63">
        <f t="shared" si="171"/>
        <v>7.7193690192984183</v>
      </c>
      <c r="I70" s="63">
        <f t="shared" si="172"/>
        <v>-6.4229657166460132</v>
      </c>
      <c r="J70" s="63">
        <f t="shared" si="173"/>
        <v>5.1657002231413385</v>
      </c>
      <c r="K70" s="63">
        <f t="shared" si="174"/>
        <v>8.5392252831771831</v>
      </c>
      <c r="L70" s="63">
        <f t="shared" si="175"/>
        <v>5.5730489948000699</v>
      </c>
      <c r="M70" s="63">
        <f t="shared" si="176"/>
        <v>-9.3420346098460048</v>
      </c>
      <c r="N70" s="63">
        <f t="shared" si="177"/>
        <v>-1.5113787057716033</v>
      </c>
      <c r="O70" s="63">
        <f t="shared" si="178"/>
        <v>1.093348766599775</v>
      </c>
      <c r="P70" s="63">
        <f t="shared" si="179"/>
        <v>6.446392447741081</v>
      </c>
      <c r="Q70" s="63">
        <f t="shared" si="180"/>
        <v>-14.725795008235155</v>
      </c>
      <c r="R70" s="63">
        <f t="shared" si="181"/>
        <v>5.6235252034321217</v>
      </c>
      <c r="S70" s="63">
        <f t="shared" si="182"/>
        <v>3.1893734905526432</v>
      </c>
      <c r="T70" s="63">
        <f t="shared" si="183"/>
        <v>16.596682040338671</v>
      </c>
      <c r="U70" s="63">
        <f t="shared" si="184"/>
        <v>-6.6595820049592609</v>
      </c>
      <c r="V70" s="63">
        <f t="shared" si="185"/>
        <v>8.4236073501926132</v>
      </c>
      <c r="W70" s="63">
        <f t="shared" si="186"/>
        <v>5.1217649813090711</v>
      </c>
      <c r="X70" s="63">
        <f t="shared" si="187"/>
        <v>18.362811015233788</v>
      </c>
      <c r="Y70" s="63">
        <f t="shared" si="188"/>
        <v>-6.3773199770351532</v>
      </c>
      <c r="Z70" s="63">
        <f t="shared" si="189"/>
        <v>5.7044333087894072</v>
      </c>
      <c r="AA70" s="63">
        <f t="shared" si="190"/>
        <v>1.1283122803684973</v>
      </c>
      <c r="AB70" s="63">
        <f t="shared" si="191"/>
        <v>9.0967148143278536</v>
      </c>
      <c r="AC70" s="63">
        <f t="shared" si="192"/>
        <v>-2.7538652250266886</v>
      </c>
      <c r="AD70" s="63">
        <f t="shared" si="193"/>
        <v>2.9374097261133287</v>
      </c>
      <c r="AE70" s="63">
        <f t="shared" si="194"/>
        <v>8.8306380640425424</v>
      </c>
      <c r="AF70" s="63">
        <f t="shared" si="195"/>
        <v>12.34630723169589</v>
      </c>
      <c r="AG70" s="63">
        <f t="shared" si="196"/>
        <v>-2.9138928681778511</v>
      </c>
      <c r="AH70" s="63">
        <f t="shared" si="197"/>
        <v>4.7231517521083548</v>
      </c>
      <c r="AI70" s="63">
        <f t="shared" si="198"/>
        <v>-0.62879972207747514</v>
      </c>
      <c r="AJ70" s="63">
        <f t="shared" si="199"/>
        <v>9.3413508600195652</v>
      </c>
      <c r="AK70" s="63">
        <f t="shared" si="200"/>
        <v>-3.9356055761606354</v>
      </c>
      <c r="AL70" s="63">
        <f t="shared" si="201"/>
        <v>3.6377523081219714</v>
      </c>
      <c r="AM70" s="63">
        <f t="shared" si="202"/>
        <v>-0.16348302180734819</v>
      </c>
      <c r="AN70" s="63">
        <f t="shared" si="203"/>
        <v>12.920253396222176</v>
      </c>
      <c r="AO70" s="63">
        <f t="shared" si="204"/>
        <v>-3.5940845462894728</v>
      </c>
      <c r="AP70" s="63">
        <f t="shared" si="205"/>
        <v>-5.9582081972798955</v>
      </c>
      <c r="AQ70" s="63">
        <f t="shared" si="206"/>
        <v>8.1046169667099139</v>
      </c>
      <c r="AR70" s="63">
        <f t="shared" si="207"/>
        <v>10.376329740954279</v>
      </c>
      <c r="AS70" s="63">
        <f t="shared" si="208"/>
        <v>-10.861785370826773</v>
      </c>
      <c r="AT70" s="63">
        <f t="shared" si="209"/>
        <v>-0.48459095616316394</v>
      </c>
      <c r="AU70" s="63">
        <f t="shared" si="210"/>
        <v>-0.12393767705382855</v>
      </c>
      <c r="AV70" s="63">
        <f t="shared" si="211"/>
        <v>13.889381315369608</v>
      </c>
      <c r="AW70" s="63">
        <f t="shared" si="212"/>
        <v>-10.256829325239309</v>
      </c>
      <c r="AX70" s="63">
        <f t="shared" si="213"/>
        <v>12.770960466747253</v>
      </c>
      <c r="AY70" s="63">
        <f t="shared" si="214"/>
        <v>-8.1891112775321311</v>
      </c>
      <c r="AZ70" s="63">
        <f t="shared" si="215"/>
        <v>10.321584007955787</v>
      </c>
      <c r="BA70" s="63">
        <f t="shared" si="216"/>
        <v>-4.9242771448900671</v>
      </c>
      <c r="BB70" s="63">
        <f t="shared" si="217"/>
        <v>10.490012586207401</v>
      </c>
      <c r="BC70" s="63">
        <f t="shared" si="218"/>
        <v>-0.13006876783928631</v>
      </c>
      <c r="BD70" s="63">
        <f t="shared" si="219"/>
        <v>10.337051552607779</v>
      </c>
      <c r="BE70" s="63">
        <f t="shared" si="220"/>
        <v>-16.807108429784581</v>
      </c>
      <c r="BF70" s="63">
        <f t="shared" si="221"/>
        <v>4.3370146895829551</v>
      </c>
      <c r="BG70" s="63">
        <f t="shared" si="222"/>
        <v>-10.485394172403714</v>
      </c>
      <c r="BH70" s="63">
        <f t="shared" si="223"/>
        <v>9.5323715457132039</v>
      </c>
      <c r="BI70" s="63">
        <f t="shared" si="224"/>
        <v>-12.162308737055655</v>
      </c>
      <c r="BJ70" s="63">
        <f t="shared" si="225"/>
        <v>10.01993662428073</v>
      </c>
      <c r="BK70" s="63">
        <f t="shared" si="226"/>
        <v>-6.9979661742667565</v>
      </c>
      <c r="BL70" s="63">
        <f t="shared" si="227"/>
        <v>8.7589560613472166</v>
      </c>
      <c r="BM70" s="63">
        <f t="shared" si="228"/>
        <v>-21.97528904410402</v>
      </c>
      <c r="BN70" s="63">
        <f t="shared" si="229"/>
        <v>9.6155863277148192</v>
      </c>
      <c r="BO70" s="63">
        <f t="shared" si="230"/>
        <v>-9.9712368168744057</v>
      </c>
      <c r="BP70" s="63">
        <f t="shared" si="231"/>
        <v>13.366999896939099</v>
      </c>
      <c r="BQ70" s="63">
        <f t="shared" si="232"/>
        <v>-26.839393939393947</v>
      </c>
      <c r="BR70" s="63">
        <f t="shared" si="233"/>
        <v>33.139074797782861</v>
      </c>
      <c r="BS70" s="63">
        <f t="shared" si="234"/>
        <v>-11.679626749611197</v>
      </c>
      <c r="BT70" s="63">
        <f t="shared" si="235"/>
        <v>11.156893819334393</v>
      </c>
      <c r="BU70" s="63">
        <f t="shared" si="236"/>
        <v>-29.119538700377017</v>
      </c>
      <c r="BV70" s="63">
        <f t="shared" si="237"/>
        <v>35.008679669260388</v>
      </c>
      <c r="BW70" s="63">
        <f t="shared" si="238"/>
        <v>-7.9938205048456235</v>
      </c>
    </row>
    <row r="71" spans="1:75">
      <c r="A71" s="54" t="s">
        <v>5</v>
      </c>
      <c r="B71" s="136"/>
      <c r="C71" s="63">
        <f t="shared" si="166"/>
        <v>1.0207382962891083</v>
      </c>
      <c r="D71" s="63">
        <f t="shared" si="167"/>
        <v>6.7815337315249131</v>
      </c>
      <c r="E71" s="63">
        <f t="shared" si="168"/>
        <v>-12.494751364645182</v>
      </c>
      <c r="F71" s="63">
        <f t="shared" si="169"/>
        <v>5.9159804473366409</v>
      </c>
      <c r="G71" s="63">
        <f t="shared" si="170"/>
        <v>2.1060280673980989</v>
      </c>
      <c r="H71" s="63">
        <f t="shared" si="171"/>
        <v>7.927879269261326</v>
      </c>
      <c r="I71" s="63">
        <f t="shared" si="172"/>
        <v>-15.317203557225001</v>
      </c>
      <c r="J71" s="63">
        <f t="shared" si="173"/>
        <v>8.3763084416163345</v>
      </c>
      <c r="K71" s="63">
        <f t="shared" si="174"/>
        <v>10.051957093085251</v>
      </c>
      <c r="L71" s="63">
        <f t="shared" si="175"/>
        <v>3.1280831060298562</v>
      </c>
      <c r="M71" s="63">
        <f t="shared" si="176"/>
        <v>-11.806415306696696</v>
      </c>
      <c r="N71" s="63">
        <f t="shared" si="177"/>
        <v>4.9707658348485291</v>
      </c>
      <c r="O71" s="63">
        <f t="shared" si="178"/>
        <v>10.260080399561447</v>
      </c>
      <c r="P71" s="63">
        <f t="shared" si="179"/>
        <v>-0.40325921833999268</v>
      </c>
      <c r="Q71" s="63">
        <f t="shared" si="180"/>
        <v>-10.510552150642011</v>
      </c>
      <c r="R71" s="63">
        <f t="shared" si="181"/>
        <v>-8.0053043002965936</v>
      </c>
      <c r="S71" s="63">
        <f t="shared" si="182"/>
        <v>17.533875338753376</v>
      </c>
      <c r="T71" s="63">
        <f t="shared" si="183"/>
        <v>16.174775190223674</v>
      </c>
      <c r="U71" s="63">
        <f t="shared" si="184"/>
        <v>-25.880718467797958</v>
      </c>
      <c r="V71" s="63">
        <f t="shared" si="185"/>
        <v>15.394510136281555</v>
      </c>
      <c r="W71" s="63">
        <f t="shared" si="186"/>
        <v>14.326562220766064</v>
      </c>
      <c r="X71" s="63">
        <f t="shared" si="187"/>
        <v>7.8626511046269041</v>
      </c>
      <c r="Y71" s="63">
        <f t="shared" si="188"/>
        <v>-20.631853533645707</v>
      </c>
      <c r="Z71" s="63">
        <f t="shared" si="189"/>
        <v>7.9402803931113182</v>
      </c>
      <c r="AA71" s="63">
        <f t="shared" si="190"/>
        <v>11.642794504530842</v>
      </c>
      <c r="AB71" s="63">
        <f t="shared" si="191"/>
        <v>8.2973319718273029</v>
      </c>
      <c r="AC71" s="63">
        <f t="shared" si="192"/>
        <v>-16.870557516561092</v>
      </c>
      <c r="AD71" s="63">
        <f t="shared" si="193"/>
        <v>10.747139326632738</v>
      </c>
      <c r="AE71" s="63">
        <f t="shared" si="194"/>
        <v>16.142114741732303</v>
      </c>
      <c r="AF71" s="63">
        <f t="shared" si="195"/>
        <v>14.144723439847942</v>
      </c>
      <c r="AG71" s="63">
        <f t="shared" si="196"/>
        <v>-14.013059819010207</v>
      </c>
      <c r="AH71" s="63">
        <f t="shared" si="197"/>
        <v>-10.498799175803534</v>
      </c>
      <c r="AI71" s="63">
        <f t="shared" si="198"/>
        <v>14.583602036437293</v>
      </c>
      <c r="AJ71" s="63">
        <f t="shared" si="199"/>
        <v>9.7642339650444274</v>
      </c>
      <c r="AK71" s="63">
        <f t="shared" si="200"/>
        <v>-19.536665858706407</v>
      </c>
      <c r="AL71" s="63">
        <f t="shared" si="201"/>
        <v>3.427051728399678</v>
      </c>
      <c r="AM71" s="63">
        <f t="shared" si="202"/>
        <v>8.0608844456453284</v>
      </c>
      <c r="AN71" s="63">
        <f t="shared" si="203"/>
        <v>12.745874312385402</v>
      </c>
      <c r="AO71" s="63">
        <f t="shared" si="204"/>
        <v>-20.092775693507548</v>
      </c>
      <c r="AP71" s="63">
        <f t="shared" si="205"/>
        <v>10.312075136300667</v>
      </c>
      <c r="AQ71" s="63">
        <f t="shared" si="206"/>
        <v>13.227625386865638</v>
      </c>
      <c r="AR71" s="63">
        <f t="shared" si="207"/>
        <v>10.413000336990304</v>
      </c>
      <c r="AS71" s="63">
        <f t="shared" si="208"/>
        <v>-19.245116657623441</v>
      </c>
      <c r="AT71" s="63">
        <f t="shared" si="209"/>
        <v>6.2997224229055711</v>
      </c>
      <c r="AU71" s="63">
        <f t="shared" si="210"/>
        <v>19.611711782811149</v>
      </c>
      <c r="AV71" s="63">
        <f t="shared" si="211"/>
        <v>12.245975191343348</v>
      </c>
      <c r="AW71" s="63">
        <f t="shared" si="212"/>
        <v>-21.358452856806959</v>
      </c>
      <c r="AX71" s="63">
        <f t="shared" si="213"/>
        <v>13.186799505196401</v>
      </c>
      <c r="AY71" s="63">
        <f t="shared" si="214"/>
        <v>16.980198019801996</v>
      </c>
      <c r="AZ71" s="63">
        <f t="shared" si="215"/>
        <v>10.396388771335863</v>
      </c>
      <c r="BA71" s="63">
        <f t="shared" si="216"/>
        <v>-28.162535139279321</v>
      </c>
      <c r="BB71" s="63">
        <f t="shared" si="217"/>
        <v>12.057099581929331</v>
      </c>
      <c r="BC71" s="63">
        <f t="shared" si="218"/>
        <v>18.886354530742601</v>
      </c>
      <c r="BD71" s="63">
        <f t="shared" si="219"/>
        <v>12.53339417325491</v>
      </c>
      <c r="BE71" s="63">
        <f t="shared" si="220"/>
        <v>-32.619784113516282</v>
      </c>
      <c r="BF71" s="63">
        <f t="shared" si="221"/>
        <v>49.960897934720442</v>
      </c>
      <c r="BG71" s="63">
        <f t="shared" si="222"/>
        <v>21.204415863498298</v>
      </c>
      <c r="BH71" s="63">
        <f t="shared" si="223"/>
        <v>18.745525680512777</v>
      </c>
      <c r="BI71" s="63">
        <f t="shared" si="224"/>
        <v>-33.241000677312684</v>
      </c>
      <c r="BJ71" s="63">
        <f t="shared" si="225"/>
        <v>8.8357957650537386</v>
      </c>
      <c r="BK71" s="63">
        <f t="shared" si="226"/>
        <v>20.16146393972015</v>
      </c>
      <c r="BL71" s="63">
        <f t="shared" si="227"/>
        <v>12.756427483651352</v>
      </c>
      <c r="BM71" s="63">
        <f t="shared" si="228"/>
        <v>-33.534599189640105</v>
      </c>
      <c r="BN71" s="63">
        <f t="shared" si="229"/>
        <v>21.441346831350579</v>
      </c>
      <c r="BO71" s="63">
        <f t="shared" si="230"/>
        <v>33.734350547730827</v>
      </c>
      <c r="BP71" s="63">
        <f t="shared" si="231"/>
        <v>10.502450084107364</v>
      </c>
      <c r="BQ71" s="63">
        <f t="shared" si="232"/>
        <v>-34.24449003904958</v>
      </c>
      <c r="BR71" s="63">
        <f t="shared" si="233"/>
        <v>11.887267237040772</v>
      </c>
      <c r="BS71" s="63">
        <f t="shared" si="234"/>
        <v>31.827995681899964</v>
      </c>
      <c r="BT71" s="63">
        <f t="shared" si="235"/>
        <v>9.1033165006141772</v>
      </c>
      <c r="BU71" s="63">
        <f t="shared" si="236"/>
        <v>-34.150612959719787</v>
      </c>
      <c r="BV71" s="63">
        <f t="shared" si="237"/>
        <v>12.087649947632711</v>
      </c>
      <c r="BW71" s="63">
        <f t="shared" si="238"/>
        <v>32.387227572225058</v>
      </c>
    </row>
    <row r="72" spans="1:75">
      <c r="A72" s="57" t="s">
        <v>6</v>
      </c>
      <c r="B72" s="137"/>
      <c r="C72" s="64">
        <f t="shared" si="166"/>
        <v>3.1687801049424884</v>
      </c>
      <c r="D72" s="64">
        <f t="shared" si="167"/>
        <v>-13.370982078263744</v>
      </c>
      <c r="E72" s="64">
        <f t="shared" si="168"/>
        <v>-17.718652165065212</v>
      </c>
      <c r="F72" s="64">
        <f t="shared" si="169"/>
        <v>74.505047571906218</v>
      </c>
      <c r="G72" s="64">
        <f t="shared" si="170"/>
        <v>0.36016545921271487</v>
      </c>
      <c r="H72" s="64">
        <f t="shared" si="171"/>
        <v>-19.808844086501765</v>
      </c>
      <c r="I72" s="64">
        <f t="shared" si="172"/>
        <v>-12.642690799871653</v>
      </c>
      <c r="J72" s="64">
        <f t="shared" si="173"/>
        <v>69.338609895480616</v>
      </c>
      <c r="K72" s="64">
        <f t="shared" si="174"/>
        <v>-2.2239972428261958</v>
      </c>
      <c r="L72" s="64">
        <f t="shared" si="175"/>
        <v>-7.6204574735772095</v>
      </c>
      <c r="M72" s="64">
        <f t="shared" si="176"/>
        <v>-13.969347003229817</v>
      </c>
      <c r="N72" s="64">
        <f t="shared" si="177"/>
        <v>24.772007460837425</v>
      </c>
      <c r="O72" s="64">
        <f t="shared" si="178"/>
        <v>-3.6683333191851601</v>
      </c>
      <c r="P72" s="64">
        <f t="shared" si="179"/>
        <v>-8.678402494034664</v>
      </c>
      <c r="Q72" s="64">
        <f t="shared" si="180"/>
        <v>-18.676495658224702</v>
      </c>
      <c r="R72" s="64">
        <f t="shared" si="181"/>
        <v>37.834194252439637</v>
      </c>
      <c r="S72" s="64">
        <f t="shared" si="182"/>
        <v>-4.0261895726363113</v>
      </c>
      <c r="T72" s="64">
        <f t="shared" si="183"/>
        <v>-9.2316032989816232</v>
      </c>
      <c r="U72" s="64">
        <f t="shared" si="184"/>
        <v>-19.413801754479891</v>
      </c>
      <c r="V72" s="64">
        <f t="shared" si="185"/>
        <v>47.881966981438993</v>
      </c>
      <c r="W72" s="64">
        <f t="shared" si="186"/>
        <v>-3.0165072071982326</v>
      </c>
      <c r="X72" s="64">
        <f t="shared" si="187"/>
        <v>-8.0034115435805155</v>
      </c>
      <c r="Y72" s="64">
        <f t="shared" si="188"/>
        <v>-16.874681906656345</v>
      </c>
      <c r="Z72" s="64">
        <f t="shared" si="189"/>
        <v>89.561817200338993</v>
      </c>
      <c r="AA72" s="64">
        <f t="shared" si="190"/>
        <v>0.3853686744861814</v>
      </c>
      <c r="AB72" s="64">
        <f t="shared" si="191"/>
        <v>-8.9914773674840411</v>
      </c>
      <c r="AC72" s="64">
        <f t="shared" si="192"/>
        <v>-15.759600181610203</v>
      </c>
      <c r="AD72" s="64">
        <f t="shared" si="193"/>
        <v>6.7990419159277993</v>
      </c>
      <c r="AE72" s="64">
        <f t="shared" si="194"/>
        <v>-4.151445653379489</v>
      </c>
      <c r="AF72" s="64">
        <f t="shared" si="195"/>
        <v>-2.9471051551010023</v>
      </c>
      <c r="AG72" s="64">
        <f t="shared" si="196"/>
        <v>-11.267524375468749</v>
      </c>
      <c r="AH72" s="64">
        <f t="shared" si="197"/>
        <v>33.739679056224801</v>
      </c>
      <c r="AI72" s="64">
        <f t="shared" si="198"/>
        <v>-5.3595636684636947</v>
      </c>
      <c r="AJ72" s="64">
        <f t="shared" si="199"/>
        <v>-5.8263100036643456</v>
      </c>
      <c r="AK72" s="64">
        <f t="shared" si="200"/>
        <v>-16.590024761230985</v>
      </c>
      <c r="AL72" s="64">
        <f t="shared" si="201"/>
        <v>66.702917857125584</v>
      </c>
      <c r="AM72" s="64">
        <f t="shared" si="202"/>
        <v>-0.86714784870821016</v>
      </c>
      <c r="AN72" s="64">
        <f t="shared" si="203"/>
        <v>-1.3905683192261273</v>
      </c>
      <c r="AO72" s="64">
        <f t="shared" si="204"/>
        <v>-12.392866926699444</v>
      </c>
      <c r="AP72" s="64">
        <f t="shared" si="205"/>
        <v>57.151905484961475</v>
      </c>
      <c r="AQ72" s="64">
        <f t="shared" si="206"/>
        <v>-7.6121440519909909</v>
      </c>
      <c r="AR72" s="64">
        <f t="shared" si="207"/>
        <v>3.912591050988564</v>
      </c>
      <c r="AS72" s="64">
        <f t="shared" si="208"/>
        <v>-17.804926897656724</v>
      </c>
      <c r="AT72" s="64">
        <f t="shared" si="209"/>
        <v>50.040512134368143</v>
      </c>
      <c r="AU72" s="64">
        <f t="shared" si="210"/>
        <v>-3.7499406654958038</v>
      </c>
      <c r="AV72" s="64">
        <f t="shared" si="211"/>
        <v>5.6878893984974708</v>
      </c>
      <c r="AW72" s="64">
        <f t="shared" si="212"/>
        <v>-15.352071051935726</v>
      </c>
      <c r="AX72" s="64">
        <f t="shared" si="213"/>
        <v>38.659678532569977</v>
      </c>
      <c r="AY72" s="64">
        <f t="shared" si="214"/>
        <v>-10.087154874607746</v>
      </c>
      <c r="AZ72" s="64">
        <f t="shared" si="215"/>
        <v>3.326651190687429</v>
      </c>
      <c r="BA72" s="64">
        <f t="shared" si="216"/>
        <v>-20.123701039735902</v>
      </c>
      <c r="BB72" s="64">
        <f t="shared" si="217"/>
        <v>64.52592594222854</v>
      </c>
      <c r="BC72" s="64">
        <f t="shared" si="218"/>
        <v>-3.402830290590912</v>
      </c>
      <c r="BD72" s="64">
        <f t="shared" si="219"/>
        <v>19.727130395884586</v>
      </c>
      <c r="BE72" s="64">
        <f t="shared" si="220"/>
        <v>-20.829441434709501</v>
      </c>
      <c r="BF72" s="64">
        <f t="shared" si="221"/>
        <v>58.959589675243706</v>
      </c>
      <c r="BG72" s="64">
        <f t="shared" si="222"/>
        <v>-5.830098536876676</v>
      </c>
      <c r="BH72" s="64">
        <f t="shared" si="223"/>
        <v>-1.5140705509314265</v>
      </c>
      <c r="BI72" s="64">
        <f t="shared" si="224"/>
        <v>-29.10495814552479</v>
      </c>
      <c r="BJ72" s="64">
        <f t="shared" si="225"/>
        <v>65.817861364354215</v>
      </c>
      <c r="BK72" s="64">
        <f t="shared" si="226"/>
        <v>-7.4606244819010765</v>
      </c>
      <c r="BL72" s="64">
        <f t="shared" si="227"/>
        <v>-1.8289041504926762</v>
      </c>
      <c r="BM72" s="64">
        <f t="shared" si="228"/>
        <v>-28.598585658885263</v>
      </c>
      <c r="BN72" s="64">
        <f t="shared" si="229"/>
        <v>63.558335898237452</v>
      </c>
      <c r="BO72" s="64">
        <f t="shared" si="230"/>
        <v>-0.80892426120423799</v>
      </c>
      <c r="BP72" s="64">
        <f t="shared" si="231"/>
        <v>-5.7152252548503855</v>
      </c>
      <c r="BQ72" s="64">
        <f t="shared" si="232"/>
        <v>-25.523158482142861</v>
      </c>
      <c r="BR72" s="64">
        <f t="shared" si="233"/>
        <v>59.436171209141179</v>
      </c>
      <c r="BS72" s="64">
        <f t="shared" si="234"/>
        <v>0.49932444340009052</v>
      </c>
      <c r="BT72" s="64">
        <f t="shared" si="235"/>
        <v>-5.1613280336684495</v>
      </c>
      <c r="BU72" s="64">
        <f t="shared" si="236"/>
        <v>-23.420647149460709</v>
      </c>
      <c r="BV72" s="64">
        <f t="shared" si="237"/>
        <v>55.124830271527536</v>
      </c>
      <c r="BW72" s="64">
        <f t="shared" si="238"/>
        <v>-0.20772746157041638</v>
      </c>
    </row>
    <row r="73" spans="1:75">
      <c r="A73" s="53" t="s">
        <v>7</v>
      </c>
      <c r="B73" s="138"/>
      <c r="C73" s="66">
        <f t="shared" si="166"/>
        <v>1.143700416734734</v>
      </c>
      <c r="D73" s="66">
        <f t="shared" si="167"/>
        <v>7.9762757077760931</v>
      </c>
      <c r="E73" s="66">
        <f t="shared" si="168"/>
        <v>5.7248177647611076</v>
      </c>
      <c r="F73" s="66">
        <f t="shared" si="169"/>
        <v>0.96676820553737142</v>
      </c>
      <c r="G73" s="66">
        <f t="shared" si="170"/>
        <v>-0.19907978120484096</v>
      </c>
      <c r="H73" s="66">
        <f t="shared" si="171"/>
        <v>6.8986872628005482</v>
      </c>
      <c r="I73" s="66">
        <f t="shared" si="172"/>
        <v>5.1003865488419224</v>
      </c>
      <c r="J73" s="66">
        <f t="shared" si="173"/>
        <v>-1.4356627135030819</v>
      </c>
      <c r="K73" s="66">
        <f t="shared" si="174"/>
        <v>3.5535797497661012</v>
      </c>
      <c r="L73" s="66">
        <f t="shared" si="175"/>
        <v>6.4016961330961752</v>
      </c>
      <c r="M73" s="66">
        <f t="shared" si="176"/>
        <v>1.8436118346785484</v>
      </c>
      <c r="N73" s="66">
        <f t="shared" si="177"/>
        <v>-2.6000799206296175</v>
      </c>
      <c r="O73" s="66">
        <f t="shared" si="178"/>
        <v>5.1593038498159824</v>
      </c>
      <c r="P73" s="66">
        <f t="shared" si="179"/>
        <v>1.5985629909660313</v>
      </c>
      <c r="Q73" s="66">
        <f t="shared" si="180"/>
        <v>2.687871196205105</v>
      </c>
      <c r="R73" s="66">
        <f t="shared" si="181"/>
        <v>1.3048244800000428</v>
      </c>
      <c r="S73" s="66">
        <f t="shared" si="182"/>
        <v>1.9776116432652491</v>
      </c>
      <c r="T73" s="66">
        <f t="shared" si="183"/>
        <v>8.6947830524427765</v>
      </c>
      <c r="U73" s="66">
        <f t="shared" si="184"/>
        <v>6.6145947018112574</v>
      </c>
      <c r="V73" s="66">
        <f t="shared" si="185"/>
        <v>-3.1094758048134392</v>
      </c>
      <c r="W73" s="66">
        <f t="shared" si="186"/>
        <v>3.8233808946428534</v>
      </c>
      <c r="X73" s="66">
        <f t="shared" si="187"/>
        <v>9.7286487776631194</v>
      </c>
      <c r="Y73" s="66">
        <f t="shared" si="188"/>
        <v>5.3691998590232259</v>
      </c>
      <c r="Z73" s="66">
        <f t="shared" si="189"/>
        <v>-2.6030765881744822</v>
      </c>
      <c r="AA73" s="66">
        <f t="shared" si="190"/>
        <v>1.3526331083224379</v>
      </c>
      <c r="AB73" s="66">
        <f t="shared" si="191"/>
        <v>3.8162573992138551</v>
      </c>
      <c r="AC73" s="66">
        <f t="shared" si="192"/>
        <v>7.9141884408653276</v>
      </c>
      <c r="AD73" s="66">
        <f t="shared" si="193"/>
        <v>0.47766145513451025</v>
      </c>
      <c r="AE73" s="66">
        <f t="shared" si="194"/>
        <v>1.5084187220815761</v>
      </c>
      <c r="AF73" s="66">
        <f t="shared" si="195"/>
        <v>5.8923766155105568</v>
      </c>
      <c r="AG73" s="66">
        <f t="shared" si="196"/>
        <v>10.4734325201476</v>
      </c>
      <c r="AH73" s="66">
        <f t="shared" si="197"/>
        <v>-1.9252463571384686</v>
      </c>
      <c r="AI73" s="66">
        <f t="shared" si="198"/>
        <v>-0.31337602105804641</v>
      </c>
      <c r="AJ73" s="66">
        <f t="shared" si="199"/>
        <v>1.9711439117183129</v>
      </c>
      <c r="AK73" s="66">
        <f t="shared" si="200"/>
        <v>6.0174350839280075</v>
      </c>
      <c r="AL73" s="66">
        <f t="shared" si="201"/>
        <v>2.2687012784274203</v>
      </c>
      <c r="AM73" s="66">
        <f t="shared" si="202"/>
        <v>-1.7988732097411579</v>
      </c>
      <c r="AN73" s="66">
        <f t="shared" si="203"/>
        <v>6.71023441208688</v>
      </c>
      <c r="AO73" s="66">
        <f t="shared" si="204"/>
        <v>3.2406962233429413</v>
      </c>
      <c r="AP73" s="66">
        <f t="shared" si="205"/>
        <v>4.6938585420914514</v>
      </c>
      <c r="AQ73" s="66">
        <f t="shared" si="206"/>
        <v>-0.71997735485311587</v>
      </c>
      <c r="AR73" s="66">
        <f t="shared" si="207"/>
        <v>4.565035077726928</v>
      </c>
      <c r="AS73" s="66">
        <f t="shared" si="208"/>
        <v>5.1408852275662715</v>
      </c>
      <c r="AT73" s="66">
        <f t="shared" si="209"/>
        <v>-0.57458190703463896</v>
      </c>
      <c r="AU73" s="66">
        <f t="shared" si="210"/>
        <v>1.9106684399429605</v>
      </c>
      <c r="AV73" s="66">
        <f t="shared" si="211"/>
        <v>7.8505979490201678</v>
      </c>
      <c r="AW73" s="66">
        <f t="shared" si="212"/>
        <v>4.031330852242121</v>
      </c>
      <c r="AX73" s="66">
        <f t="shared" si="213"/>
        <v>1.3970041893197274</v>
      </c>
      <c r="AY73" s="66">
        <f t="shared" si="214"/>
        <v>0.60316229833004298</v>
      </c>
      <c r="AZ73" s="66">
        <f t="shared" si="215"/>
        <v>7.3023174144446825</v>
      </c>
      <c r="BA73" s="66">
        <f t="shared" si="216"/>
        <v>4.2552802106084728</v>
      </c>
      <c r="BB73" s="66">
        <f t="shared" si="217"/>
        <v>0.85596141322835728</v>
      </c>
      <c r="BC73" s="66">
        <f t="shared" si="218"/>
        <v>2.6047212048647368</v>
      </c>
      <c r="BD73" s="66">
        <f t="shared" si="219"/>
        <v>2.0291953875136222</v>
      </c>
      <c r="BE73" s="66">
        <f t="shared" si="220"/>
        <v>6.1462107670029438</v>
      </c>
      <c r="BF73" s="66">
        <f t="shared" si="221"/>
        <v>0.89783487786595606</v>
      </c>
      <c r="BG73" s="66">
        <f t="shared" si="222"/>
        <v>1.5485771562094262</v>
      </c>
      <c r="BH73" s="66">
        <f t="shared" si="223"/>
        <v>0.49283387098937637</v>
      </c>
      <c r="BI73" s="66">
        <f t="shared" si="224"/>
        <v>5.8140177722244326</v>
      </c>
      <c r="BJ73" s="66">
        <f t="shared" si="225"/>
        <v>2.4298499020571462</v>
      </c>
      <c r="BK73" s="66">
        <f t="shared" si="226"/>
        <v>5.3520269412919337</v>
      </c>
      <c r="BL73" s="66">
        <f t="shared" si="227"/>
        <v>-0.84973187182706411</v>
      </c>
      <c r="BM73" s="66">
        <f t="shared" si="228"/>
        <v>9.5429312754145119</v>
      </c>
      <c r="BN73" s="66">
        <f t="shared" si="229"/>
        <v>-3.8376073883883484</v>
      </c>
      <c r="BO73" s="66">
        <f t="shared" si="230"/>
        <v>4.9010654126603024</v>
      </c>
      <c r="BP73" s="66">
        <f t="shared" si="231"/>
        <v>0.78862396797015644</v>
      </c>
      <c r="BQ73" s="66">
        <f t="shared" si="232"/>
        <v>7.5787445557315065</v>
      </c>
      <c r="BR73" s="66">
        <f t="shared" si="233"/>
        <v>-2.0209354141002849</v>
      </c>
      <c r="BS73" s="66">
        <f t="shared" si="234"/>
        <v>3.9072046900779034</v>
      </c>
      <c r="BT73" s="66">
        <f t="shared" si="235"/>
        <v>0.28189152996169825</v>
      </c>
      <c r="BU73" s="66">
        <f t="shared" si="236"/>
        <v>7.5969759094158222</v>
      </c>
      <c r="BV73" s="66">
        <f t="shared" si="237"/>
        <v>-2.9506793907417963</v>
      </c>
      <c r="BW73" s="66">
        <f t="shared" si="238"/>
        <v>2.6319937518830621</v>
      </c>
    </row>
    <row r="74" spans="1:75">
      <c r="A74" s="60" t="s">
        <v>8</v>
      </c>
      <c r="B74" s="136"/>
      <c r="C74" s="63">
        <f t="shared" si="166"/>
        <v>-2.763547797610213</v>
      </c>
      <c r="D74" s="63">
        <f t="shared" si="167"/>
        <v>9.2961591659972438</v>
      </c>
      <c r="E74" s="63">
        <f t="shared" si="168"/>
        <v>17.003216287012179</v>
      </c>
      <c r="F74" s="63">
        <f t="shared" si="169"/>
        <v>-11.472078747586277</v>
      </c>
      <c r="G74" s="63">
        <f t="shared" si="170"/>
        <v>-1.4117033129472012</v>
      </c>
      <c r="H74" s="63">
        <f t="shared" si="171"/>
        <v>7.7769418343444681</v>
      </c>
      <c r="I74" s="63">
        <f t="shared" si="172"/>
        <v>19.527892746103717</v>
      </c>
      <c r="J74" s="63">
        <f t="shared" si="173"/>
        <v>-15.016819159553002</v>
      </c>
      <c r="K74" s="63">
        <f t="shared" si="174"/>
        <v>1.6694173001422108</v>
      </c>
      <c r="L74" s="63">
        <f t="shared" si="175"/>
        <v>4.4458976032002679</v>
      </c>
      <c r="M74" s="63">
        <f t="shared" si="176"/>
        <v>12.089625033154544</v>
      </c>
      <c r="N74" s="63">
        <f t="shared" si="177"/>
        <v>-13.293721070125365</v>
      </c>
      <c r="O74" s="63">
        <f t="shared" si="178"/>
        <v>7.3008344147203781</v>
      </c>
      <c r="P74" s="63">
        <f t="shared" si="179"/>
        <v>-2.0807315044259562</v>
      </c>
      <c r="Q74" s="63">
        <f t="shared" si="180"/>
        <v>5.0926974036657686</v>
      </c>
      <c r="R74" s="63">
        <f t="shared" si="181"/>
        <v>-6.7881752707641754</v>
      </c>
      <c r="S74" s="63">
        <f t="shared" si="182"/>
        <v>-0.12851947389048424</v>
      </c>
      <c r="T74" s="63">
        <f t="shared" si="183"/>
        <v>10.751118006753666</v>
      </c>
      <c r="U74" s="63">
        <f t="shared" si="184"/>
        <v>20.889987639060578</v>
      </c>
      <c r="V74" s="63">
        <f t="shared" si="185"/>
        <v>-5.8506812032259283</v>
      </c>
      <c r="W74" s="63">
        <f t="shared" si="186"/>
        <v>1.2016703761971366</v>
      </c>
      <c r="X74" s="63">
        <f t="shared" si="187"/>
        <v>11.748292326483545</v>
      </c>
      <c r="Y74" s="63">
        <f t="shared" si="188"/>
        <v>14.340662863004045</v>
      </c>
      <c r="Z74" s="63">
        <f t="shared" si="189"/>
        <v>-3.9927756810479971</v>
      </c>
      <c r="AA74" s="63">
        <f t="shared" si="190"/>
        <v>-1.4952254732048915</v>
      </c>
      <c r="AB74" s="63">
        <f t="shared" si="191"/>
        <v>4.8338283305682586</v>
      </c>
      <c r="AC74" s="63">
        <f t="shared" si="192"/>
        <v>16.868399796571634</v>
      </c>
      <c r="AD74" s="63">
        <f t="shared" si="193"/>
        <v>-10.645269572841551</v>
      </c>
      <c r="AE74" s="63">
        <f t="shared" si="194"/>
        <v>1.3541427587789641</v>
      </c>
      <c r="AF74" s="63">
        <f t="shared" si="195"/>
        <v>6.3179347826086945</v>
      </c>
      <c r="AG74" s="63">
        <f t="shared" si="196"/>
        <v>19.075612353567642</v>
      </c>
      <c r="AH74" s="63">
        <f t="shared" si="197"/>
        <v>-9.5167032858666794</v>
      </c>
      <c r="AI74" s="63">
        <f t="shared" si="198"/>
        <v>-2.3758233821862862</v>
      </c>
      <c r="AJ74" s="63">
        <f t="shared" si="199"/>
        <v>6.8264435402609456</v>
      </c>
      <c r="AK74" s="63">
        <f t="shared" si="200"/>
        <v>14.818812460449193</v>
      </c>
      <c r="AL74" s="63">
        <f t="shared" si="201"/>
        <v>-8.4716426473033746</v>
      </c>
      <c r="AM74" s="63">
        <f t="shared" si="202"/>
        <v>-4.0734216059555575</v>
      </c>
      <c r="AN74" s="63">
        <f t="shared" si="203"/>
        <v>13.800784350896295</v>
      </c>
      <c r="AO74" s="63">
        <f t="shared" si="204"/>
        <v>10.550448208726808</v>
      </c>
      <c r="AP74" s="63">
        <f t="shared" si="205"/>
        <v>-8.2464698229668709</v>
      </c>
      <c r="AQ74" s="63">
        <f t="shared" si="206"/>
        <v>-2.2295724611049867</v>
      </c>
      <c r="AR74" s="63">
        <f t="shared" si="207"/>
        <v>8.7374180344985977</v>
      </c>
      <c r="AS74" s="63">
        <f t="shared" si="208"/>
        <v>14.061071634338399</v>
      </c>
      <c r="AT74" s="63">
        <f t="shared" si="209"/>
        <v>-8.7383208545137485</v>
      </c>
      <c r="AU74" s="63">
        <f t="shared" si="210"/>
        <v>-2.1342621325947548</v>
      </c>
      <c r="AV74" s="63">
        <f t="shared" si="211"/>
        <v>9.5599579740461547</v>
      </c>
      <c r="AW74" s="63">
        <f t="shared" si="212"/>
        <v>12.961494267769048</v>
      </c>
      <c r="AX74" s="63">
        <f t="shared" si="213"/>
        <v>-5.5462449740575481</v>
      </c>
      <c r="AY74" s="63">
        <f t="shared" si="214"/>
        <v>-2.0722713145818932</v>
      </c>
      <c r="AZ74" s="63">
        <f t="shared" si="215"/>
        <v>7.839703921841747</v>
      </c>
      <c r="BA74" s="63">
        <f t="shared" si="216"/>
        <v>13.04469497081632</v>
      </c>
      <c r="BB74" s="63">
        <f t="shared" si="217"/>
        <v>-2.722887593686337</v>
      </c>
      <c r="BC74" s="63">
        <f t="shared" si="218"/>
        <v>-0.47971881242827019</v>
      </c>
      <c r="BD74" s="63">
        <f t="shared" si="219"/>
        <v>5.2869615139342097</v>
      </c>
      <c r="BE74" s="63">
        <f t="shared" si="220"/>
        <v>12.114890216332455</v>
      </c>
      <c r="BF74" s="63">
        <f t="shared" si="221"/>
        <v>-0.93456793986169939</v>
      </c>
      <c r="BG74" s="63">
        <f t="shared" si="222"/>
        <v>-1.0209152780529955</v>
      </c>
      <c r="BH74" s="63">
        <f t="shared" si="223"/>
        <v>0.85686275021310732</v>
      </c>
      <c r="BI74" s="63">
        <f t="shared" si="224"/>
        <v>15.113389204701111</v>
      </c>
      <c r="BJ74" s="63">
        <f t="shared" si="225"/>
        <v>5.8106725225994573</v>
      </c>
      <c r="BK74" s="63">
        <f t="shared" si="226"/>
        <v>7.6551975771879279</v>
      </c>
      <c r="BL74" s="63">
        <f t="shared" si="227"/>
        <v>-3.7698798024493585</v>
      </c>
      <c r="BM74" s="63">
        <f t="shared" si="228"/>
        <v>21.308675994023261</v>
      </c>
      <c r="BN74" s="63">
        <f t="shared" si="229"/>
        <v>-11.325168692367091</v>
      </c>
      <c r="BO74" s="63">
        <f t="shared" si="230"/>
        <v>6.8502106639546767</v>
      </c>
      <c r="BP74" s="63">
        <f t="shared" si="231"/>
        <v>-0.34876606159493434</v>
      </c>
      <c r="BQ74" s="63">
        <f t="shared" si="232"/>
        <v>21.625306153079954</v>
      </c>
      <c r="BR74" s="63">
        <f t="shared" si="233"/>
        <v>-9.6162500461575409</v>
      </c>
      <c r="BS74" s="63">
        <f t="shared" si="234"/>
        <v>6.5146427176884192</v>
      </c>
      <c r="BT74" s="63">
        <f t="shared" si="235"/>
        <v>-0.26834418440965258</v>
      </c>
      <c r="BU74" s="63">
        <f t="shared" si="236"/>
        <v>20.362283681060983</v>
      </c>
      <c r="BV74" s="63">
        <f t="shared" si="237"/>
        <v>-9.81958836869177</v>
      </c>
      <c r="BW74" s="63">
        <f t="shared" si="238"/>
        <v>4.4798158203890477</v>
      </c>
    </row>
    <row r="75" spans="1:75">
      <c r="A75" s="60" t="s">
        <v>9</v>
      </c>
      <c r="B75" s="136"/>
      <c r="C75" s="63">
        <f t="shared" si="166"/>
        <v>4.169534064688512</v>
      </c>
      <c r="D75" s="63">
        <f t="shared" si="167"/>
        <v>15.522286558116031</v>
      </c>
      <c r="E75" s="63">
        <f t="shared" si="168"/>
        <v>4.7856603430847411</v>
      </c>
      <c r="F75" s="63">
        <f t="shared" si="169"/>
        <v>0.19954916325699415</v>
      </c>
      <c r="G75" s="63">
        <f t="shared" si="170"/>
        <v>-3.3432176656151413</v>
      </c>
      <c r="H75" s="63">
        <f t="shared" si="171"/>
        <v>12.858271160109929</v>
      </c>
      <c r="I75" s="63">
        <f t="shared" si="172"/>
        <v>2.7822440717177521</v>
      </c>
      <c r="J75" s="63">
        <f t="shared" si="173"/>
        <v>-4.3345343028329246</v>
      </c>
      <c r="K75" s="63">
        <f t="shared" si="174"/>
        <v>4.9602335924798071</v>
      </c>
      <c r="L75" s="63">
        <f t="shared" si="175"/>
        <v>11.914409337563013</v>
      </c>
      <c r="M75" s="63">
        <f t="shared" si="176"/>
        <v>-1.8839654156022629</v>
      </c>
      <c r="N75" s="63">
        <f t="shared" si="177"/>
        <v>-5.541685152570361</v>
      </c>
      <c r="O75" s="63">
        <f t="shared" si="178"/>
        <v>7.5363688881886546</v>
      </c>
      <c r="P75" s="63">
        <f t="shared" si="179"/>
        <v>8.4476948622777819</v>
      </c>
      <c r="Q75" s="63">
        <f t="shared" si="180"/>
        <v>3.5204845591794931</v>
      </c>
      <c r="R75" s="63">
        <f t="shared" si="181"/>
        <v>-6.9516375942820492</v>
      </c>
      <c r="S75" s="63">
        <f t="shared" si="182"/>
        <v>7.3861021629084211</v>
      </c>
      <c r="T75" s="63">
        <f t="shared" si="183"/>
        <v>9.5564602528390807</v>
      </c>
      <c r="U75" s="63">
        <f t="shared" si="184"/>
        <v>4.902210052806578</v>
      </c>
      <c r="V75" s="63">
        <f t="shared" si="185"/>
        <v>-5.3235528967071133</v>
      </c>
      <c r="W75" s="63">
        <f t="shared" si="186"/>
        <v>9.1083301878575043</v>
      </c>
      <c r="X75" s="63">
        <f t="shared" si="187"/>
        <v>10.614366561995482</v>
      </c>
      <c r="Y75" s="63">
        <f t="shared" si="188"/>
        <v>5.6134723336006429</v>
      </c>
      <c r="Z75" s="63">
        <f t="shared" si="189"/>
        <v>-8.6255873166673247</v>
      </c>
      <c r="AA75" s="63">
        <f t="shared" si="190"/>
        <v>5.5169026765981819</v>
      </c>
      <c r="AB75" s="63">
        <f t="shared" si="191"/>
        <v>4.3123109145915617</v>
      </c>
      <c r="AC75" s="63">
        <f t="shared" si="192"/>
        <v>9.4824829514609377</v>
      </c>
      <c r="AD75" s="63">
        <f t="shared" si="193"/>
        <v>-8.8514806654978948E-2</v>
      </c>
      <c r="AE75" s="63">
        <f t="shared" si="194"/>
        <v>2.9731536299893468</v>
      </c>
      <c r="AF75" s="63">
        <f t="shared" si="195"/>
        <v>5.5573586980280982</v>
      </c>
      <c r="AG75" s="63">
        <f t="shared" si="196"/>
        <v>10.680781370598831</v>
      </c>
      <c r="AH75" s="63">
        <f t="shared" si="197"/>
        <v>-5.0801700191237691</v>
      </c>
      <c r="AI75" s="63">
        <f t="shared" si="198"/>
        <v>1.8267584051918417</v>
      </c>
      <c r="AJ75" s="63">
        <f t="shared" si="199"/>
        <v>5.0762739370334362</v>
      </c>
      <c r="AK75" s="63">
        <f t="shared" si="200"/>
        <v>9.3200491977287996</v>
      </c>
      <c r="AL75" s="63">
        <f t="shared" si="201"/>
        <v>-2.7643192782519992</v>
      </c>
      <c r="AM75" s="63">
        <f t="shared" si="202"/>
        <v>2.2472383177816058</v>
      </c>
      <c r="AN75" s="63">
        <f t="shared" si="203"/>
        <v>2.5936658757161064</v>
      </c>
      <c r="AO75" s="63">
        <f t="shared" si="204"/>
        <v>2.2677102147300698</v>
      </c>
      <c r="AP75" s="63">
        <f t="shared" si="205"/>
        <v>5.3076486570566646</v>
      </c>
      <c r="AQ75" s="63">
        <f t="shared" si="206"/>
        <v>-1.3870665417057277</v>
      </c>
      <c r="AR75" s="63">
        <f t="shared" si="207"/>
        <v>5.7260977000570383</v>
      </c>
      <c r="AS75" s="63">
        <f t="shared" si="208"/>
        <v>9.3262618544653684</v>
      </c>
      <c r="AT75" s="63">
        <f t="shared" si="209"/>
        <v>-5.6989303721349982</v>
      </c>
      <c r="AU75" s="63">
        <f t="shared" si="210"/>
        <v>5.6545982879133119</v>
      </c>
      <c r="AV75" s="63">
        <f t="shared" si="211"/>
        <v>6.0490431708747172</v>
      </c>
      <c r="AW75" s="63">
        <f t="shared" si="212"/>
        <v>4.7499630065186542</v>
      </c>
      <c r="AX75" s="63">
        <f t="shared" si="213"/>
        <v>-9.2663808475132363</v>
      </c>
      <c r="AY75" s="63">
        <f t="shared" si="214"/>
        <v>7.1235640466092844</v>
      </c>
      <c r="AZ75" s="63">
        <f t="shared" si="215"/>
        <v>6.4453763101959991</v>
      </c>
      <c r="BA75" s="63">
        <f t="shared" si="216"/>
        <v>2.8742687946847685</v>
      </c>
      <c r="BB75" s="63">
        <f t="shared" si="217"/>
        <v>2.9307563300341144</v>
      </c>
      <c r="BC75" s="63">
        <f t="shared" si="218"/>
        <v>9.0267693937168119</v>
      </c>
      <c r="BD75" s="63">
        <f t="shared" si="219"/>
        <v>0.12848435467949287</v>
      </c>
      <c r="BE75" s="63">
        <f t="shared" si="220"/>
        <v>10.371970017057103</v>
      </c>
      <c r="BF75" s="63">
        <f t="shared" si="221"/>
        <v>-8.5685040270799782</v>
      </c>
      <c r="BG75" s="63">
        <f t="shared" si="222"/>
        <v>5.3657924447868357</v>
      </c>
      <c r="BH75" s="63">
        <f t="shared" si="223"/>
        <v>-0.48712392559852968</v>
      </c>
      <c r="BI75" s="63">
        <f t="shared" si="224"/>
        <v>5.8473301969400033</v>
      </c>
      <c r="BJ75" s="63">
        <f t="shared" si="225"/>
        <v>-2.5457652903330219</v>
      </c>
      <c r="BK75" s="63">
        <f t="shared" si="226"/>
        <v>9.6719834974868455</v>
      </c>
      <c r="BL75" s="63">
        <f t="shared" si="227"/>
        <v>0.36293313553037876</v>
      </c>
      <c r="BM75" s="63">
        <f t="shared" si="228"/>
        <v>9.3678236769169914</v>
      </c>
      <c r="BN75" s="63">
        <f t="shared" si="229"/>
        <v>-7.9333639435734629</v>
      </c>
      <c r="BO75" s="63">
        <f t="shared" si="230"/>
        <v>8.0236065573770556</v>
      </c>
      <c r="BP75" s="63">
        <f t="shared" si="231"/>
        <v>0.34722222222222865</v>
      </c>
      <c r="BQ75" s="63">
        <f t="shared" si="232"/>
        <v>4.8176736758051675</v>
      </c>
      <c r="BR75" s="63">
        <f t="shared" si="233"/>
        <v>-5.5727411237822686</v>
      </c>
      <c r="BS75" s="63">
        <f t="shared" si="234"/>
        <v>5.9896342655974975</v>
      </c>
      <c r="BT75" s="63">
        <f t="shared" si="235"/>
        <v>-4.6131844812472497E-2</v>
      </c>
      <c r="BU75" s="63">
        <f t="shared" si="236"/>
        <v>3.1384132551806982</v>
      </c>
      <c r="BV75" s="63">
        <f t="shared" si="237"/>
        <v>-4.9868427796963291</v>
      </c>
      <c r="BW75" s="63">
        <f t="shared" si="238"/>
        <v>4.143405648599642</v>
      </c>
    </row>
    <row r="76" spans="1:75">
      <c r="A76" s="60" t="s">
        <v>10</v>
      </c>
      <c r="B76" s="136"/>
      <c r="C76" s="63">
        <f t="shared" si="166"/>
        <v>1.3323367961481454</v>
      </c>
      <c r="D76" s="63">
        <f t="shared" si="167"/>
        <v>3.4180346300877034</v>
      </c>
      <c r="E76" s="63">
        <f t="shared" si="168"/>
        <v>-0.5435964340073971</v>
      </c>
      <c r="F76" s="63">
        <f t="shared" si="169"/>
        <v>11.566295987397591</v>
      </c>
      <c r="G76" s="63">
        <f t="shared" si="170"/>
        <v>1.2579964602510159</v>
      </c>
      <c r="H76" s="63">
        <f t="shared" si="171"/>
        <v>3.2530820370489972</v>
      </c>
      <c r="I76" s="63">
        <f t="shared" si="172"/>
        <v>-2.1316496843158084</v>
      </c>
      <c r="J76" s="63">
        <f t="shared" si="173"/>
        <v>12.28117868660418</v>
      </c>
      <c r="K76" s="63">
        <f t="shared" si="174"/>
        <v>3.5470721024297007</v>
      </c>
      <c r="L76" s="63">
        <f t="shared" si="175"/>
        <v>4.3169599151156355</v>
      </c>
      <c r="M76" s="63">
        <f t="shared" si="176"/>
        <v>-1.5099879410685377</v>
      </c>
      <c r="N76" s="63">
        <f t="shared" si="177"/>
        <v>4.8320327036061252</v>
      </c>
      <c r="O76" s="63">
        <f t="shared" si="178"/>
        <v>2.6132891345131948</v>
      </c>
      <c r="P76" s="63">
        <f t="shared" si="179"/>
        <v>-1.6499279085553349</v>
      </c>
      <c r="Q76" s="63">
        <f t="shared" si="180"/>
        <v>1.4660171186466364</v>
      </c>
      <c r="R76" s="63">
        <f t="shared" si="181"/>
        <v>12.301387787112656</v>
      </c>
      <c r="S76" s="63">
        <f t="shared" si="182"/>
        <v>-0.46405161681829155</v>
      </c>
      <c r="T76" s="63">
        <f t="shared" si="183"/>
        <v>7.462579514329394</v>
      </c>
      <c r="U76" s="63">
        <f t="shared" si="184"/>
        <v>1.8855331219756368</v>
      </c>
      <c r="V76" s="63">
        <f t="shared" si="185"/>
        <v>-2.7504420798949396</v>
      </c>
      <c r="W76" s="63">
        <f t="shared" si="186"/>
        <v>1.8555985895138583</v>
      </c>
      <c r="X76" s="63">
        <f t="shared" si="187"/>
        <v>8.9711366953137617</v>
      </c>
      <c r="Y76" s="63">
        <f t="shared" si="188"/>
        <v>1.1792716044790124</v>
      </c>
      <c r="Z76" s="63">
        <f t="shared" si="189"/>
        <v>1.1104780529952951E-2</v>
      </c>
      <c r="AA76" s="63">
        <f t="shared" si="190"/>
        <v>1.307659146429077</v>
      </c>
      <c r="AB76" s="63">
        <f t="shared" si="191"/>
        <v>3.3262411347517831</v>
      </c>
      <c r="AC76" s="63">
        <f t="shared" si="192"/>
        <v>2.5018875694968701</v>
      </c>
      <c r="AD76" s="63">
        <f t="shared" si="193"/>
        <v>5.7178791007820173</v>
      </c>
      <c r="AE76" s="63">
        <f t="shared" si="194"/>
        <v>0.19754616976447917</v>
      </c>
      <c r="AF76" s="63">
        <f t="shared" si="195"/>
        <v>6.7551945008592504</v>
      </c>
      <c r="AG76" s="63">
        <f t="shared" si="196"/>
        <v>7.4223666110574351</v>
      </c>
      <c r="AH76" s="63">
        <f t="shared" si="197"/>
        <v>3.9549796724371782</v>
      </c>
      <c r="AI76" s="63">
        <f t="shared" si="198"/>
        <v>-1.1064459056220202</v>
      </c>
      <c r="AJ76" s="63">
        <f t="shared" si="199"/>
        <v>-3.0387182910547188</v>
      </c>
      <c r="AK76" s="63">
        <f t="shared" si="200"/>
        <v>-1.0660387750605895</v>
      </c>
      <c r="AL76" s="63">
        <f t="shared" si="201"/>
        <v>15.616644555100601</v>
      </c>
      <c r="AM76" s="63">
        <f t="shared" si="202"/>
        <v>-5.0230171380618316</v>
      </c>
      <c r="AN76" s="63">
        <f t="shared" si="203"/>
        <v>6.2915597126905185</v>
      </c>
      <c r="AO76" s="63">
        <f t="shared" si="204"/>
        <v>-0.58068846577378508</v>
      </c>
      <c r="AP76" s="63">
        <f t="shared" si="205"/>
        <v>16.089369983033215</v>
      </c>
      <c r="AQ76" s="63">
        <f t="shared" si="206"/>
        <v>-1.3509125154250807</v>
      </c>
      <c r="AR76" s="63">
        <f t="shared" si="207"/>
        <v>1.2160115873329289</v>
      </c>
      <c r="AS76" s="63">
        <f t="shared" si="208"/>
        <v>-3.1005331616114922</v>
      </c>
      <c r="AT76" s="63">
        <f t="shared" si="209"/>
        <v>10.995585231170093</v>
      </c>
      <c r="AU76" s="63">
        <f t="shared" si="210"/>
        <v>-1.5840643130098725E-2</v>
      </c>
      <c r="AV76" s="63">
        <f t="shared" si="211"/>
        <v>9.333597385879786</v>
      </c>
      <c r="AW76" s="63">
        <f t="shared" si="212"/>
        <v>-1.3983480654977607</v>
      </c>
      <c r="AX76" s="63">
        <f t="shared" si="213"/>
        <v>15.755611695267985</v>
      </c>
      <c r="AY76" s="63">
        <f t="shared" si="214"/>
        <v>-4.8433018622791364</v>
      </c>
      <c r="AZ76" s="63">
        <f t="shared" si="215"/>
        <v>8.6918130018993018</v>
      </c>
      <c r="BA76" s="63">
        <f t="shared" si="216"/>
        <v>3.2971075583623168</v>
      </c>
      <c r="BB76" s="63">
        <f t="shared" si="217"/>
        <v>1.8071357329186397</v>
      </c>
      <c r="BC76" s="63">
        <f t="shared" si="218"/>
        <v>-3.0621765434798354</v>
      </c>
      <c r="BD76" s="63">
        <f t="shared" si="219"/>
        <v>0.58365729496424135</v>
      </c>
      <c r="BE76" s="63">
        <f t="shared" si="220"/>
        <v>3.1434184675835017</v>
      </c>
      <c r="BF76" s="63">
        <f t="shared" si="221"/>
        <v>8.0535706297684548</v>
      </c>
      <c r="BG76" s="63">
        <f t="shared" si="222"/>
        <v>-2.7860229117988875</v>
      </c>
      <c r="BH76" s="63">
        <f t="shared" si="223"/>
        <v>0.63732208091907705</v>
      </c>
      <c r="BI76" s="63">
        <f t="shared" si="224"/>
        <v>3.3663497477203741</v>
      </c>
      <c r="BJ76" s="63">
        <f t="shared" si="225"/>
        <v>5.9261088090815175</v>
      </c>
      <c r="BK76" s="63">
        <f t="shared" si="226"/>
        <v>-1.7661550123176144</v>
      </c>
      <c r="BL76" s="63">
        <f t="shared" si="227"/>
        <v>-0.10674280129118061</v>
      </c>
      <c r="BM76" s="63">
        <f t="shared" si="228"/>
        <v>5.6157787676700002</v>
      </c>
      <c r="BN76" s="63">
        <f t="shared" si="229"/>
        <v>5.9877044274137354</v>
      </c>
      <c r="BO76" s="63">
        <f t="shared" si="230"/>
        <v>-1.4759934348921773</v>
      </c>
      <c r="BP76" s="63">
        <f t="shared" si="231"/>
        <v>0.57132131251394935</v>
      </c>
      <c r="BQ76" s="63">
        <f t="shared" si="232"/>
        <v>0.89235722284434116</v>
      </c>
      <c r="BR76" s="63">
        <f t="shared" si="233"/>
        <v>8.8827997641427761</v>
      </c>
      <c r="BS76" s="63">
        <f t="shared" si="234"/>
        <v>-1.7435440027183262</v>
      </c>
      <c r="BT76" s="63">
        <f t="shared" si="235"/>
        <v>7.4567186115372955E-2</v>
      </c>
      <c r="BU76" s="63">
        <f t="shared" si="236"/>
        <v>3.0981717654935679</v>
      </c>
      <c r="BV76" s="63">
        <f t="shared" si="237"/>
        <v>5.5425567696742197</v>
      </c>
      <c r="BW76" s="63">
        <f t="shared" si="238"/>
        <v>-2.2170820275580785</v>
      </c>
    </row>
    <row r="77" spans="1:75">
      <c r="A77" s="60" t="s">
        <v>11</v>
      </c>
      <c r="B77" s="136"/>
      <c r="C77" s="63">
        <f t="shared" si="166"/>
        <v>4.6623953354351082</v>
      </c>
      <c r="D77" s="63">
        <f t="shared" si="167"/>
        <v>5.6756480134324923</v>
      </c>
      <c r="E77" s="63">
        <f t="shared" si="168"/>
        <v>-0.67674676062656258</v>
      </c>
      <c r="F77" s="63">
        <f t="shared" si="169"/>
        <v>3.7852296882113099</v>
      </c>
      <c r="G77" s="63">
        <f t="shared" si="170"/>
        <v>5.2381150488235493</v>
      </c>
      <c r="H77" s="63">
        <f t="shared" si="171"/>
        <v>5.0492283955846551</v>
      </c>
      <c r="I77" s="63">
        <f t="shared" si="172"/>
        <v>-0.57673264399231772</v>
      </c>
      <c r="J77" s="63">
        <f t="shared" si="173"/>
        <v>-3.4218585226942391E-2</v>
      </c>
      <c r="K77" s="63">
        <f t="shared" si="174"/>
        <v>5.0262262331518341</v>
      </c>
      <c r="L77" s="63">
        <f t="shared" si="175"/>
        <v>4.8871770273859232</v>
      </c>
      <c r="M77" s="63">
        <f t="shared" si="176"/>
        <v>-0.74622032145178752</v>
      </c>
      <c r="N77" s="63">
        <f t="shared" si="177"/>
        <v>7.2945025494625417</v>
      </c>
      <c r="O77" s="63">
        <f t="shared" si="178"/>
        <v>2.0735798282154345</v>
      </c>
      <c r="P77" s="63">
        <f t="shared" si="179"/>
        <v>4.8646598891276565</v>
      </c>
      <c r="Q77" s="63">
        <f t="shared" si="180"/>
        <v>-2.1679610145850976</v>
      </c>
      <c r="R77" s="63">
        <f t="shared" si="181"/>
        <v>6.2872847584590081</v>
      </c>
      <c r="S77" s="63">
        <f t="shared" si="182"/>
        <v>3.3031891150164556</v>
      </c>
      <c r="T77" s="63">
        <f t="shared" si="183"/>
        <v>8.8661278706889597</v>
      </c>
      <c r="U77" s="63">
        <f t="shared" si="184"/>
        <v>-2.0904079382579921</v>
      </c>
      <c r="V77" s="63">
        <f t="shared" si="185"/>
        <v>9.7033772340361288</v>
      </c>
      <c r="W77" s="63">
        <f t="shared" si="186"/>
        <v>5.0328807951546981</v>
      </c>
      <c r="X77" s="63">
        <f t="shared" si="187"/>
        <v>6.2102826973792249</v>
      </c>
      <c r="Y77" s="63">
        <f t="shared" si="188"/>
        <v>-1.9383493146655848</v>
      </c>
      <c r="Z77" s="63">
        <f t="shared" si="189"/>
        <v>6.9842085923309636</v>
      </c>
      <c r="AA77" s="63">
        <f t="shared" si="190"/>
        <v>-1.6213738887252023</v>
      </c>
      <c r="AB77" s="63">
        <f t="shared" si="191"/>
        <v>1.3096347283755718</v>
      </c>
      <c r="AC77" s="63">
        <f t="shared" si="192"/>
        <v>3.1437835200074378E-2</v>
      </c>
      <c r="AD77" s="63">
        <f t="shared" si="193"/>
        <v>18.91988563040924</v>
      </c>
      <c r="AE77" s="63">
        <f t="shared" si="194"/>
        <v>3.3983835994480649</v>
      </c>
      <c r="AF77" s="63">
        <f t="shared" si="195"/>
        <v>3.2352156174934379</v>
      </c>
      <c r="AG77" s="63">
        <f t="shared" si="196"/>
        <v>1.3277686469317114</v>
      </c>
      <c r="AH77" s="63">
        <f t="shared" si="197"/>
        <v>8.6816385606639344</v>
      </c>
      <c r="AI77" s="63">
        <f t="shared" si="198"/>
        <v>2.3328749203367622</v>
      </c>
      <c r="AJ77" s="63">
        <f t="shared" si="199"/>
        <v>0.40972188078730215</v>
      </c>
      <c r="AK77" s="63">
        <f t="shared" si="200"/>
        <v>0.68389181778120955</v>
      </c>
      <c r="AL77" s="63">
        <f t="shared" si="201"/>
        <v>3.4035335310584904</v>
      </c>
      <c r="AM77" s="63">
        <f t="shared" si="202"/>
        <v>7.4797716866336339</v>
      </c>
      <c r="AN77" s="63">
        <f t="shared" si="203"/>
        <v>2.8872807913396152</v>
      </c>
      <c r="AO77" s="63">
        <f t="shared" si="204"/>
        <v>0.49488804753194621</v>
      </c>
      <c r="AP77" s="63">
        <f t="shared" si="205"/>
        <v>-0.57814624197302966</v>
      </c>
      <c r="AQ77" s="63">
        <f t="shared" si="206"/>
        <v>8.7891286196672098</v>
      </c>
      <c r="AR77" s="63">
        <f t="shared" si="207"/>
        <v>4.2876916354542152</v>
      </c>
      <c r="AS77" s="63">
        <f t="shared" si="208"/>
        <v>2.3048797793395344</v>
      </c>
      <c r="AT77" s="63">
        <f t="shared" si="209"/>
        <v>-6.5846519339303429</v>
      </c>
      <c r="AU77" s="63">
        <f t="shared" si="210"/>
        <v>12.342457532030371</v>
      </c>
      <c r="AV77" s="63">
        <f t="shared" si="211"/>
        <v>4.8777088704619995</v>
      </c>
      <c r="AW77" s="63">
        <f t="shared" si="212"/>
        <v>4.6508537638689951E-2</v>
      </c>
      <c r="AX77" s="63">
        <f t="shared" si="213"/>
        <v>-5.4816903031270803</v>
      </c>
      <c r="AY77" s="63">
        <f t="shared" si="214"/>
        <v>17.628193873848524</v>
      </c>
      <c r="AZ77" s="63">
        <f t="shared" si="215"/>
        <v>3.2849409938506429</v>
      </c>
      <c r="BA77" s="63">
        <f t="shared" si="216"/>
        <v>-12.716174386532478</v>
      </c>
      <c r="BB77" s="63">
        <f t="shared" si="217"/>
        <v>-0.50005545583538458</v>
      </c>
      <c r="BC77" s="63">
        <f t="shared" si="218"/>
        <v>20.412388033746883</v>
      </c>
      <c r="BD77" s="63">
        <f t="shared" si="219"/>
        <v>2.1239410190133765</v>
      </c>
      <c r="BE77" s="63">
        <f t="shared" si="220"/>
        <v>-12.934373367440685</v>
      </c>
      <c r="BF77" s="63">
        <f t="shared" si="221"/>
        <v>12.34556924426494</v>
      </c>
      <c r="BG77" s="63">
        <f t="shared" si="222"/>
        <v>23.622924636927554</v>
      </c>
      <c r="BH77" s="63">
        <f t="shared" si="223"/>
        <v>1.2649100141213019</v>
      </c>
      <c r="BI77" s="63">
        <f t="shared" si="224"/>
        <v>-10.33705198196059</v>
      </c>
      <c r="BJ77" s="63">
        <f t="shared" si="225"/>
        <v>-9.8019313012718285</v>
      </c>
      <c r="BK77" s="63">
        <f t="shared" si="226"/>
        <v>24.039345467916888</v>
      </c>
      <c r="BL77" s="63">
        <f t="shared" si="227"/>
        <v>0.78559252945971692</v>
      </c>
      <c r="BM77" s="63">
        <f t="shared" si="228"/>
        <v>-10.905213618648435</v>
      </c>
      <c r="BN77" s="63">
        <f t="shared" si="229"/>
        <v>-6.1835710788480913</v>
      </c>
      <c r="BO77" s="63">
        <f t="shared" si="230"/>
        <v>26.06359552541177</v>
      </c>
      <c r="BP77" s="63">
        <f t="shared" si="231"/>
        <v>6.5259921743991161</v>
      </c>
      <c r="BQ77" s="63">
        <f t="shared" si="232"/>
        <v>-3.9944903581267304</v>
      </c>
      <c r="BR77" s="63">
        <f t="shared" si="233"/>
        <v>-6.0348719472019834</v>
      </c>
      <c r="BS77" s="63">
        <f t="shared" si="234"/>
        <v>17.653053796316534</v>
      </c>
      <c r="BT77" s="63">
        <f t="shared" si="235"/>
        <v>4.207400074248226</v>
      </c>
      <c r="BU77" s="63">
        <f t="shared" si="236"/>
        <v>-6.9053556584728675</v>
      </c>
      <c r="BV77" s="63">
        <f t="shared" si="237"/>
        <v>-4.3104233340721132</v>
      </c>
      <c r="BW77" s="63">
        <f t="shared" si="238"/>
        <v>14.092485564869369</v>
      </c>
    </row>
    <row r="78" spans="1:75">
      <c r="A78" s="57" t="s">
        <v>12</v>
      </c>
      <c r="B78" s="137"/>
      <c r="C78" s="64">
        <f t="shared" si="166"/>
        <v>2.8832746437264962</v>
      </c>
      <c r="D78" s="64">
        <f t="shared" si="167"/>
        <v>2.5888406496221301</v>
      </c>
      <c r="E78" s="64">
        <f t="shared" si="168"/>
        <v>2.3287057769816433</v>
      </c>
      <c r="F78" s="64">
        <f t="shared" si="169"/>
        <v>4.9036752727760069</v>
      </c>
      <c r="G78" s="64">
        <f t="shared" si="170"/>
        <v>4.1626845067431324</v>
      </c>
      <c r="H78" s="64">
        <f t="shared" si="171"/>
        <v>3.5783464165562053</v>
      </c>
      <c r="I78" s="64">
        <f t="shared" si="172"/>
        <v>1.4173228346456563</v>
      </c>
      <c r="J78" s="64">
        <f t="shared" si="173"/>
        <v>-0.27838826451706217</v>
      </c>
      <c r="K78" s="64">
        <f t="shared" si="174"/>
        <v>4.5490521237704025</v>
      </c>
      <c r="L78" s="64">
        <f t="shared" si="175"/>
        <v>6.7772170151405771</v>
      </c>
      <c r="M78" s="64">
        <f t="shared" si="176"/>
        <v>-0.77650236326805877</v>
      </c>
      <c r="N78" s="64">
        <f t="shared" si="177"/>
        <v>4.1194678497814312</v>
      </c>
      <c r="O78" s="64">
        <f t="shared" si="178"/>
        <v>6.8120805369127622</v>
      </c>
      <c r="P78" s="64">
        <f t="shared" si="179"/>
        <v>5.7492931196983923</v>
      </c>
      <c r="Q78" s="64">
        <f t="shared" si="180"/>
        <v>2.1687462863933495</v>
      </c>
      <c r="R78" s="64">
        <f t="shared" si="181"/>
        <v>-1.0091152971862911</v>
      </c>
      <c r="S78" s="64">
        <f t="shared" si="182"/>
        <v>2.8024020589076359</v>
      </c>
      <c r="T78" s="64">
        <f t="shared" si="183"/>
        <v>5.452016689847011</v>
      </c>
      <c r="U78" s="64">
        <f t="shared" si="184"/>
        <v>0.92323925085729619</v>
      </c>
      <c r="V78" s="64">
        <f t="shared" si="185"/>
        <v>3.4823187846824672</v>
      </c>
      <c r="W78" s="64">
        <f t="shared" si="186"/>
        <v>3.4824605998983063</v>
      </c>
      <c r="X78" s="64">
        <f t="shared" si="187"/>
        <v>6.3620732006877985</v>
      </c>
      <c r="Y78" s="64">
        <f t="shared" si="188"/>
        <v>1.0623556581986184</v>
      </c>
      <c r="Z78" s="64">
        <f t="shared" si="189"/>
        <v>5.8182111815480875</v>
      </c>
      <c r="AA78" s="64">
        <f t="shared" si="190"/>
        <v>6.6006600660060269E-2</v>
      </c>
      <c r="AB78" s="64">
        <f t="shared" si="191"/>
        <v>3.0123131046613998</v>
      </c>
      <c r="AC78" s="64">
        <f t="shared" si="192"/>
        <v>3.3724653148345669</v>
      </c>
      <c r="AD78" s="64">
        <f t="shared" si="193"/>
        <v>7.0698457800743144</v>
      </c>
      <c r="AE78" s="64">
        <f t="shared" si="194"/>
        <v>1.3459208983060611</v>
      </c>
      <c r="AF78" s="64">
        <f t="shared" si="195"/>
        <v>3.7014551594604579</v>
      </c>
      <c r="AG78" s="64">
        <f t="shared" si="196"/>
        <v>2.5429930479326495</v>
      </c>
      <c r="AH78" s="64">
        <f t="shared" si="197"/>
        <v>0.97317691653910443</v>
      </c>
      <c r="AI78" s="64">
        <f t="shared" si="198"/>
        <v>0.77313700339124747</v>
      </c>
      <c r="AJ78" s="64">
        <f t="shared" si="199"/>
        <v>1.0461892556363528</v>
      </c>
      <c r="AK78" s="64">
        <f t="shared" si="200"/>
        <v>0.88005383858777708</v>
      </c>
      <c r="AL78" s="64">
        <f t="shared" si="201"/>
        <v>1.5215975608505845</v>
      </c>
      <c r="AM78" s="64">
        <f t="shared" si="202"/>
        <v>-1.3404646050321007</v>
      </c>
      <c r="AN78" s="64">
        <f t="shared" si="203"/>
        <v>4.4153612043314663</v>
      </c>
      <c r="AO78" s="64">
        <f t="shared" si="204"/>
        <v>2.0172216926965567</v>
      </c>
      <c r="AP78" s="64">
        <f t="shared" si="205"/>
        <v>2.4387983526527104</v>
      </c>
      <c r="AQ78" s="64">
        <f t="shared" si="206"/>
        <v>2.0895056915640091</v>
      </c>
      <c r="AR78" s="64">
        <f t="shared" si="207"/>
        <v>4.1851229570795905</v>
      </c>
      <c r="AS78" s="64">
        <f t="shared" si="208"/>
        <v>2.8441577481307609</v>
      </c>
      <c r="AT78" s="64">
        <f t="shared" si="209"/>
        <v>2.683759933133623</v>
      </c>
      <c r="AU78" s="64">
        <f t="shared" si="210"/>
        <v>2.399778055208758</v>
      </c>
      <c r="AV78" s="64">
        <f t="shared" si="211"/>
        <v>3.4272554863180766</v>
      </c>
      <c r="AW78" s="64">
        <f t="shared" si="212"/>
        <v>3.4708578912901022</v>
      </c>
      <c r="AX78" s="64">
        <f t="shared" si="213"/>
        <v>3.6581410748497087</v>
      </c>
      <c r="AY78" s="64">
        <f t="shared" si="214"/>
        <v>3.7313432835820781</v>
      </c>
      <c r="AZ78" s="64">
        <f t="shared" si="215"/>
        <v>4.8236820379761802</v>
      </c>
      <c r="BA78" s="64">
        <f t="shared" si="216"/>
        <v>1.7214221422142226</v>
      </c>
      <c r="BB78" s="64">
        <f t="shared" si="217"/>
        <v>3.1012026545590201</v>
      </c>
      <c r="BC78" s="64">
        <f t="shared" si="218"/>
        <v>6.9667276838591485</v>
      </c>
      <c r="BD78" s="64">
        <f t="shared" si="219"/>
        <v>6.8049124219851054</v>
      </c>
      <c r="BE78" s="64">
        <f t="shared" si="220"/>
        <v>2.5918944392082839</v>
      </c>
      <c r="BF78" s="64">
        <f t="shared" si="221"/>
        <v>0.44340250357269523</v>
      </c>
      <c r="BG78" s="64">
        <f t="shared" si="222"/>
        <v>-0.35753575357533701</v>
      </c>
      <c r="BH78" s="64">
        <f t="shared" si="223"/>
        <v>1.5180789401048742</v>
      </c>
      <c r="BI78" s="64">
        <f t="shared" si="224"/>
        <v>2.0663404023926057</v>
      </c>
      <c r="BJ78" s="64">
        <f t="shared" si="225"/>
        <v>1.737230694239257</v>
      </c>
      <c r="BK78" s="64">
        <f t="shared" si="226"/>
        <v>0.61215566243986586</v>
      </c>
      <c r="BL78" s="64">
        <f t="shared" si="227"/>
        <v>2.5380269448066128</v>
      </c>
      <c r="BM78" s="64">
        <f t="shared" si="228"/>
        <v>6.7813850979064769E-2</v>
      </c>
      <c r="BN78" s="64">
        <f t="shared" si="229"/>
        <v>2.8014354529090526</v>
      </c>
      <c r="BO78" s="64">
        <f t="shared" si="230"/>
        <v>0.58330594807756686</v>
      </c>
      <c r="BP78" s="64">
        <f t="shared" si="231"/>
        <v>3.6102262517356807</v>
      </c>
      <c r="BQ78" s="64">
        <f t="shared" si="232"/>
        <v>2.2388648009460055</v>
      </c>
      <c r="BR78" s="64">
        <f t="shared" si="233"/>
        <v>1.3262394941784181</v>
      </c>
      <c r="BS78" s="64">
        <f t="shared" si="234"/>
        <v>1.3164903736397537</v>
      </c>
      <c r="BT78" s="64">
        <f t="shared" si="235"/>
        <v>1.3444494517049792</v>
      </c>
      <c r="BU78" s="64">
        <f t="shared" si="236"/>
        <v>1.4303713036389092</v>
      </c>
      <c r="BV78" s="64">
        <f t="shared" si="237"/>
        <v>1.7109123424891708</v>
      </c>
      <c r="BW78" s="64">
        <f t="shared" si="238"/>
        <v>3.6726203285273851</v>
      </c>
    </row>
    <row r="79" spans="1:75" hidden="1">
      <c r="A79" s="53" t="s">
        <v>13</v>
      </c>
      <c r="B79" s="138"/>
      <c r="C79" s="66">
        <f t="shared" si="166"/>
        <v>9.4007185983365069</v>
      </c>
      <c r="D79" s="66">
        <f t="shared" si="167"/>
        <v>7.6261944595691276</v>
      </c>
      <c r="E79" s="66">
        <f t="shared" si="168"/>
        <v>-4.8883560691416594</v>
      </c>
      <c r="F79" s="66">
        <f t="shared" si="169"/>
        <v>1.8526323685678483</v>
      </c>
      <c r="G79" s="66">
        <f t="shared" si="170"/>
        <v>15.615735317055307</v>
      </c>
      <c r="H79" s="66">
        <f t="shared" si="171"/>
        <v>-0.94099252938176248</v>
      </c>
      <c r="I79" s="66">
        <f t="shared" si="172"/>
        <v>-4.1852899504621552</v>
      </c>
      <c r="J79" s="66">
        <f t="shared" si="173"/>
        <v>2.2329049468076159</v>
      </c>
      <c r="K79" s="66">
        <f t="shared" si="174"/>
        <v>15.94790832131919</v>
      </c>
      <c r="L79" s="66">
        <f t="shared" si="175"/>
        <v>-1.8478443165743867</v>
      </c>
      <c r="M79" s="66">
        <f t="shared" si="176"/>
        <v>-6.7073037117979757</v>
      </c>
      <c r="N79" s="66">
        <f t="shared" si="177"/>
        <v>1.2224494109058441</v>
      </c>
      <c r="O79" s="66">
        <f t="shared" si="178"/>
        <v>13.613206603502181</v>
      </c>
      <c r="P79" s="66">
        <f t="shared" si="179"/>
        <v>-3.4373017071184773</v>
      </c>
      <c r="Q79" s="66">
        <f t="shared" si="180"/>
        <v>-9.4658146098849141</v>
      </c>
      <c r="R79" s="66">
        <f t="shared" si="181"/>
        <v>3.8984678801785999</v>
      </c>
      <c r="S79" s="66">
        <f t="shared" si="182"/>
        <v>13.560430724257271</v>
      </c>
      <c r="T79" s="66">
        <f t="shared" si="183"/>
        <v>3.1090571321395126</v>
      </c>
      <c r="U79" s="66">
        <f t="shared" si="184"/>
        <v>-5.3629680206974397</v>
      </c>
      <c r="V79" s="66">
        <f t="shared" si="185"/>
        <v>3.6394438043785939</v>
      </c>
      <c r="W79" s="66">
        <f t="shared" si="186"/>
        <v>12.024990418931498</v>
      </c>
      <c r="X79" s="66">
        <f t="shared" si="187"/>
        <v>9.4636730101321973</v>
      </c>
      <c r="Y79" s="66">
        <f t="shared" si="188"/>
        <v>-6.2394623545574737</v>
      </c>
      <c r="Z79" s="66">
        <f t="shared" si="189"/>
        <v>3.7725714779296067</v>
      </c>
      <c r="AA79" s="66">
        <f t="shared" si="190"/>
        <v>11.856859818456991</v>
      </c>
      <c r="AB79" s="66">
        <f t="shared" si="191"/>
        <v>-2.917164122662734E-2</v>
      </c>
      <c r="AC79" s="66">
        <f t="shared" si="192"/>
        <v>-2.0231168571036577</v>
      </c>
      <c r="AD79" s="66">
        <f t="shared" si="193"/>
        <v>2.3672394228395142</v>
      </c>
      <c r="AE79" s="66">
        <f t="shared" si="194"/>
        <v>17.376010941277826</v>
      </c>
      <c r="AF79" s="66">
        <f t="shared" si="195"/>
        <v>1.2222961100826062</v>
      </c>
      <c r="AG79" s="66">
        <f t="shared" si="196"/>
        <v>-2.4507211033962126</v>
      </c>
      <c r="AH79" s="66">
        <f t="shared" si="197"/>
        <v>0.3226987637308254</v>
      </c>
      <c r="AI79" s="66">
        <f t="shared" si="198"/>
        <v>10.835986473474762</v>
      </c>
      <c r="AJ79" s="66">
        <f t="shared" si="199"/>
        <v>-1.029780374629339</v>
      </c>
      <c r="AK79" s="66">
        <f t="shared" si="200"/>
        <v>-5.6005714921836303</v>
      </c>
      <c r="AL79" s="66">
        <f t="shared" si="201"/>
        <v>5.1715980024721118</v>
      </c>
      <c r="AM79" s="66">
        <f t="shared" si="202"/>
        <v>7.8301613047264977</v>
      </c>
      <c r="AN79" s="66">
        <f t="shared" si="203"/>
        <v>5.9789188661717398</v>
      </c>
      <c r="AO79" s="66">
        <f t="shared" si="204"/>
        <v>-7.4934204129599138</v>
      </c>
      <c r="AP79" s="66">
        <f t="shared" si="205"/>
        <v>4.7696463844634707</v>
      </c>
      <c r="AQ79" s="66">
        <f t="shared" si="206"/>
        <v>5.7950880657303934</v>
      </c>
      <c r="AR79" s="66">
        <f t="shared" si="207"/>
        <v>5.8435730149767133</v>
      </c>
      <c r="AS79" s="66">
        <f t="shared" si="208"/>
        <v>-5.6146575635993354</v>
      </c>
      <c r="AT79" s="66">
        <f t="shared" si="209"/>
        <v>2.6172515286360172</v>
      </c>
      <c r="AU79" s="66">
        <f t="shared" si="210"/>
        <v>6.7611084662129839</v>
      </c>
      <c r="AV79" s="66">
        <f t="shared" si="211"/>
        <v>10.694141886486033</v>
      </c>
      <c r="AW79" s="66">
        <f t="shared" si="212"/>
        <v>-6.7117044580315612</v>
      </c>
      <c r="AX79" s="66">
        <f t="shared" si="213"/>
        <v>7.1053308028289681</v>
      </c>
      <c r="AY79" s="66">
        <f t="shared" si="214"/>
        <v>5.1240935412752622</v>
      </c>
      <c r="AZ79" s="66">
        <f t="shared" si="215"/>
        <v>4.1802360940577081</v>
      </c>
      <c r="BA79" s="66">
        <f t="shared" si="216"/>
        <v>-4.9584805257729174</v>
      </c>
      <c r="BB79" s="66">
        <f t="shared" si="217"/>
        <v>6.5286768415774619</v>
      </c>
      <c r="BC79" s="66">
        <f t="shared" si="218"/>
        <v>10.322837668910941</v>
      </c>
      <c r="BD79" s="66">
        <f t="shared" si="219"/>
        <v>1.989624635821726</v>
      </c>
      <c r="BE79" s="66">
        <f t="shared" si="220"/>
        <v>-8.57083911403919</v>
      </c>
      <c r="BF79" s="66">
        <f t="shared" si="221"/>
        <v>7.0127832706281801</v>
      </c>
      <c r="BG79" s="66">
        <f t="shared" si="222"/>
        <v>7.5387182271701336</v>
      </c>
      <c r="BH79" s="66">
        <f t="shared" si="223"/>
        <v>-2.5106598310035979</v>
      </c>
      <c r="BI79" s="66">
        <f t="shared" si="224"/>
        <v>-6.33432914889364</v>
      </c>
      <c r="BJ79" s="66">
        <f t="shared" si="225"/>
        <v>8.370054169217509</v>
      </c>
      <c r="BK79" s="66">
        <f t="shared" si="226"/>
        <v>11.866805793743694</v>
      </c>
      <c r="BL79" s="66">
        <f t="shared" si="227"/>
        <v>-5.3752557868002189</v>
      </c>
      <c r="BM79" s="66">
        <f t="shared" si="228"/>
        <v>-4.3610360088915039</v>
      </c>
      <c r="BN79" s="66">
        <f t="shared" si="229"/>
        <v>3.5920057226085129</v>
      </c>
      <c r="BO79" s="66">
        <f t="shared" si="230"/>
        <v>10.841281327084857</v>
      </c>
      <c r="BP79" s="66">
        <f t="shared" si="231"/>
        <v>-0.70879463427016465</v>
      </c>
      <c r="BQ79" s="66">
        <f t="shared" si="232"/>
        <v>-5.9638312730518104</v>
      </c>
      <c r="BR79" s="66">
        <f t="shared" si="233"/>
        <v>5.6424339902427745</v>
      </c>
      <c r="BS79" s="66">
        <f t="shared" si="234"/>
        <v>12.778810797616208</v>
      </c>
      <c r="BT79" s="66">
        <f t="shared" si="235"/>
        <v>-4.7915293323014234</v>
      </c>
      <c r="BU79" s="66">
        <f t="shared" si="236"/>
        <v>-5.5661349877701412</v>
      </c>
      <c r="BV79" s="66">
        <f t="shared" si="237"/>
        <v>4.9621119977355699</v>
      </c>
      <c r="BW79" s="66">
        <f t="shared" si="238"/>
        <v>12.118449016653988</v>
      </c>
    </row>
    <row r="80" spans="1:75" hidden="1">
      <c r="A80" s="69"/>
      <c r="B80" s="136"/>
      <c r="C80" s="63"/>
      <c r="D80" s="63"/>
      <c r="E80" s="63"/>
      <c r="F80" s="63"/>
      <c r="G80" s="63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63"/>
      <c r="AI80" s="63"/>
      <c r="AJ80" s="63"/>
      <c r="AK80" s="63"/>
      <c r="AL80" s="63"/>
      <c r="AM80" s="63"/>
      <c r="AN80" s="63"/>
      <c r="AO80" s="63"/>
      <c r="AP80" s="63"/>
      <c r="AQ80" s="63"/>
      <c r="AR80" s="63"/>
      <c r="AS80" s="63"/>
      <c r="AT80" s="63"/>
      <c r="AU80" s="63"/>
      <c r="AV80" s="63"/>
      <c r="AW80" s="63"/>
      <c r="AX80" s="63"/>
      <c r="AY80" s="63"/>
      <c r="AZ80" s="63"/>
      <c r="BA80" s="63"/>
      <c r="BB80" s="63"/>
      <c r="BC80" s="63"/>
      <c r="BD80" s="63"/>
      <c r="BE80" s="63"/>
      <c r="BF80" s="63"/>
      <c r="BG80" s="63"/>
      <c r="BH80" s="63"/>
      <c r="BI80" s="63"/>
      <c r="BJ80" s="63"/>
      <c r="BK80" s="63"/>
      <c r="BL80" s="63"/>
      <c r="BM80" s="63"/>
      <c r="BN80" s="63"/>
      <c r="BO80" s="63"/>
      <c r="BP80" s="63"/>
      <c r="BQ80" s="63"/>
      <c r="BR80" s="63"/>
      <c r="BS80" s="63"/>
      <c r="BT80" s="63"/>
      <c r="BU80" s="63"/>
      <c r="BV80" s="63"/>
      <c r="BW80" s="63"/>
    </row>
    <row r="81" spans="1:75" ht="14.25" customHeight="1" thickBot="1">
      <c r="A81" s="71" t="str">
        <f>A41</f>
        <v>KZN - Annual Gross Operating Surplus</v>
      </c>
      <c r="B81" s="139"/>
      <c r="C81" s="65">
        <f t="shared" si="166"/>
        <v>9.4007185983365069</v>
      </c>
      <c r="D81" s="65">
        <f t="shared" si="167"/>
        <v>7.6261944595691276</v>
      </c>
      <c r="E81" s="65">
        <f t="shared" si="168"/>
        <v>-4.8883560691416594</v>
      </c>
      <c r="F81" s="65">
        <f t="shared" si="169"/>
        <v>1.8526323685678483</v>
      </c>
      <c r="G81" s="65">
        <f t="shared" si="170"/>
        <v>15.615735317055307</v>
      </c>
      <c r="H81" s="65">
        <f t="shared" si="171"/>
        <v>-0.94099252938176248</v>
      </c>
      <c r="I81" s="65">
        <f t="shared" si="172"/>
        <v>-4.1852899504621552</v>
      </c>
      <c r="J81" s="65">
        <f t="shared" si="173"/>
        <v>2.2329049468076159</v>
      </c>
      <c r="K81" s="65">
        <f t="shared" si="174"/>
        <v>15.94790832131919</v>
      </c>
      <c r="L81" s="65">
        <f t="shared" si="175"/>
        <v>-1.8478443165743867</v>
      </c>
      <c r="M81" s="65">
        <f t="shared" si="176"/>
        <v>-6.7073037117979757</v>
      </c>
      <c r="N81" s="65">
        <f t="shared" si="177"/>
        <v>1.2224494109058441</v>
      </c>
      <c r="O81" s="65">
        <f t="shared" si="178"/>
        <v>13.613206603502181</v>
      </c>
      <c r="P81" s="65">
        <f t="shared" si="179"/>
        <v>-3.4373017071184773</v>
      </c>
      <c r="Q81" s="65">
        <f t="shared" si="180"/>
        <v>-9.4658146098849141</v>
      </c>
      <c r="R81" s="65">
        <f t="shared" si="181"/>
        <v>3.8984678801785999</v>
      </c>
      <c r="S81" s="65">
        <f t="shared" si="182"/>
        <v>13.560430724257271</v>
      </c>
      <c r="T81" s="65">
        <f t="shared" si="183"/>
        <v>3.1090571321395126</v>
      </c>
      <c r="U81" s="65">
        <f t="shared" si="184"/>
        <v>-5.3629680206974397</v>
      </c>
      <c r="V81" s="65">
        <f t="shared" si="185"/>
        <v>3.6394438043785939</v>
      </c>
      <c r="W81" s="65">
        <f t="shared" si="186"/>
        <v>12.024990418931498</v>
      </c>
      <c r="X81" s="65">
        <f t="shared" si="187"/>
        <v>9.4636730101321973</v>
      </c>
      <c r="Y81" s="65">
        <f t="shared" si="188"/>
        <v>-6.2394623545574737</v>
      </c>
      <c r="Z81" s="65">
        <f t="shared" si="189"/>
        <v>3.7725714779296067</v>
      </c>
      <c r="AA81" s="65">
        <f t="shared" si="190"/>
        <v>11.856859818456991</v>
      </c>
      <c r="AB81" s="65">
        <f t="shared" si="191"/>
        <v>-2.917164122662734E-2</v>
      </c>
      <c r="AC81" s="65">
        <f t="shared" si="192"/>
        <v>-2.0231168571036577</v>
      </c>
      <c r="AD81" s="65">
        <f t="shared" si="193"/>
        <v>2.3672394228395142</v>
      </c>
      <c r="AE81" s="65">
        <f t="shared" si="194"/>
        <v>17.376010941277826</v>
      </c>
      <c r="AF81" s="65">
        <f t="shared" si="195"/>
        <v>1.2222961100826062</v>
      </c>
      <c r="AG81" s="65">
        <f t="shared" si="196"/>
        <v>-2.4507211033962126</v>
      </c>
      <c r="AH81" s="65">
        <f t="shared" si="197"/>
        <v>0.3226987637308254</v>
      </c>
      <c r="AI81" s="65">
        <f t="shared" si="198"/>
        <v>10.835986473474762</v>
      </c>
      <c r="AJ81" s="65">
        <f t="shared" si="199"/>
        <v>-1.029780374629339</v>
      </c>
      <c r="AK81" s="65">
        <f t="shared" si="200"/>
        <v>-5.6005714921836303</v>
      </c>
      <c r="AL81" s="65">
        <f t="shared" si="201"/>
        <v>5.1715980024721118</v>
      </c>
      <c r="AM81" s="65">
        <f t="shared" si="202"/>
        <v>7.8301613047264977</v>
      </c>
      <c r="AN81" s="65">
        <f t="shared" si="203"/>
        <v>5.9789188661717398</v>
      </c>
      <c r="AO81" s="65">
        <f t="shared" si="204"/>
        <v>-7.4934204129599138</v>
      </c>
      <c r="AP81" s="65">
        <f t="shared" si="205"/>
        <v>4.7696463844634707</v>
      </c>
      <c r="AQ81" s="65">
        <f t="shared" si="206"/>
        <v>5.7950880657303934</v>
      </c>
      <c r="AR81" s="65">
        <f t="shared" si="207"/>
        <v>5.8435730149767133</v>
      </c>
      <c r="AS81" s="65">
        <f t="shared" si="208"/>
        <v>-5.6146575635993354</v>
      </c>
      <c r="AT81" s="65">
        <f t="shared" si="209"/>
        <v>2.6172515286360172</v>
      </c>
      <c r="AU81" s="65">
        <f t="shared" si="210"/>
        <v>6.7611084662129839</v>
      </c>
      <c r="AV81" s="65">
        <f t="shared" si="211"/>
        <v>10.694141886486033</v>
      </c>
      <c r="AW81" s="65">
        <f t="shared" si="212"/>
        <v>-6.7117044580315612</v>
      </c>
      <c r="AX81" s="65">
        <f t="shared" si="213"/>
        <v>7.1053308028289681</v>
      </c>
      <c r="AY81" s="65">
        <f t="shared" si="214"/>
        <v>5.1240935412752622</v>
      </c>
      <c r="AZ81" s="65">
        <f t="shared" si="215"/>
        <v>4.1802360940577081</v>
      </c>
      <c r="BA81" s="65">
        <f t="shared" si="216"/>
        <v>-4.9584805257729174</v>
      </c>
      <c r="BB81" s="65">
        <f t="shared" si="217"/>
        <v>6.5286768415774619</v>
      </c>
      <c r="BC81" s="65">
        <f t="shared" si="218"/>
        <v>10.322837668910941</v>
      </c>
      <c r="BD81" s="65">
        <f t="shared" si="219"/>
        <v>1.989624635821726</v>
      </c>
      <c r="BE81" s="65">
        <f t="shared" si="220"/>
        <v>-8.57083911403919</v>
      </c>
      <c r="BF81" s="65">
        <f t="shared" si="221"/>
        <v>7.0127832706281801</v>
      </c>
      <c r="BG81" s="65">
        <f t="shared" si="222"/>
        <v>7.5387182271701336</v>
      </c>
      <c r="BH81" s="65">
        <f t="shared" si="223"/>
        <v>-2.5106598310035979</v>
      </c>
      <c r="BI81" s="65">
        <f t="shared" si="224"/>
        <v>-6.33432914889364</v>
      </c>
      <c r="BJ81" s="65">
        <f t="shared" si="225"/>
        <v>8.370054169217509</v>
      </c>
      <c r="BK81" s="65">
        <f t="shared" si="226"/>
        <v>11.866805793743694</v>
      </c>
      <c r="BL81" s="65">
        <f t="shared" si="227"/>
        <v>-5.3752557868002189</v>
      </c>
      <c r="BM81" s="65">
        <f t="shared" si="228"/>
        <v>-4.3610360088915039</v>
      </c>
      <c r="BN81" s="65">
        <f t="shared" ref="BN81" si="239">(BN41-BM41)/BM41*100</f>
        <v>3.5920057226085129</v>
      </c>
      <c r="BO81" s="65">
        <f t="shared" ref="BO81" si="240">(BO41-BN41)/BN41*100</f>
        <v>10.841281327084857</v>
      </c>
      <c r="BP81" s="65">
        <f t="shared" ref="BP81" si="241">(BP41-BO41)/BO41*100</f>
        <v>-0.70879463427016465</v>
      </c>
      <c r="BQ81" s="65">
        <f t="shared" ref="BQ81" si="242">(BQ41-BP41)/BP41*100</f>
        <v>-5.9638312730518104</v>
      </c>
      <c r="BR81" s="65">
        <f t="shared" ref="BR81" si="243">(BR41-BQ41)/BQ41*100</f>
        <v>5.6424339902427745</v>
      </c>
      <c r="BS81" s="65">
        <f t="shared" ref="BS81" si="244">(BS41-BR41)/BR41*100</f>
        <v>12.778810797616208</v>
      </c>
      <c r="BT81" s="65">
        <f t="shared" ref="BT81" si="245">(BT41-BS41)/BS41*100</f>
        <v>-4.7915293323014234</v>
      </c>
      <c r="BU81" s="65">
        <f t="shared" ref="BU81" si="246">(BU41-BT41)/BT41*100</f>
        <v>-5.5661349877701412</v>
      </c>
      <c r="BV81" s="65">
        <f t="shared" ref="BV81" si="247">(BV41-BU41)/BU41*100</f>
        <v>4.9621119977355699</v>
      </c>
      <c r="BW81" s="65">
        <f t="shared" ref="BW81" si="248">(BW41-BV41)/BV41*100</f>
        <v>12.118449016653988</v>
      </c>
    </row>
    <row r="83" spans="1:75" ht="18">
      <c r="A83" s="205" t="str">
        <f>A43</f>
        <v>SA – Annual Gross Operating Surplus</v>
      </c>
      <c r="B83" s="211"/>
      <c r="C83" s="211"/>
      <c r="D83" s="211"/>
      <c r="E83" s="211"/>
      <c r="F83" s="211"/>
      <c r="G83" s="211"/>
      <c r="H83" s="211"/>
      <c r="I83" s="211"/>
      <c r="J83" s="211"/>
      <c r="K83" s="211"/>
      <c r="L83" s="211"/>
      <c r="M83" s="211"/>
      <c r="N83" s="211"/>
      <c r="O83" s="211"/>
      <c r="P83" s="211"/>
      <c r="Q83" s="211"/>
      <c r="R83" s="211"/>
      <c r="S83" s="211"/>
      <c r="T83" s="211"/>
      <c r="U83" s="211"/>
      <c r="V83" s="211"/>
      <c r="W83" s="211"/>
      <c r="X83" s="211"/>
      <c r="Y83" s="211"/>
      <c r="Z83" s="212"/>
      <c r="AA83" s="212"/>
      <c r="AB83" s="212"/>
      <c r="AC83" s="212"/>
      <c r="AD83" s="212"/>
      <c r="AE83" s="212"/>
      <c r="AF83" s="212"/>
      <c r="AG83" s="212"/>
      <c r="AH83" s="212"/>
      <c r="AI83" s="212"/>
      <c r="AJ83" s="212"/>
      <c r="AK83" s="212"/>
      <c r="AL83" s="212"/>
      <c r="AM83" s="212"/>
      <c r="AN83" s="212"/>
      <c r="AO83" s="212"/>
      <c r="AP83" s="212"/>
      <c r="AQ83" s="212"/>
      <c r="AR83" s="212"/>
      <c r="AS83" s="212"/>
      <c r="AT83" s="212"/>
      <c r="AU83" s="212"/>
      <c r="AV83" s="212"/>
      <c r="AW83" s="212"/>
      <c r="AX83" s="212"/>
      <c r="AY83" s="212"/>
      <c r="AZ83" s="212"/>
      <c r="BA83" s="212"/>
      <c r="BB83" s="212"/>
      <c r="BC83" s="212"/>
      <c r="BD83" s="212"/>
      <c r="BE83" s="212"/>
      <c r="BF83" s="212"/>
      <c r="BG83" s="212"/>
      <c r="BH83" s="212"/>
    </row>
    <row r="84" spans="1:75" ht="13.5" thickBot="1">
      <c r="A84" s="1" t="s">
        <v>56</v>
      </c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75" ht="13.5" thickBot="1">
      <c r="A85" s="25" t="s">
        <v>23</v>
      </c>
      <c r="B85" s="133" t="str">
        <f>B65</f>
        <v>1995q1</v>
      </c>
      <c r="C85" s="132" t="str">
        <f t="shared" ref="C85:BH85" si="249">C65</f>
        <v>1995q2</v>
      </c>
      <c r="D85" s="132" t="str">
        <f t="shared" si="249"/>
        <v>1995q3</v>
      </c>
      <c r="E85" s="132" t="str">
        <f t="shared" si="249"/>
        <v>1995q4</v>
      </c>
      <c r="F85" s="132" t="str">
        <f t="shared" si="249"/>
        <v>1996q1</v>
      </c>
      <c r="G85" s="132" t="str">
        <f t="shared" si="249"/>
        <v>1996q2</v>
      </c>
      <c r="H85" s="132" t="str">
        <f t="shared" si="249"/>
        <v>1996q3</v>
      </c>
      <c r="I85" s="132" t="str">
        <f t="shared" si="249"/>
        <v>1996q4</v>
      </c>
      <c r="J85" s="132" t="str">
        <f t="shared" si="249"/>
        <v>1997q1</v>
      </c>
      <c r="K85" s="132" t="str">
        <f t="shared" si="249"/>
        <v>1997q2</v>
      </c>
      <c r="L85" s="132" t="str">
        <f t="shared" si="249"/>
        <v>1997q3</v>
      </c>
      <c r="M85" s="132" t="str">
        <f t="shared" si="249"/>
        <v>1997q4</v>
      </c>
      <c r="N85" s="132" t="str">
        <f t="shared" si="249"/>
        <v>1998q1</v>
      </c>
      <c r="O85" s="132" t="str">
        <f t="shared" si="249"/>
        <v>1998q2</v>
      </c>
      <c r="P85" s="132" t="str">
        <f t="shared" si="249"/>
        <v>1998q3</v>
      </c>
      <c r="Q85" s="132" t="str">
        <f t="shared" si="249"/>
        <v>1998q4</v>
      </c>
      <c r="R85" s="132" t="str">
        <f t="shared" si="249"/>
        <v>1999q1</v>
      </c>
      <c r="S85" s="132" t="str">
        <f t="shared" si="249"/>
        <v>1999q2</v>
      </c>
      <c r="T85" s="132" t="str">
        <f t="shared" si="249"/>
        <v>1999q3</v>
      </c>
      <c r="U85" s="132" t="str">
        <f t="shared" si="249"/>
        <v>1999q4</v>
      </c>
      <c r="V85" s="132" t="str">
        <f t="shared" si="249"/>
        <v>2000q1</v>
      </c>
      <c r="W85" s="132" t="str">
        <f t="shared" si="249"/>
        <v>2000q2</v>
      </c>
      <c r="X85" s="132" t="str">
        <f t="shared" si="249"/>
        <v>2000q3</v>
      </c>
      <c r="Y85" s="132" t="str">
        <f t="shared" si="249"/>
        <v>2000q4</v>
      </c>
      <c r="Z85" s="132" t="str">
        <f t="shared" si="249"/>
        <v>2001q1</v>
      </c>
      <c r="AA85" s="132" t="str">
        <f t="shared" si="249"/>
        <v>2001q2</v>
      </c>
      <c r="AB85" s="132" t="str">
        <f t="shared" si="249"/>
        <v>2001q3</v>
      </c>
      <c r="AC85" s="132" t="str">
        <f t="shared" si="249"/>
        <v>2001q4</v>
      </c>
      <c r="AD85" s="132" t="str">
        <f t="shared" si="249"/>
        <v>2002q1</v>
      </c>
      <c r="AE85" s="132" t="str">
        <f t="shared" si="249"/>
        <v>2002q2</v>
      </c>
      <c r="AF85" s="132" t="str">
        <f t="shared" si="249"/>
        <v>2002q3</v>
      </c>
      <c r="AG85" s="132" t="str">
        <f t="shared" si="249"/>
        <v>2002q4</v>
      </c>
      <c r="AH85" s="132" t="str">
        <f t="shared" si="249"/>
        <v>2003q1</v>
      </c>
      <c r="AI85" s="132" t="str">
        <f t="shared" si="249"/>
        <v>2003q2</v>
      </c>
      <c r="AJ85" s="132" t="str">
        <f t="shared" si="249"/>
        <v>2003q3</v>
      </c>
      <c r="AK85" s="132" t="str">
        <f t="shared" si="249"/>
        <v>2003q4</v>
      </c>
      <c r="AL85" s="132" t="str">
        <f t="shared" si="249"/>
        <v>2004q1</v>
      </c>
      <c r="AM85" s="132" t="str">
        <f t="shared" si="249"/>
        <v>2004q2</v>
      </c>
      <c r="AN85" s="132" t="str">
        <f t="shared" si="249"/>
        <v>2004q3</v>
      </c>
      <c r="AO85" s="132" t="str">
        <f t="shared" si="249"/>
        <v>2004q4</v>
      </c>
      <c r="AP85" s="132" t="str">
        <f t="shared" si="249"/>
        <v>2005q1</v>
      </c>
      <c r="AQ85" s="132" t="str">
        <f t="shared" si="249"/>
        <v>2005q2</v>
      </c>
      <c r="AR85" s="132" t="str">
        <f t="shared" si="249"/>
        <v>2005q3</v>
      </c>
      <c r="AS85" s="132" t="str">
        <f t="shared" si="249"/>
        <v>2005q4</v>
      </c>
      <c r="AT85" s="132" t="str">
        <f t="shared" si="249"/>
        <v>2006q1</v>
      </c>
      <c r="AU85" s="132" t="str">
        <f t="shared" si="249"/>
        <v>2006q2</v>
      </c>
      <c r="AV85" s="132" t="str">
        <f t="shared" si="249"/>
        <v>2006q3</v>
      </c>
      <c r="AW85" s="132" t="str">
        <f t="shared" si="249"/>
        <v>2006q4</v>
      </c>
      <c r="AX85" s="132" t="str">
        <f t="shared" si="249"/>
        <v>2007q1</v>
      </c>
      <c r="AY85" s="132" t="str">
        <f t="shared" si="249"/>
        <v>2007q2</v>
      </c>
      <c r="AZ85" s="132" t="str">
        <f t="shared" si="249"/>
        <v>2007q3</v>
      </c>
      <c r="BA85" s="132" t="str">
        <f t="shared" si="249"/>
        <v>2007q4</v>
      </c>
      <c r="BB85" s="132" t="str">
        <f t="shared" si="249"/>
        <v>2008q1</v>
      </c>
      <c r="BC85" s="132" t="str">
        <f t="shared" si="249"/>
        <v>2008q2</v>
      </c>
      <c r="BD85" s="132" t="str">
        <f t="shared" si="249"/>
        <v>2008q3</v>
      </c>
      <c r="BE85" s="132" t="str">
        <f t="shared" si="249"/>
        <v>2008q4</v>
      </c>
      <c r="BF85" s="132" t="str">
        <f t="shared" si="249"/>
        <v>2009q1</v>
      </c>
      <c r="BG85" s="132" t="str">
        <f t="shared" si="249"/>
        <v>2009q2</v>
      </c>
      <c r="BH85" s="132" t="str">
        <f t="shared" si="249"/>
        <v>2009q3</v>
      </c>
      <c r="BI85" s="132" t="str">
        <f>BI65</f>
        <v>2009q4</v>
      </c>
      <c r="BJ85" s="132" t="str">
        <f t="shared" ref="BJ85:BM85" si="250">BJ65</f>
        <v>2010q1</v>
      </c>
      <c r="BK85" s="132" t="str">
        <f t="shared" si="250"/>
        <v>2010q2</v>
      </c>
      <c r="BL85" s="132" t="str">
        <f t="shared" si="250"/>
        <v>2010q3</v>
      </c>
      <c r="BM85" s="132" t="str">
        <f t="shared" si="250"/>
        <v>2010q4</v>
      </c>
      <c r="BN85" s="132" t="str">
        <f t="shared" ref="BN85:BQ85" si="251">BN65</f>
        <v>2011q1</v>
      </c>
      <c r="BO85" s="132" t="str">
        <f t="shared" si="251"/>
        <v>2011q2</v>
      </c>
      <c r="BP85" s="132" t="str">
        <f t="shared" si="251"/>
        <v>2011q3</v>
      </c>
      <c r="BQ85" s="132" t="str">
        <f t="shared" si="251"/>
        <v>2011q4</v>
      </c>
      <c r="BR85" s="132" t="str">
        <f t="shared" ref="BR85:BS85" si="252">BR65</f>
        <v>2012q1</v>
      </c>
      <c r="BS85" s="132" t="str">
        <f t="shared" si="252"/>
        <v>2012q2</v>
      </c>
      <c r="BT85" s="132" t="str">
        <f t="shared" ref="BT85:BW85" si="253">BT65</f>
        <v>2012q3</v>
      </c>
      <c r="BU85" s="132" t="str">
        <f t="shared" si="253"/>
        <v>2012q4</v>
      </c>
      <c r="BV85" s="132" t="str">
        <f t="shared" si="253"/>
        <v>2013q1</v>
      </c>
      <c r="BW85" s="132" t="str">
        <f t="shared" si="253"/>
        <v>2013q2</v>
      </c>
    </row>
    <row r="86" spans="1:75" ht="13.5" thickTop="1">
      <c r="A86" s="2" t="s">
        <v>0</v>
      </c>
      <c r="B86" s="135"/>
      <c r="C86" s="61"/>
      <c r="D86" s="61"/>
      <c r="E86" s="61"/>
      <c r="F86" s="61">
        <f>(F6-B6)/B6*100</f>
        <v>8.1167561417854781</v>
      </c>
      <c r="G86" s="61">
        <f t="shared" ref="G86:G101" si="254">(G6-C6)/C6*100</f>
        <v>45.835652412261005</v>
      </c>
      <c r="H86" s="61">
        <f t="shared" ref="H86:H101" si="255">(H6-D6)/D6*100</f>
        <v>14.23718740531848</v>
      </c>
      <c r="I86" s="61">
        <f t="shared" ref="I86:I101" si="256">(I6-E6)/E6*100</f>
        <v>12.289522592095025</v>
      </c>
      <c r="J86" s="61">
        <f t="shared" ref="J86:J101" si="257">(J6-F6)/F6*100</f>
        <v>13.755500227055627</v>
      </c>
      <c r="K86" s="61">
        <f t="shared" ref="K86:K101" si="258">(K6-G6)/G6*100</f>
        <v>2.5891332895600714</v>
      </c>
      <c r="L86" s="61">
        <f t="shared" ref="L86:L101" si="259">(L6-H6)/H6*100</f>
        <v>-1.6438593717325516</v>
      </c>
      <c r="M86" s="61">
        <f t="shared" ref="M86:M101" si="260">(M6-I6)/I6*100</f>
        <v>-6.1520395123130616</v>
      </c>
      <c r="N86" s="61">
        <f t="shared" ref="N86:N101" si="261">(N6-J6)/J6*100</f>
        <v>4.5778535185985678</v>
      </c>
      <c r="O86" s="61">
        <f t="shared" ref="O86:O101" si="262">(O6-K6)/K6*100</f>
        <v>5.332550366175826</v>
      </c>
      <c r="P86" s="61">
        <f t="shared" ref="P86:P101" si="263">(P6-L6)/L6*100</f>
        <v>16.488280439742784</v>
      </c>
      <c r="Q86" s="61">
        <f t="shared" ref="Q86:Q101" si="264">(Q6-M6)/M6*100</f>
        <v>10.526354529328204</v>
      </c>
      <c r="R86" s="61">
        <f t="shared" ref="R86:R101" si="265">(R6-N6)/N6*100</f>
        <v>13.334035355596214</v>
      </c>
      <c r="S86" s="61">
        <f t="shared" ref="S86:S101" si="266">(S6-O6)/O6*100</f>
        <v>10.80586358802978</v>
      </c>
      <c r="T86" s="61">
        <f t="shared" ref="T86:T101" si="267">(T6-P6)/P6*100</f>
        <v>5.3620078705105145</v>
      </c>
      <c r="U86" s="61">
        <f t="shared" ref="U86:U101" si="268">(U6-Q6)/Q6*100</f>
        <v>13.052077783697399</v>
      </c>
      <c r="V86" s="61">
        <f t="shared" ref="V86:V101" si="269">(V6-R6)/R6*100</f>
        <v>20.71218685032694</v>
      </c>
      <c r="W86" s="61">
        <f t="shared" ref="W86:W101" si="270">(W6-S6)/S6*100</f>
        <v>11.714888920877112</v>
      </c>
      <c r="X86" s="61">
        <f t="shared" ref="X86:X101" si="271">(X6-T6)/T6*100</f>
        <v>29.952383165526612</v>
      </c>
      <c r="Y86" s="61">
        <f t="shared" ref="Y86:Y101" si="272">(Y6-U6)/U6*100</f>
        <v>30.837010114338565</v>
      </c>
      <c r="Z86" s="61">
        <f t="shared" ref="Z86:Z101" si="273">(Z6-V6)/V6*100</f>
        <v>33.80699749072491</v>
      </c>
      <c r="AA86" s="61">
        <f t="shared" ref="AA86:AA101" si="274">(AA6-W6)/W6*100</f>
        <v>35.099323526253634</v>
      </c>
      <c r="AB86" s="61">
        <f t="shared" ref="AB86:AB101" si="275">(AB6-X6)/X6*100</f>
        <v>20.225598769201145</v>
      </c>
      <c r="AC86" s="61">
        <f t="shared" ref="AC86:AC101" si="276">(AC6-Y6)/Y6*100</f>
        <v>27.218069080031459</v>
      </c>
      <c r="AD86" s="61">
        <f t="shared" ref="AD86:AD101" si="277">(AD6-Z6)/Z6*100</f>
        <v>20.353918667735659</v>
      </c>
      <c r="AE86" s="61">
        <f t="shared" ref="AE86:AE101" si="278">(AE6-AA6)/AA6*100</f>
        <v>32.041066120450616</v>
      </c>
      <c r="AF86" s="61">
        <f t="shared" ref="AF86:AF101" si="279">(AF6-AB6)/AB6*100</f>
        <v>36.235771983958081</v>
      </c>
      <c r="AG86" s="61">
        <f t="shared" ref="AG86:AG101" si="280">(AG6-AC6)/AC6*100</f>
        <v>19.656286607139691</v>
      </c>
      <c r="AH86" s="61">
        <f t="shared" ref="AH86:AH101" si="281">(AH6-AD6)/AD6*100</f>
        <v>-6.2125846885492635</v>
      </c>
      <c r="AI86" s="61">
        <f t="shared" ref="AI86:AI101" si="282">(AI6-AE6)/AE6*100</f>
        <v>-13.453204003714786</v>
      </c>
      <c r="AJ86" s="61">
        <f t="shared" ref="AJ86:AJ101" si="283">(AJ6-AF6)/AF6*100</f>
        <v>-11.802713121359977</v>
      </c>
      <c r="AK86" s="61">
        <f t="shared" ref="AK86:AK101" si="284">(AK6-AG6)/AG6*100</f>
        <v>-19.015267581972299</v>
      </c>
      <c r="AL86" s="61">
        <f t="shared" ref="AL86:AL101" si="285">(AL6-AH6)/AH6*100</f>
        <v>-1.8026557607840603</v>
      </c>
      <c r="AM86" s="61">
        <f t="shared" ref="AM86:AM101" si="286">(AM6-AI6)/AI6*100</f>
        <v>-0.92906892406132491</v>
      </c>
      <c r="AN86" s="61">
        <f t="shared" ref="AN86:AN101" si="287">(AN6-AJ6)/AJ6*100</f>
        <v>10.16558072538627</v>
      </c>
      <c r="AO86" s="61">
        <f t="shared" ref="AO86:AO101" si="288">(AO6-AK6)/AK6*100</f>
        <v>9.9608123851854184</v>
      </c>
      <c r="AP86" s="61">
        <f t="shared" ref="AP86:AP101" si="289">(AP6-AL6)/AL6*100</f>
        <v>15.697597854553081</v>
      </c>
      <c r="AQ86" s="61">
        <f t="shared" ref="AQ86:AQ101" si="290">(AQ6-AM6)/AM6*100</f>
        <v>5.9843196279842994</v>
      </c>
      <c r="AR86" s="61">
        <f t="shared" ref="AR86:AR101" si="291">(AR6-AN6)/AN6*100</f>
        <v>8.2515360109111136</v>
      </c>
      <c r="AS86" s="61">
        <f t="shared" ref="AS86:AS101" si="292">(AS6-AO6)/AO6*100</f>
        <v>30.365265865297737</v>
      </c>
      <c r="AT86" s="61">
        <f t="shared" ref="AT86:AT101" si="293">(AT6-AP6)/AP6*100</f>
        <v>15.600162603905297</v>
      </c>
      <c r="AU86" s="61">
        <f t="shared" ref="AU86:AU101" si="294">(AU6-AQ6)/AQ6*100</f>
        <v>14.569592823550565</v>
      </c>
      <c r="AV86" s="61">
        <f t="shared" ref="AV86:AV101" si="295">(AV6-AR6)/AR6*100</f>
        <v>42.570281124498003</v>
      </c>
      <c r="AW86" s="61">
        <f t="shared" ref="AW86:AW101" si="296">(AW6-AS6)/AS6*100</f>
        <v>41.770145983541809</v>
      </c>
      <c r="AX86" s="61">
        <f t="shared" ref="AX86:AX101" si="297">(AX6-AT6)/AT6*100</f>
        <v>45.605083183780366</v>
      </c>
      <c r="AY86" s="61">
        <f t="shared" ref="AY86:AY101" si="298">(AY6-AU6)/AU6*100</f>
        <v>35.176186857841365</v>
      </c>
      <c r="AZ86" s="61">
        <f t="shared" ref="AZ86:AZ101" si="299">(AZ6-AV6)/AV6*100</f>
        <v>0.92555331991951328</v>
      </c>
      <c r="BA86" s="61">
        <f t="shared" ref="BA86:BA101" si="300">(BA6-AW6)/AW6*100</f>
        <v>8.1031948273197365</v>
      </c>
      <c r="BB86" s="61">
        <f t="shared" ref="BB86:BB101" si="301">(BB6-AX6)/AX6*100</f>
        <v>12.103483080940993</v>
      </c>
      <c r="BC86" s="61">
        <f t="shared" ref="BC86:BC101" si="302">(BC6-AY6)/AY6*100</f>
        <v>27.588414252643428</v>
      </c>
      <c r="BD86" s="61">
        <f t="shared" ref="BD86:BD101" si="303">(BD6-AZ6)/AZ6*100</f>
        <v>32.862728741710747</v>
      </c>
      <c r="BE86" s="61">
        <f t="shared" ref="BE86:BE101" si="304">(BE6-BA6)/BA6*100</f>
        <v>18.320776948738711</v>
      </c>
      <c r="BF86" s="61">
        <f t="shared" ref="BF86:BF101" si="305">(BF6-BB6)/BB6*100</f>
        <v>3.9569464561232692</v>
      </c>
      <c r="BG86" s="61">
        <f t="shared" ref="BG86:BG101" si="306">(BG6-BC6)/BC6*100</f>
        <v>0.9276484901126083</v>
      </c>
      <c r="BH86" s="61">
        <f t="shared" ref="BH86:BH101" si="307">(BH6-BD6)/BD6*100</f>
        <v>-8.8059210496440663</v>
      </c>
      <c r="BI86" s="61">
        <f t="shared" ref="BI86:BI101" si="308">(BI6-BE6)/BE6*100</f>
        <v>-2.1713790396520145</v>
      </c>
      <c r="BJ86" s="61">
        <f t="shared" ref="BJ86:BJ101" si="309">(BJ6-BF6)/BF6*100</f>
        <v>-2.9167729997264997</v>
      </c>
      <c r="BK86" s="61">
        <f t="shared" ref="BK86:BK101" si="310">(BK6-BG6)/BG6*100</f>
        <v>10.089467691943991</v>
      </c>
      <c r="BL86" s="61">
        <f t="shared" ref="BL86:BL101" si="311">(BL6-BH6)/BH6*100</f>
        <v>7.5726448222196794</v>
      </c>
      <c r="BM86" s="61">
        <f t="shared" ref="BM86:BM101" si="312">(BM6-BI6)/BI6*100</f>
        <v>17.031651080063256</v>
      </c>
      <c r="BN86" s="61">
        <f t="shared" ref="BN86:BN99" si="313">(BN6-BJ6)/BJ6*100</f>
        <v>24.788010835001767</v>
      </c>
      <c r="BO86" s="61">
        <f t="shared" ref="BO86:BO99" si="314">(BO6-BK6)/BK6*100</f>
        <v>3.3324713386777005</v>
      </c>
      <c r="BP86" s="61">
        <f t="shared" ref="BP86:BP99" si="315">(BP6-BL6)/BL6*100</f>
        <v>19.669128745949646</v>
      </c>
      <c r="BQ86" s="61">
        <f t="shared" ref="BQ86:BQ99" si="316">(BQ6-BM6)/BM6*100</f>
        <v>19.813474045895202</v>
      </c>
      <c r="BR86" s="61">
        <f t="shared" ref="BR86:BR99" si="317">(BR6-BN6)/BN6*100</f>
        <v>4.8887525658872661</v>
      </c>
      <c r="BS86" s="61">
        <f t="shared" ref="BS86:BS99" si="318">(BS6-BO6)/BO6*100</f>
        <v>11.939003637091661</v>
      </c>
      <c r="BT86" s="61">
        <f t="shared" ref="BT86:BT99" si="319">(BT6-BP6)/BP6*100</f>
        <v>-2.6505213588967376</v>
      </c>
      <c r="BU86" s="61">
        <f t="shared" ref="BU86:BU99" si="320">(BU6-BQ6)/BQ6*100</f>
        <v>-10.981605145643</v>
      </c>
      <c r="BV86" s="61">
        <f t="shared" ref="BV86:BV99" si="321">(BV6-BR6)/BR6*100</f>
        <v>0.64370711955911253</v>
      </c>
      <c r="BW86" s="61">
        <f t="shared" ref="BW86:BW99" si="322">(BW6-BS6)/BS6*100</f>
        <v>-4.2601918742434153</v>
      </c>
    </row>
    <row r="87" spans="1:75">
      <c r="A87" s="3" t="s">
        <v>1</v>
      </c>
      <c r="B87" s="136"/>
      <c r="C87" s="63"/>
      <c r="D87" s="63"/>
      <c r="E87" s="63"/>
      <c r="F87" s="63">
        <f>(F7-B7)/B7*100</f>
        <v>4.6521268611125715</v>
      </c>
      <c r="G87" s="63">
        <f t="shared" si="254"/>
        <v>78.892770328753343</v>
      </c>
      <c r="H87" s="63">
        <f t="shared" si="255"/>
        <v>14.278440202650829</v>
      </c>
      <c r="I87" s="63">
        <f t="shared" si="256"/>
        <v>6.7737004130347902</v>
      </c>
      <c r="J87" s="63">
        <f t="shared" si="257"/>
        <v>29.736682998019383</v>
      </c>
      <c r="K87" s="63">
        <f t="shared" si="258"/>
        <v>7.1334101098773788</v>
      </c>
      <c r="L87" s="63">
        <f t="shared" si="259"/>
        <v>6.4707818450915597E-2</v>
      </c>
      <c r="M87" s="63">
        <f t="shared" si="260"/>
        <v>-9.3972580247927127</v>
      </c>
      <c r="N87" s="63">
        <f t="shared" si="261"/>
        <v>12.939149774539525</v>
      </c>
      <c r="O87" s="63">
        <f t="shared" si="262"/>
        <v>-3.3490273920368692</v>
      </c>
      <c r="P87" s="63">
        <f t="shared" si="263"/>
        <v>1.3130101675497703</v>
      </c>
      <c r="Q87" s="63">
        <f t="shared" si="264"/>
        <v>-30.049146817054957</v>
      </c>
      <c r="R87" s="63">
        <f t="shared" si="265"/>
        <v>-14.396698918611273</v>
      </c>
      <c r="S87" s="63">
        <f t="shared" si="266"/>
        <v>8.6207137760741031</v>
      </c>
      <c r="T87" s="63">
        <f t="shared" si="267"/>
        <v>7.0740757100578682</v>
      </c>
      <c r="U87" s="63">
        <f t="shared" si="268"/>
        <v>-9.4766839378238394</v>
      </c>
      <c r="V87" s="63">
        <f t="shared" si="269"/>
        <v>-7.6071274226255756</v>
      </c>
      <c r="W87" s="63">
        <f t="shared" si="270"/>
        <v>-15.376540745224821</v>
      </c>
      <c r="X87" s="63">
        <f t="shared" si="271"/>
        <v>32.327097213341304</v>
      </c>
      <c r="Y87" s="63">
        <f t="shared" si="272"/>
        <v>30.337702478392782</v>
      </c>
      <c r="Z87" s="63">
        <f t="shared" si="273"/>
        <v>20.619803041805941</v>
      </c>
      <c r="AA87" s="63">
        <f t="shared" si="274"/>
        <v>41.019748106997454</v>
      </c>
      <c r="AB87" s="63">
        <f t="shared" si="275"/>
        <v>1.2142751369761531</v>
      </c>
      <c r="AC87" s="63">
        <f t="shared" si="276"/>
        <v>53.669311809163275</v>
      </c>
      <c r="AD87" s="63">
        <f t="shared" si="277"/>
        <v>20.297701612301829</v>
      </c>
      <c r="AE87" s="63">
        <f t="shared" si="278"/>
        <v>40.998451218788276</v>
      </c>
      <c r="AF87" s="63">
        <f t="shared" si="279"/>
        <v>35.463750818157322</v>
      </c>
      <c r="AG87" s="63">
        <f t="shared" si="280"/>
        <v>6.8028863327856017</v>
      </c>
      <c r="AH87" s="63">
        <f t="shared" si="281"/>
        <v>-5.1973814719301812</v>
      </c>
      <c r="AI87" s="63">
        <f t="shared" si="282"/>
        <v>-8.4124311083894678</v>
      </c>
      <c r="AJ87" s="63">
        <f t="shared" si="283"/>
        <v>-9.8567530695770795</v>
      </c>
      <c r="AK87" s="63">
        <f t="shared" si="284"/>
        <v>-33.85064083696787</v>
      </c>
      <c r="AL87" s="63">
        <f t="shared" si="285"/>
        <v>-1.9695543000627675</v>
      </c>
      <c r="AM87" s="63">
        <f t="shared" si="286"/>
        <v>-9.9130798161303844</v>
      </c>
      <c r="AN87" s="63">
        <f t="shared" si="287"/>
        <v>19.093202169252109</v>
      </c>
      <c r="AO87" s="63">
        <f t="shared" si="288"/>
        <v>5.4849931235337097</v>
      </c>
      <c r="AP87" s="63">
        <f t="shared" si="289"/>
        <v>31.727100509618715</v>
      </c>
      <c r="AQ87" s="63">
        <f t="shared" si="290"/>
        <v>-22.069970034047998</v>
      </c>
      <c r="AR87" s="63">
        <f t="shared" si="291"/>
        <v>-9.902148704317522</v>
      </c>
      <c r="AS87" s="63">
        <f t="shared" si="292"/>
        <v>30.920699440141107</v>
      </c>
      <c r="AT87" s="63">
        <f t="shared" si="293"/>
        <v>6.5829451083654043</v>
      </c>
      <c r="AU87" s="63">
        <f t="shared" si="294"/>
        <v>18.86904761904762</v>
      </c>
      <c r="AV87" s="63">
        <f t="shared" si="295"/>
        <v>39.036301768366855</v>
      </c>
      <c r="AW87" s="63">
        <f t="shared" si="296"/>
        <v>59.190428071408697</v>
      </c>
      <c r="AX87" s="63">
        <f t="shared" si="297"/>
        <v>44.085898897757509</v>
      </c>
      <c r="AY87" s="63">
        <f t="shared" si="298"/>
        <v>50.074111166750122</v>
      </c>
      <c r="AZ87" s="63">
        <f t="shared" si="299"/>
        <v>-2.9343139741313751</v>
      </c>
      <c r="BA87" s="63">
        <f t="shared" si="300"/>
        <v>-5.5584176632934756</v>
      </c>
      <c r="BB87" s="63">
        <f t="shared" si="301"/>
        <v>-0.6595927088554171</v>
      </c>
      <c r="BC87" s="63">
        <f t="shared" si="302"/>
        <v>18.577474657822211</v>
      </c>
      <c r="BD87" s="63">
        <f t="shared" si="303"/>
        <v>22.75082521185519</v>
      </c>
      <c r="BE87" s="63">
        <f t="shared" si="304"/>
        <v>-10.14112879658672</v>
      </c>
      <c r="BF87" s="63">
        <f t="shared" si="305"/>
        <v>17.23844965958294</v>
      </c>
      <c r="BG87" s="63">
        <f t="shared" si="306"/>
        <v>14.693875460669192</v>
      </c>
      <c r="BH87" s="63">
        <f t="shared" si="307"/>
        <v>-15.025357725242571</v>
      </c>
      <c r="BI87" s="63">
        <f t="shared" si="308"/>
        <v>-2.657724907346898</v>
      </c>
      <c r="BJ87" s="63">
        <f t="shared" si="309"/>
        <v>-1.2248369366109524</v>
      </c>
      <c r="BK87" s="63">
        <f t="shared" si="310"/>
        <v>7.1805576048513897</v>
      </c>
      <c r="BL87" s="63">
        <f t="shared" si="311"/>
        <v>-17.028724910937605</v>
      </c>
      <c r="BM87" s="63">
        <f t="shared" si="312"/>
        <v>-38.1261718274963</v>
      </c>
      <c r="BN87" s="63">
        <f t="shared" si="313"/>
        <v>-14.641137353817932</v>
      </c>
      <c r="BO87" s="63">
        <f t="shared" si="314"/>
        <v>-11.422423659753697</v>
      </c>
      <c r="BP87" s="63">
        <f t="shared" si="315"/>
        <v>33.34004226627755</v>
      </c>
      <c r="BQ87" s="63">
        <f t="shared" si="316"/>
        <v>70.914326853851691</v>
      </c>
      <c r="BR87" s="63">
        <f t="shared" si="317"/>
        <v>8.4351914036265949</v>
      </c>
      <c r="BS87" s="63">
        <f t="shared" si="318"/>
        <v>33.574529667149058</v>
      </c>
      <c r="BT87" s="63">
        <f t="shared" si="319"/>
        <v>-2.5886792452830187</v>
      </c>
      <c r="BU87" s="63">
        <f t="shared" si="320"/>
        <v>-4.1701769165964615</v>
      </c>
      <c r="BV87" s="63">
        <f t="shared" si="321"/>
        <v>0.83190883190883014</v>
      </c>
      <c r="BW87" s="63">
        <f t="shared" si="322"/>
        <v>3.0168196250391706</v>
      </c>
    </row>
    <row r="88" spans="1:75">
      <c r="A88" s="68" t="s">
        <v>2</v>
      </c>
      <c r="B88" s="137"/>
      <c r="C88" s="64"/>
      <c r="D88" s="64"/>
      <c r="E88" s="64"/>
      <c r="F88" s="64">
        <f>(F8-B8)/B8*100</f>
        <v>10.313054110201012</v>
      </c>
      <c r="G88" s="64">
        <f t="shared" si="254"/>
        <v>17.46211455606246</v>
      </c>
      <c r="H88" s="64">
        <f t="shared" si="255"/>
        <v>14.202687665839258</v>
      </c>
      <c r="I88" s="64">
        <f t="shared" si="256"/>
        <v>16.666666666666664</v>
      </c>
      <c r="J88" s="64">
        <f t="shared" si="257"/>
        <v>4.1445891896636082</v>
      </c>
      <c r="K88" s="64">
        <f t="shared" si="258"/>
        <v>-3.3511650586553343</v>
      </c>
      <c r="L88" s="64">
        <f t="shared" si="259"/>
        <v>-3.0736829482173231</v>
      </c>
      <c r="M88" s="64">
        <f t="shared" si="260"/>
        <v>-3.7951347483901769</v>
      </c>
      <c r="N88" s="64">
        <f t="shared" si="261"/>
        <v>-1.6861981204537346</v>
      </c>
      <c r="O88" s="64">
        <f t="shared" si="262"/>
        <v>17.912254990321095</v>
      </c>
      <c r="P88" s="64">
        <f t="shared" si="263"/>
        <v>29.598985478108901</v>
      </c>
      <c r="Q88" s="64">
        <f t="shared" si="264"/>
        <v>38.279121538373822</v>
      </c>
      <c r="R88" s="64">
        <f t="shared" si="265"/>
        <v>37.199676716220523</v>
      </c>
      <c r="S88" s="64">
        <f t="shared" si="266"/>
        <v>13.401239593891759</v>
      </c>
      <c r="T88" s="64">
        <f t="shared" si="267"/>
        <v>4.2056980906921213</v>
      </c>
      <c r="U88" s="64">
        <f t="shared" si="268"/>
        <v>20.847077805665119</v>
      </c>
      <c r="V88" s="64">
        <f t="shared" si="269"/>
        <v>35.918779007497328</v>
      </c>
      <c r="W88" s="64">
        <f t="shared" si="270"/>
        <v>42.535826275532621</v>
      </c>
      <c r="X88" s="64">
        <f t="shared" si="271"/>
        <v>28.30438236746614</v>
      </c>
      <c r="Y88" s="64">
        <f t="shared" si="272"/>
        <v>30.966421148668189</v>
      </c>
      <c r="Z88" s="64">
        <f t="shared" si="273"/>
        <v>38.62049310693088</v>
      </c>
      <c r="AA88" s="64">
        <f t="shared" si="274"/>
        <v>31.100488306347973</v>
      </c>
      <c r="AB88" s="64">
        <f t="shared" si="275"/>
        <v>33.832704099392167</v>
      </c>
      <c r="AC88" s="64">
        <f t="shared" si="276"/>
        <v>20.395321836150984</v>
      </c>
      <c r="AD88" s="64">
        <f t="shared" si="277"/>
        <v>20.371773979611181</v>
      </c>
      <c r="AE88" s="64">
        <f t="shared" si="278"/>
        <v>25.533216234866075</v>
      </c>
      <c r="AF88" s="64">
        <f t="shared" si="279"/>
        <v>36.653662115073622</v>
      </c>
      <c r="AG88" s="64">
        <f t="shared" si="280"/>
        <v>23.887927141351799</v>
      </c>
      <c r="AH88" s="64">
        <f t="shared" si="281"/>
        <v>-6.5348288075560799</v>
      </c>
      <c r="AI88" s="64">
        <f t="shared" si="282"/>
        <v>-17.566681241801486</v>
      </c>
      <c r="AJ88" s="64">
        <f t="shared" si="283"/>
        <v>-12.846876963526451</v>
      </c>
      <c r="AK88" s="64">
        <f t="shared" si="284"/>
        <v>-14.804675040629405</v>
      </c>
      <c r="AL88" s="64">
        <f t="shared" si="285"/>
        <v>-1.7489210299164215</v>
      </c>
      <c r="AM88" s="64">
        <f t="shared" si="286"/>
        <v>7.2163979767745845</v>
      </c>
      <c r="AN88" s="64">
        <f t="shared" si="287"/>
        <v>5.2108422139394834</v>
      </c>
      <c r="AO88" s="64">
        <f t="shared" si="288"/>
        <v>10.947153547535958</v>
      </c>
      <c r="AP88" s="64">
        <f t="shared" si="289"/>
        <v>10.548321043758206</v>
      </c>
      <c r="AQ88" s="64">
        <f t="shared" si="290"/>
        <v>27.356336949116127</v>
      </c>
      <c r="AR88" s="64">
        <f t="shared" si="291"/>
        <v>19.656035675105336</v>
      </c>
      <c r="AS88" s="64">
        <f t="shared" si="292"/>
        <v>30.248890445782084</v>
      </c>
      <c r="AT88" s="64">
        <f t="shared" si="293"/>
        <v>19.051772595995427</v>
      </c>
      <c r="AU88" s="64">
        <f t="shared" si="294"/>
        <v>12.565379652880868</v>
      </c>
      <c r="AV88" s="64">
        <f t="shared" si="295"/>
        <v>44.241969336836107</v>
      </c>
      <c r="AW88" s="64">
        <f t="shared" si="296"/>
        <v>38.101391926027119</v>
      </c>
      <c r="AX88" s="64">
        <f t="shared" si="297"/>
        <v>46.125691957017253</v>
      </c>
      <c r="AY88" s="64">
        <f t="shared" si="298"/>
        <v>27.842535988956822</v>
      </c>
      <c r="AZ88" s="64">
        <f t="shared" si="299"/>
        <v>2.6855028331341813</v>
      </c>
      <c r="BA88" s="64">
        <f t="shared" si="300"/>
        <v>11.419727444490601</v>
      </c>
      <c r="BB88" s="64">
        <f t="shared" si="301"/>
        <v>16.416203158983144</v>
      </c>
      <c r="BC88" s="64">
        <f t="shared" si="302"/>
        <v>32.795502626527188</v>
      </c>
      <c r="BD88" s="64">
        <f t="shared" si="303"/>
        <v>37.221031017616561</v>
      </c>
      <c r="BE88" s="64">
        <f t="shared" si="304"/>
        <v>24.177402388317237</v>
      </c>
      <c r="BF88" s="64">
        <f t="shared" si="305"/>
        <v>0.12732666227734371</v>
      </c>
      <c r="BG88" s="64">
        <f t="shared" si="306"/>
        <v>-6.1756264640940071</v>
      </c>
      <c r="BH88" s="64">
        <f t="shared" si="307"/>
        <v>-6.4079760207495147</v>
      </c>
      <c r="BI88" s="64">
        <f t="shared" si="308"/>
        <v>-2.0989609454232885</v>
      </c>
      <c r="BJ88" s="64">
        <f t="shared" si="309"/>
        <v>-3.4880014388477605</v>
      </c>
      <c r="BK88" s="64">
        <f t="shared" si="310"/>
        <v>11.924309181851006</v>
      </c>
      <c r="BL88" s="64">
        <f t="shared" si="311"/>
        <v>16.184524759112215</v>
      </c>
      <c r="BM88" s="64">
        <f t="shared" si="312"/>
        <v>25.197910437740596</v>
      </c>
      <c r="BN88" s="64">
        <f t="shared" si="313"/>
        <v>38.412170192536252</v>
      </c>
      <c r="BO88" s="64">
        <f t="shared" si="314"/>
        <v>12.244897959183673</v>
      </c>
      <c r="BP88" s="64">
        <f t="shared" si="315"/>
        <v>16.251572327044027</v>
      </c>
      <c r="BQ88" s="64">
        <f t="shared" si="316"/>
        <v>16.074485737614243</v>
      </c>
      <c r="BR88" s="64">
        <f t="shared" si="317"/>
        <v>4.1330356631747662</v>
      </c>
      <c r="BS88" s="64">
        <f t="shared" si="318"/>
        <v>1.6260162601626018</v>
      </c>
      <c r="BT88" s="64">
        <f t="shared" si="319"/>
        <v>-2.668253624756546</v>
      </c>
      <c r="BU88" s="64">
        <f t="shared" si="320"/>
        <v>-11.715452688904017</v>
      </c>
      <c r="BV88" s="64">
        <f t="shared" si="321"/>
        <v>0.60194601726128305</v>
      </c>
      <c r="BW88" s="64">
        <f t="shared" si="322"/>
        <v>-8.8193939393939402</v>
      </c>
    </row>
    <row r="89" spans="1:75">
      <c r="A89" s="2" t="s">
        <v>3</v>
      </c>
      <c r="B89" s="140"/>
      <c r="C89" s="62"/>
      <c r="D89" s="62"/>
      <c r="E89" s="62"/>
      <c r="F89" s="62">
        <f>(F9-B9)/B9*100</f>
        <v>11.533331785142265</v>
      </c>
      <c r="G89" s="62">
        <f t="shared" si="254"/>
        <v>9.2600702146928739</v>
      </c>
      <c r="H89" s="62">
        <f t="shared" si="255"/>
        <v>5.1191741313128682</v>
      </c>
      <c r="I89" s="62">
        <f t="shared" si="256"/>
        <v>9.6060580800518789</v>
      </c>
      <c r="J89" s="62">
        <f t="shared" si="257"/>
        <v>11.986895022955881</v>
      </c>
      <c r="K89" s="62">
        <f t="shared" si="258"/>
        <v>13.996395236067775</v>
      </c>
      <c r="L89" s="62">
        <f t="shared" si="259"/>
        <v>12.701013164431993</v>
      </c>
      <c r="M89" s="62">
        <f t="shared" si="260"/>
        <v>10.612869431637572</v>
      </c>
      <c r="N89" s="62">
        <f t="shared" si="261"/>
        <v>2.9636732382865567</v>
      </c>
      <c r="O89" s="62">
        <f t="shared" si="262"/>
        <v>-2.3486272306902456</v>
      </c>
      <c r="P89" s="62">
        <f t="shared" si="263"/>
        <v>-2.5131631032265704</v>
      </c>
      <c r="Q89" s="62">
        <f t="shared" si="264"/>
        <v>-7.089569029123183</v>
      </c>
      <c r="R89" s="62">
        <f t="shared" si="265"/>
        <v>-4.2667822677594511</v>
      </c>
      <c r="S89" s="62">
        <f t="shared" si="266"/>
        <v>-1.93948861116118</v>
      </c>
      <c r="T89" s="62">
        <f t="shared" si="267"/>
        <v>7.6060016372754484</v>
      </c>
      <c r="U89" s="62">
        <f t="shared" si="268"/>
        <v>11.687480331928104</v>
      </c>
      <c r="V89" s="62">
        <f t="shared" si="269"/>
        <v>18.278489035563574</v>
      </c>
      <c r="W89" s="62">
        <f t="shared" si="270"/>
        <v>19.503906114709686</v>
      </c>
      <c r="X89" s="62">
        <f t="shared" si="271"/>
        <v>19.925073316565019</v>
      </c>
      <c r="Y89" s="62">
        <f t="shared" si="272"/>
        <v>22.343161885966307</v>
      </c>
      <c r="Z89" s="62">
        <f t="shared" si="273"/>
        <v>18.864618327423237</v>
      </c>
      <c r="AA89" s="62">
        <f t="shared" si="274"/>
        <v>15.191175656762457</v>
      </c>
      <c r="AB89" s="62">
        <f t="shared" si="275"/>
        <v>8.225785907976638</v>
      </c>
      <c r="AC89" s="62">
        <f t="shared" si="276"/>
        <v>12.49840408682411</v>
      </c>
      <c r="AD89" s="62">
        <f t="shared" si="277"/>
        <v>9.8595404892986895</v>
      </c>
      <c r="AE89" s="62">
        <f t="shared" si="278"/>
        <v>16.408094756332527</v>
      </c>
      <c r="AF89" s="62">
        <f t="shared" si="279"/>
        <v>20.73276928756972</v>
      </c>
      <c r="AG89" s="62">
        <f t="shared" si="280"/>
        <v>21.683115629761886</v>
      </c>
      <c r="AH89" s="62">
        <f t="shared" si="281"/>
        <v>22.033278731273629</v>
      </c>
      <c r="AI89" s="62">
        <f t="shared" si="282"/>
        <v>13.321373528793409</v>
      </c>
      <c r="AJ89" s="62">
        <f t="shared" si="283"/>
        <v>10.107425484990999</v>
      </c>
      <c r="AK89" s="62">
        <f t="shared" si="284"/>
        <v>7.8271351884698053</v>
      </c>
      <c r="AL89" s="62">
        <f t="shared" si="285"/>
        <v>9.2122543669855332</v>
      </c>
      <c r="AM89" s="62">
        <f t="shared" si="286"/>
        <v>9.1496515684216622</v>
      </c>
      <c r="AN89" s="62">
        <f t="shared" si="287"/>
        <v>12.533097858172665</v>
      </c>
      <c r="AO89" s="62">
        <f t="shared" si="288"/>
        <v>13.257208405878332</v>
      </c>
      <c r="AP89" s="62">
        <f t="shared" si="289"/>
        <v>5.702259972698327</v>
      </c>
      <c r="AQ89" s="62">
        <f t="shared" si="290"/>
        <v>12.040370565639835</v>
      </c>
      <c r="AR89" s="62">
        <f t="shared" si="291"/>
        <v>10.21364408563775</v>
      </c>
      <c r="AS89" s="62">
        <f t="shared" si="292"/>
        <v>2.8964963347436554</v>
      </c>
      <c r="AT89" s="62">
        <f t="shared" si="293"/>
        <v>8.2814962560117742</v>
      </c>
      <c r="AU89" s="62">
        <f t="shared" si="294"/>
        <v>3.0580279114791944</v>
      </c>
      <c r="AV89" s="62">
        <f t="shared" si="295"/>
        <v>5.7858415323766996</v>
      </c>
      <c r="AW89" s="62">
        <f t="shared" si="296"/>
        <v>6.0662288799046591</v>
      </c>
      <c r="AX89" s="62">
        <f t="shared" si="297"/>
        <v>16.25236049606308</v>
      </c>
      <c r="AY89" s="62">
        <f t="shared" si="298"/>
        <v>8.0764271658893527</v>
      </c>
      <c r="AZ89" s="62">
        <f t="shared" si="299"/>
        <v>4.9899094067503649</v>
      </c>
      <c r="BA89" s="62">
        <f t="shared" si="300"/>
        <v>7.515995840200226</v>
      </c>
      <c r="BB89" s="62">
        <f t="shared" si="301"/>
        <v>8.5460397074190144</v>
      </c>
      <c r="BC89" s="62">
        <f t="shared" si="302"/>
        <v>16.616424546186295</v>
      </c>
      <c r="BD89" s="62">
        <f t="shared" si="303"/>
        <v>19.494688834965029</v>
      </c>
      <c r="BE89" s="62">
        <f t="shared" si="304"/>
        <v>7.1118468414836959</v>
      </c>
      <c r="BF89" s="62">
        <f t="shared" si="305"/>
        <v>8.2580309511064058</v>
      </c>
      <c r="BG89" s="62">
        <f t="shared" si="306"/>
        <v>1.4139918994674836</v>
      </c>
      <c r="BH89" s="62">
        <f t="shared" si="307"/>
        <v>-1.5129869481148759</v>
      </c>
      <c r="BI89" s="62">
        <f t="shared" si="308"/>
        <v>-1.6280374835221083</v>
      </c>
      <c r="BJ89" s="62">
        <f t="shared" si="309"/>
        <v>-1.1596945615649772</v>
      </c>
      <c r="BK89" s="62">
        <f t="shared" si="310"/>
        <v>0.89657301741347573</v>
      </c>
      <c r="BL89" s="62">
        <f t="shared" si="311"/>
        <v>-0.69564160540488318</v>
      </c>
      <c r="BM89" s="62">
        <f t="shared" si="312"/>
        <v>-8.1111642727991633</v>
      </c>
      <c r="BN89" s="62">
        <f t="shared" si="313"/>
        <v>-5.3129191611869002</v>
      </c>
      <c r="BO89" s="62">
        <f t="shared" si="314"/>
        <v>-2.2339492851362288</v>
      </c>
      <c r="BP89" s="62">
        <f t="shared" si="315"/>
        <v>-1.7155898323758558</v>
      </c>
      <c r="BQ89" s="62">
        <f t="shared" si="316"/>
        <v>-5.2744089571824668</v>
      </c>
      <c r="BR89" s="62">
        <f t="shared" si="317"/>
        <v>4.1512628269357013</v>
      </c>
      <c r="BS89" s="62">
        <f t="shared" si="318"/>
        <v>3.7422180833635124</v>
      </c>
      <c r="BT89" s="62">
        <f t="shared" si="319"/>
        <v>2.1314756986147811</v>
      </c>
      <c r="BU89" s="62">
        <f t="shared" si="320"/>
        <v>1.2736007150039101</v>
      </c>
      <c r="BV89" s="62">
        <f t="shared" si="321"/>
        <v>1.6835575312246016</v>
      </c>
      <c r="BW89" s="62">
        <f t="shared" si="322"/>
        <v>4.199123668876668</v>
      </c>
    </row>
    <row r="90" spans="1:75">
      <c r="A90" s="3" t="s">
        <v>4</v>
      </c>
      <c r="B90" s="136"/>
      <c r="C90" s="63"/>
      <c r="D90" s="63"/>
      <c r="E90" s="63"/>
      <c r="F90" s="63">
        <f t="shared" ref="F90:F101" si="323">(F10-B10)/B10*100</f>
        <v>12.217857797201697</v>
      </c>
      <c r="G90" s="63">
        <f t="shared" si="254"/>
        <v>9.1411181974165601</v>
      </c>
      <c r="H90" s="63">
        <f t="shared" si="255"/>
        <v>4.6261376633928135</v>
      </c>
      <c r="I90" s="63">
        <f t="shared" si="256"/>
        <v>10.809488872584984</v>
      </c>
      <c r="J90" s="63">
        <f t="shared" si="257"/>
        <v>13.905702453010512</v>
      </c>
      <c r="K90" s="63">
        <f t="shared" si="258"/>
        <v>15.114823537787055</v>
      </c>
      <c r="L90" s="63">
        <f t="shared" si="259"/>
        <v>12.82114828583231</v>
      </c>
      <c r="M90" s="63">
        <f t="shared" si="260"/>
        <v>9.3017729713823236</v>
      </c>
      <c r="N90" s="63">
        <f t="shared" si="261"/>
        <v>2.5703398126136245</v>
      </c>
      <c r="O90" s="63">
        <f t="shared" si="262"/>
        <v>-4.4660664498739999</v>
      </c>
      <c r="P90" s="63">
        <f t="shared" si="263"/>
        <v>-3.6757706670571952</v>
      </c>
      <c r="Q90" s="63">
        <f t="shared" si="264"/>
        <v>-9.3960244699775721</v>
      </c>
      <c r="R90" s="63">
        <f t="shared" si="265"/>
        <v>-4.0328952167099228</v>
      </c>
      <c r="S90" s="63">
        <f t="shared" si="266"/>
        <v>-2.0431557653405261</v>
      </c>
      <c r="T90" s="63">
        <f t="shared" si="267"/>
        <v>7.2976054732041051</v>
      </c>
      <c r="U90" s="63">
        <f t="shared" si="268"/>
        <v>17.447044457383523</v>
      </c>
      <c r="V90" s="63">
        <f t="shared" si="269"/>
        <v>21.213453615570398</v>
      </c>
      <c r="W90" s="63">
        <f t="shared" si="270"/>
        <v>23.483375783024716</v>
      </c>
      <c r="X90" s="63">
        <f t="shared" si="271"/>
        <v>25.353819813437244</v>
      </c>
      <c r="Y90" s="63">
        <f t="shared" si="272"/>
        <v>25.732890575585067</v>
      </c>
      <c r="Z90" s="63">
        <f t="shared" si="273"/>
        <v>23.402891277352946</v>
      </c>
      <c r="AA90" s="63">
        <f t="shared" si="274"/>
        <v>18.714960004861062</v>
      </c>
      <c r="AB90" s="63">
        <f t="shared" si="275"/>
        <v>9.4212956312584062</v>
      </c>
      <c r="AC90" s="63">
        <f t="shared" si="276"/>
        <v>13.656200181403211</v>
      </c>
      <c r="AD90" s="63">
        <f t="shared" si="277"/>
        <v>10.617817456548586</v>
      </c>
      <c r="AE90" s="63">
        <f t="shared" si="278"/>
        <v>19.042900880933168</v>
      </c>
      <c r="AF90" s="63">
        <f t="shared" si="279"/>
        <v>22.588753830790949</v>
      </c>
      <c r="AG90" s="63">
        <f t="shared" si="280"/>
        <v>22.387022529101941</v>
      </c>
      <c r="AH90" s="63">
        <f t="shared" si="281"/>
        <v>23.573124294343145</v>
      </c>
      <c r="AI90" s="63">
        <f t="shared" si="282"/>
        <v>12.832286033237473</v>
      </c>
      <c r="AJ90" s="63">
        <f t="shared" si="283"/>
        <v>9.8143310581163483</v>
      </c>
      <c r="AK90" s="63">
        <f t="shared" si="284"/>
        <v>8.6586693380685507</v>
      </c>
      <c r="AL90" s="63">
        <f t="shared" si="285"/>
        <v>8.3755428174396442</v>
      </c>
      <c r="AM90" s="63">
        <f t="shared" si="286"/>
        <v>8.8830233533771548</v>
      </c>
      <c r="AN90" s="63">
        <f t="shared" si="287"/>
        <v>12.446924159099634</v>
      </c>
      <c r="AO90" s="63">
        <f t="shared" si="288"/>
        <v>12.846687146989035</v>
      </c>
      <c r="AP90" s="63">
        <f t="shared" si="289"/>
        <v>2.242281838318497</v>
      </c>
      <c r="AQ90" s="63">
        <f t="shared" si="290"/>
        <v>10.70961858923933</v>
      </c>
      <c r="AR90" s="63">
        <f t="shared" si="291"/>
        <v>8.2154972148688046</v>
      </c>
      <c r="AS90" s="63">
        <f t="shared" si="292"/>
        <v>5.751381068813062E-2</v>
      </c>
      <c r="AT90" s="63">
        <f t="shared" si="293"/>
        <v>6.2472958483041392</v>
      </c>
      <c r="AU90" s="63">
        <f t="shared" si="294"/>
        <v>-1.8398858481920206</v>
      </c>
      <c r="AV90" s="63">
        <f t="shared" si="295"/>
        <v>1.2843487080313913</v>
      </c>
      <c r="AW90" s="63">
        <f t="shared" si="296"/>
        <v>1.9717371567367483</v>
      </c>
      <c r="AX90" s="63">
        <f t="shared" si="297"/>
        <v>15.057837582625128</v>
      </c>
      <c r="AY90" s="63">
        <f t="shared" si="298"/>
        <v>5.7667080304910563</v>
      </c>
      <c r="AZ90" s="63">
        <f t="shared" si="299"/>
        <v>2.4533686149376011</v>
      </c>
      <c r="BA90" s="63">
        <f t="shared" si="300"/>
        <v>8.5411625950689807</v>
      </c>
      <c r="BB90" s="63">
        <f t="shared" si="301"/>
        <v>6.477681914708076</v>
      </c>
      <c r="BC90" s="63">
        <f t="shared" si="302"/>
        <v>15.824156791758142</v>
      </c>
      <c r="BD90" s="63">
        <f t="shared" si="303"/>
        <v>15.840395819986993</v>
      </c>
      <c r="BE90" s="63">
        <f t="shared" si="304"/>
        <v>1.3623372981282311</v>
      </c>
      <c r="BF90" s="63">
        <f t="shared" si="305"/>
        <v>-4.5339082051714374</v>
      </c>
      <c r="BG90" s="63">
        <f t="shared" si="306"/>
        <v>-14.432607778112757</v>
      </c>
      <c r="BH90" s="63">
        <f t="shared" si="307"/>
        <v>-15.056644480146886</v>
      </c>
      <c r="BI90" s="63">
        <f t="shared" si="308"/>
        <v>-10.314113427659324</v>
      </c>
      <c r="BJ90" s="63">
        <f t="shared" si="309"/>
        <v>-5.7177416058563599</v>
      </c>
      <c r="BK90" s="63">
        <f t="shared" si="310"/>
        <v>-2.0445691150497778</v>
      </c>
      <c r="BL90" s="63">
        <f t="shared" si="311"/>
        <v>-2.7362390383339994</v>
      </c>
      <c r="BM90" s="63">
        <f t="shared" si="312"/>
        <v>-13.602273393097791</v>
      </c>
      <c r="BN90" s="63">
        <f t="shared" si="313"/>
        <v>-13.474095482766002</v>
      </c>
      <c r="BO90" s="63">
        <f t="shared" si="314"/>
        <v>-16.240324576295574</v>
      </c>
      <c r="BP90" s="63">
        <f t="shared" si="315"/>
        <v>-12.691483451067546</v>
      </c>
      <c r="BQ90" s="63">
        <f t="shared" si="316"/>
        <v>-18.134346071682884</v>
      </c>
      <c r="BR90" s="63">
        <f t="shared" si="317"/>
        <v>-0.56598521634243648</v>
      </c>
      <c r="BS90" s="63">
        <f t="shared" si="318"/>
        <v>-2.4528496341337731</v>
      </c>
      <c r="BT90" s="63">
        <f t="shared" si="319"/>
        <v>-4.3545454545454545</v>
      </c>
      <c r="BU90" s="63">
        <f t="shared" si="320"/>
        <v>-7.3354595534937657</v>
      </c>
      <c r="BV90" s="63">
        <f t="shared" si="321"/>
        <v>-6.0342146189735617</v>
      </c>
      <c r="BW90" s="63">
        <f t="shared" si="322"/>
        <v>-2.1128127294025796</v>
      </c>
    </row>
    <row r="91" spans="1:75">
      <c r="A91" s="3" t="s">
        <v>5</v>
      </c>
      <c r="B91" s="136"/>
      <c r="C91" s="63"/>
      <c r="D91" s="63"/>
      <c r="E91" s="63"/>
      <c r="F91" s="63">
        <f t="shared" si="323"/>
        <v>-0.26917726228607081</v>
      </c>
      <c r="G91" s="63">
        <f t="shared" si="254"/>
        <v>0.80225463978607137</v>
      </c>
      <c r="H91" s="63">
        <f t="shared" si="255"/>
        <v>1.8844100533861312</v>
      </c>
      <c r="I91" s="63">
        <f t="shared" si="256"/>
        <v>-1.4018371264052678</v>
      </c>
      <c r="J91" s="63">
        <f t="shared" si="257"/>
        <v>1.5847115078927363</v>
      </c>
      <c r="K91" s="63">
        <f t="shared" si="258"/>
        <v>9.4900714853057924</v>
      </c>
      <c r="L91" s="63">
        <f t="shared" si="259"/>
        <v>4.6208011115592083</v>
      </c>
      <c r="M91" s="63">
        <f t="shared" si="260"/>
        <v>8.9581812493482218</v>
      </c>
      <c r="N91" s="63">
        <f t="shared" si="261"/>
        <v>4.859441213758573</v>
      </c>
      <c r="O91" s="63">
        <f t="shared" si="262"/>
        <v>5.0577447623469389</v>
      </c>
      <c r="P91" s="63">
        <f t="shared" si="263"/>
        <v>1.4603263927968511</v>
      </c>
      <c r="Q91" s="63">
        <f t="shared" si="264"/>
        <v>2.9511230219499742</v>
      </c>
      <c r="R91" s="63">
        <f t="shared" si="265"/>
        <v>-10.098672189060784</v>
      </c>
      <c r="S91" s="63">
        <f t="shared" si="266"/>
        <v>-4.1679326059936495</v>
      </c>
      <c r="T91" s="63">
        <f t="shared" si="267"/>
        <v>11.783465986300232</v>
      </c>
      <c r="U91" s="63">
        <f t="shared" si="268"/>
        <v>-7.4157860485295544</v>
      </c>
      <c r="V91" s="63">
        <f t="shared" si="269"/>
        <v>13.733062330623309</v>
      </c>
      <c r="W91" s="63">
        <f t="shared" si="270"/>
        <v>10.629467373760669</v>
      </c>
      <c r="X91" s="63">
        <f t="shared" si="271"/>
        <v>2.7141014190731276</v>
      </c>
      <c r="Y91" s="63">
        <f t="shared" si="272"/>
        <v>9.9879501941357631</v>
      </c>
      <c r="Z91" s="63">
        <f t="shared" si="273"/>
        <v>1.8943229880264465</v>
      </c>
      <c r="AA91" s="63">
        <f t="shared" si="274"/>
        <v>-0.49760316798665871</v>
      </c>
      <c r="AB91" s="63">
        <f t="shared" si="275"/>
        <v>-9.6613690159895668E-2</v>
      </c>
      <c r="AC91" s="63">
        <f t="shared" si="276"/>
        <v>4.6378575776019506</v>
      </c>
      <c r="AD91" s="63">
        <f t="shared" si="277"/>
        <v>5.0157848582285922</v>
      </c>
      <c r="AE91" s="63">
        <f t="shared" si="278"/>
        <v>9.2480297436703065</v>
      </c>
      <c r="AF91" s="63">
        <f t="shared" si="279"/>
        <v>15.14675305836275</v>
      </c>
      <c r="AG91" s="63">
        <f t="shared" si="280"/>
        <v>19.104816193578412</v>
      </c>
      <c r="AH91" s="63">
        <f t="shared" si="281"/>
        <v>18.697374317692812</v>
      </c>
      <c r="AI91" s="63">
        <f t="shared" si="282"/>
        <v>17.104572547459433</v>
      </c>
      <c r="AJ91" s="63">
        <f t="shared" si="283"/>
        <v>12.610494047494077</v>
      </c>
      <c r="AK91" s="63">
        <f t="shared" si="284"/>
        <v>5.3766512831782673</v>
      </c>
      <c r="AL91" s="63">
        <f t="shared" si="285"/>
        <v>4.1481505800469343</v>
      </c>
      <c r="AM91" s="63">
        <f t="shared" si="286"/>
        <v>-1.7805247431541895</v>
      </c>
      <c r="AN91" s="63">
        <f t="shared" si="287"/>
        <v>0.88751328473140512</v>
      </c>
      <c r="AO91" s="63">
        <f t="shared" si="288"/>
        <v>0.19024490845767308</v>
      </c>
      <c r="AP91" s="63">
        <f t="shared" si="289"/>
        <v>6.2190398991263587</v>
      </c>
      <c r="AQ91" s="63">
        <f t="shared" si="290"/>
        <v>11.29771628604767</v>
      </c>
      <c r="AR91" s="63">
        <f t="shared" si="291"/>
        <v>8.9948067789092541</v>
      </c>
      <c r="AS91" s="63">
        <f t="shared" si="292"/>
        <v>10.151028054675407</v>
      </c>
      <c r="AT91" s="63">
        <f t="shared" si="293"/>
        <v>7.4405392801119268</v>
      </c>
      <c r="AU91" s="63">
        <f t="shared" si="294"/>
        <v>13.498333770172616</v>
      </c>
      <c r="AV91" s="63">
        <f t="shared" si="295"/>
        <v>15.38252848616386</v>
      </c>
      <c r="AW91" s="63">
        <f t="shared" si="296"/>
        <v>12.362995002729585</v>
      </c>
      <c r="AX91" s="63">
        <f t="shared" si="297"/>
        <v>19.564359561202753</v>
      </c>
      <c r="AY91" s="63">
        <f t="shared" si="298"/>
        <v>16.933887569279502</v>
      </c>
      <c r="AZ91" s="63">
        <f t="shared" si="299"/>
        <v>15.007053844345164</v>
      </c>
      <c r="BA91" s="63">
        <f t="shared" si="300"/>
        <v>5.0566206973876069</v>
      </c>
      <c r="BB91" s="63">
        <f t="shared" si="301"/>
        <v>4.9456765676567747</v>
      </c>
      <c r="BC91" s="63">
        <f t="shared" si="302"/>
        <v>6.6557342361404963</v>
      </c>
      <c r="BD91" s="63">
        <f t="shared" si="303"/>
        <v>8.7203296703296882</v>
      </c>
      <c r="BE91" s="63">
        <f t="shared" si="304"/>
        <v>1.9746353610814678</v>
      </c>
      <c r="BF91" s="63">
        <f t="shared" si="305"/>
        <v>38.703003345436599</v>
      </c>
      <c r="BG91" s="63">
        <f t="shared" si="306"/>
        <v>41.407452229088754</v>
      </c>
      <c r="BH91" s="63">
        <f t="shared" si="307"/>
        <v>49.213505674885887</v>
      </c>
      <c r="BI91" s="63">
        <f t="shared" si="308"/>
        <v>47.837821432147209</v>
      </c>
      <c r="BJ91" s="63">
        <f t="shared" si="309"/>
        <v>5.31559194504635</v>
      </c>
      <c r="BK91" s="63">
        <f t="shared" si="310"/>
        <v>4.409361768196816</v>
      </c>
      <c r="BL91" s="63">
        <f t="shared" si="311"/>
        <v>-0.85667176626907526</v>
      </c>
      <c r="BM91" s="63">
        <f t="shared" si="312"/>
        <v>-1.2926928865964433</v>
      </c>
      <c r="BN91" s="63">
        <f t="shared" si="313"/>
        <v>10.053821313240043</v>
      </c>
      <c r="BO91" s="63">
        <f t="shared" si="314"/>
        <v>22.484995073009049</v>
      </c>
      <c r="BP91" s="63">
        <f t="shared" si="315"/>
        <v>20.036545642329386</v>
      </c>
      <c r="BQ91" s="63">
        <f t="shared" si="316"/>
        <v>18.754482428878795</v>
      </c>
      <c r="BR91" s="63">
        <f t="shared" si="317"/>
        <v>8.7245696400625974</v>
      </c>
      <c r="BS91" s="63">
        <f t="shared" si="318"/>
        <v>7.1747239084326768</v>
      </c>
      <c r="BT91" s="63">
        <f t="shared" si="319"/>
        <v>5.817724535045337</v>
      </c>
      <c r="BU91" s="63">
        <f t="shared" si="320"/>
        <v>5.9687971816809258</v>
      </c>
      <c r="BV91" s="63">
        <f t="shared" si="321"/>
        <v>6.495142137459518</v>
      </c>
      <c r="BW91" s="63">
        <f t="shared" si="322"/>
        <v>6.9469086938719808</v>
      </c>
    </row>
    <row r="92" spans="1:75">
      <c r="A92" s="68" t="s">
        <v>6</v>
      </c>
      <c r="B92" s="137"/>
      <c r="C92" s="64"/>
      <c r="D92" s="64"/>
      <c r="E92" s="64"/>
      <c r="F92" s="64">
        <f t="shared" si="323"/>
        <v>33.220301298223646</v>
      </c>
      <c r="G92" s="64">
        <f t="shared" si="254"/>
        <v>29.593579251552864</v>
      </c>
      <c r="H92" s="64">
        <f t="shared" si="255"/>
        <v>19.962792704614319</v>
      </c>
      <c r="I92" s="64">
        <f t="shared" si="256"/>
        <v>27.363333860684314</v>
      </c>
      <c r="J92" s="64">
        <f t="shared" si="257"/>
        <v>16.490272527164471</v>
      </c>
      <c r="K92" s="64">
        <f t="shared" si="258"/>
        <v>13.490777498059664</v>
      </c>
      <c r="L92" s="64">
        <f t="shared" si="259"/>
        <v>30.740428751869675</v>
      </c>
      <c r="M92" s="64">
        <f t="shared" si="260"/>
        <v>28.754932604821242</v>
      </c>
      <c r="N92" s="64">
        <f t="shared" si="261"/>
        <v>2.8128735482742182</v>
      </c>
      <c r="O92" s="64">
        <f t="shared" si="262"/>
        <v>1.2941333851209358</v>
      </c>
      <c r="P92" s="64">
        <f t="shared" si="263"/>
        <v>0.1340970709587406</v>
      </c>
      <c r="Q92" s="64">
        <f t="shared" si="264"/>
        <v>-5.3447184898668452</v>
      </c>
      <c r="R92" s="64">
        <f t="shared" si="265"/>
        <v>3.146172122666401</v>
      </c>
      <c r="S92" s="64">
        <f t="shared" si="266"/>
        <v>2.7630011054354155</v>
      </c>
      <c r="T92" s="64">
        <f t="shared" si="267"/>
        <v>2.1404914638735959</v>
      </c>
      <c r="U92" s="64">
        <f t="shared" si="268"/>
        <v>1.2144515982731341</v>
      </c>
      <c r="V92" s="64">
        <f t="shared" si="269"/>
        <v>5.5218939889261147</v>
      </c>
      <c r="W92" s="64">
        <f t="shared" si="270"/>
        <v>6.6320259619489343</v>
      </c>
      <c r="X92" s="64">
        <f t="shared" si="271"/>
        <v>8.0748692852651303</v>
      </c>
      <c r="Y92" s="64">
        <f t="shared" si="272"/>
        <v>11.480105561793513</v>
      </c>
      <c r="Z92" s="64">
        <f t="shared" si="273"/>
        <v>9.9963993256209811</v>
      </c>
      <c r="AA92" s="64">
        <f t="shared" si="274"/>
        <v>13.854727038537987</v>
      </c>
      <c r="AB92" s="64">
        <f t="shared" si="275"/>
        <v>12.631899468905525</v>
      </c>
      <c r="AC92" s="64">
        <f t="shared" si="276"/>
        <v>14.142796216560408</v>
      </c>
      <c r="AD92" s="64">
        <f t="shared" si="277"/>
        <v>10.096950769870737</v>
      </c>
      <c r="AE92" s="64">
        <f t="shared" si="278"/>
        <v>5.1212313965949683</v>
      </c>
      <c r="AF92" s="64">
        <f t="shared" si="279"/>
        <v>12.102905547605205</v>
      </c>
      <c r="AG92" s="64">
        <f t="shared" si="280"/>
        <v>18.080735079447322</v>
      </c>
      <c r="AH92" s="64">
        <f t="shared" si="281"/>
        <v>13.487636541881201</v>
      </c>
      <c r="AI92" s="64">
        <f t="shared" si="282"/>
        <v>12.057187651648064</v>
      </c>
      <c r="AJ92" s="64">
        <f t="shared" si="283"/>
        <v>8.7328602473124555</v>
      </c>
      <c r="AK92" s="64">
        <f t="shared" si="284"/>
        <v>2.2106631989596877</v>
      </c>
      <c r="AL92" s="64">
        <f t="shared" si="285"/>
        <v>23.613606986348877</v>
      </c>
      <c r="AM92" s="64">
        <f t="shared" si="286"/>
        <v>29.481328491955093</v>
      </c>
      <c r="AN92" s="64">
        <f t="shared" si="287"/>
        <v>35.580120268836218</v>
      </c>
      <c r="AO92" s="64">
        <f t="shared" si="288"/>
        <v>42.402459711620011</v>
      </c>
      <c r="AP92" s="64">
        <f t="shared" si="289"/>
        <v>32.645566069014755</v>
      </c>
      <c r="AQ92" s="64">
        <f t="shared" si="290"/>
        <v>23.620365844246056</v>
      </c>
      <c r="AR92" s="64">
        <f t="shared" si="291"/>
        <v>30.268599084232363</v>
      </c>
      <c r="AS92" s="64">
        <f t="shared" si="292"/>
        <v>22.221064073737661</v>
      </c>
      <c r="AT92" s="64">
        <f t="shared" si="293"/>
        <v>21.519352419773515</v>
      </c>
      <c r="AU92" s="64">
        <f t="shared" si="294"/>
        <v>26.599375650364209</v>
      </c>
      <c r="AV92" s="64">
        <f t="shared" si="295"/>
        <v>28.762267174043672</v>
      </c>
      <c r="AW92" s="64">
        <f t="shared" si="296"/>
        <v>32.604775828460049</v>
      </c>
      <c r="AX92" s="64">
        <f t="shared" si="297"/>
        <v>20.001265802756276</v>
      </c>
      <c r="AY92" s="64">
        <f t="shared" si="298"/>
        <v>12.100244940901836</v>
      </c>
      <c r="AZ92" s="64">
        <f t="shared" si="299"/>
        <v>9.5957443499090083</v>
      </c>
      <c r="BA92" s="64">
        <f t="shared" si="300"/>
        <v>3.4177982764006543</v>
      </c>
      <c r="BB92" s="64">
        <f t="shared" si="301"/>
        <v>22.056380369715992</v>
      </c>
      <c r="BC92" s="64">
        <f t="shared" si="302"/>
        <v>31.130328177769435</v>
      </c>
      <c r="BD92" s="64">
        <f t="shared" si="303"/>
        <v>51.943934306175677</v>
      </c>
      <c r="BE92" s="64">
        <f t="shared" si="304"/>
        <v>50.601446314031371</v>
      </c>
      <c r="BF92" s="64">
        <f t="shared" si="305"/>
        <v>44.712109754780165</v>
      </c>
      <c r="BG92" s="64">
        <f t="shared" si="306"/>
        <v>41.075821963766494</v>
      </c>
      <c r="BH92" s="64">
        <f t="shared" si="307"/>
        <v>16.047076405753781</v>
      </c>
      <c r="BI92" s="64">
        <f t="shared" si="308"/>
        <v>3.9169419537517696</v>
      </c>
      <c r="BJ92" s="64">
        <f t="shared" si="309"/>
        <v>8.062108091967751</v>
      </c>
      <c r="BK92" s="64">
        <f t="shared" si="310"/>
        <v>6.191042409829568</v>
      </c>
      <c r="BL92" s="64">
        <f t="shared" si="311"/>
        <v>5.8515775917578878</v>
      </c>
      <c r="BM92" s="64">
        <f t="shared" si="312"/>
        <v>6.607629427792916</v>
      </c>
      <c r="BN92" s="64">
        <f t="shared" si="313"/>
        <v>5.8925117435755734</v>
      </c>
      <c r="BO92" s="64">
        <f t="shared" si="314"/>
        <v>13.504031054045985</v>
      </c>
      <c r="BP92" s="64">
        <f t="shared" si="315"/>
        <v>9.0107216181278993</v>
      </c>
      <c r="BQ92" s="64">
        <f t="shared" si="316"/>
        <v>13.706070287539937</v>
      </c>
      <c r="BR92" s="64">
        <f t="shared" si="317"/>
        <v>11.050949181290365</v>
      </c>
      <c r="BS92" s="64">
        <f t="shared" si="318"/>
        <v>12.515619861887537</v>
      </c>
      <c r="BT92" s="64">
        <f t="shared" si="319"/>
        <v>13.176618303571427</v>
      </c>
      <c r="BU92" s="64">
        <f t="shared" si="320"/>
        <v>16.371639973775405</v>
      </c>
      <c r="BV92" s="64">
        <f t="shared" si="321"/>
        <v>13.1175468483816</v>
      </c>
      <c r="BW92" s="64">
        <f t="shared" si="322"/>
        <v>12.32172083235913</v>
      </c>
    </row>
    <row r="93" spans="1:75">
      <c r="A93" s="2" t="s">
        <v>7</v>
      </c>
      <c r="B93" s="140"/>
      <c r="C93" s="62"/>
      <c r="D93" s="62"/>
      <c r="E93" s="62"/>
      <c r="F93" s="62">
        <f>(F13-B13)/B13*100</f>
        <v>16.429234816761191</v>
      </c>
      <c r="G93" s="62">
        <f t="shared" si="254"/>
        <v>15.500429636226738</v>
      </c>
      <c r="H93" s="62">
        <f t="shared" si="255"/>
        <v>14.564094265869748</v>
      </c>
      <c r="I93" s="62">
        <f t="shared" si="256"/>
        <v>13.990026964600395</v>
      </c>
      <c r="J93" s="62">
        <f t="shared" si="257"/>
        <v>11.783435800587531</v>
      </c>
      <c r="K93" s="62">
        <f t="shared" si="258"/>
        <v>15.477350074903921</v>
      </c>
      <c r="L93" s="62">
        <f t="shared" si="259"/>
        <v>15.112988710270233</v>
      </c>
      <c r="M93" s="62">
        <f t="shared" si="260"/>
        <v>11.856406405458292</v>
      </c>
      <c r="N93" s="62">
        <f t="shared" si="261"/>
        <v>9.5355114537574721</v>
      </c>
      <c r="O93" s="62">
        <f t="shared" si="262"/>
        <v>11.023648149803183</v>
      </c>
      <c r="P93" s="62">
        <f t="shared" si="263"/>
        <v>5.854949314251658</v>
      </c>
      <c r="Q93" s="62">
        <f t="shared" si="264"/>
        <v>6.5334243755681145</v>
      </c>
      <c r="R93" s="62">
        <f t="shared" si="265"/>
        <v>11.475975801174613</v>
      </c>
      <c r="S93" s="62">
        <f t="shared" si="266"/>
        <v>7.8798060385724664</v>
      </c>
      <c r="T93" s="62">
        <f t="shared" si="267"/>
        <v>15.968789862392651</v>
      </c>
      <c r="U93" s="62">
        <f t="shared" si="268"/>
        <v>20.366523806883158</v>
      </c>
      <c r="V93" s="62">
        <f t="shared" si="269"/>
        <v>15.103378381854393</v>
      </c>
      <c r="W93" s="62">
        <f t="shared" si="270"/>
        <v>17.225328508816826</v>
      </c>
      <c r="X93" s="62">
        <f t="shared" si="271"/>
        <v>18.373590034609837</v>
      </c>
      <c r="Y93" s="62">
        <f t="shared" si="272"/>
        <v>16.854439782756138</v>
      </c>
      <c r="Z93" s="62">
        <f t="shared" si="273"/>
        <v>16.31190293794533</v>
      </c>
      <c r="AA93" s="62">
        <f t="shared" si="274"/>
        <v>13.797099112893282</v>
      </c>
      <c r="AB93" s="62">
        <f t="shared" si="275"/>
        <v>7.7115506750656833</v>
      </c>
      <c r="AC93" s="62">
        <f t="shared" si="276"/>
        <v>9.9846381863327487</v>
      </c>
      <c r="AD93" s="62">
        <f t="shared" si="277"/>
        <v>14.210890436088702</v>
      </c>
      <c r="AE93" s="62">
        <f t="shared" si="278"/>
        <v>14.429845781514345</v>
      </c>
      <c r="AF93" s="62">
        <f t="shared" si="279"/>
        <v>16.877849443584665</v>
      </c>
      <c r="AG93" s="62">
        <f t="shared" si="280"/>
        <v>19.892631996386108</v>
      </c>
      <c r="AH93" s="62">
        <f t="shared" si="281"/>
        <v>16.064127582262312</v>
      </c>
      <c r="AI93" s="62">
        <f t="shared" si="282"/>
        <v>14.014098912893333</v>
      </c>
      <c r="AJ93" s="62">
        <f t="shared" si="283"/>
        <v>9.0435934918171146</v>
      </c>
      <c r="AK93" s="62">
        <f t="shared" si="284"/>
        <v>4.1576684936374937</v>
      </c>
      <c r="AL93" s="62">
        <f t="shared" si="285"/>
        <v>9.9375416345620149</v>
      </c>
      <c r="AM93" s="62">
        <f t="shared" si="286"/>
        <v>7.9505735295059887</v>
      </c>
      <c r="AN93" s="62">
        <f t="shared" si="287"/>
        <v>13.831997263668017</v>
      </c>
      <c r="AO93" s="62">
        <f t="shared" si="288"/>
        <v>11.442706257309643</v>
      </c>
      <c r="AP93" s="62">
        <f t="shared" si="289"/>
        <v>11.281219106538831</v>
      </c>
      <c r="AQ93" s="62">
        <f t="shared" si="290"/>
        <v>13.10290035057356</v>
      </c>
      <c r="AR93" s="62">
        <f t="shared" si="291"/>
        <v>10.346624749731099</v>
      </c>
      <c r="AS93" s="62">
        <f t="shared" si="292"/>
        <v>11.80222830538359</v>
      </c>
      <c r="AT93" s="62">
        <f t="shared" si="293"/>
        <v>9.2662485541688024</v>
      </c>
      <c r="AU93" s="62">
        <f t="shared" si="294"/>
        <v>11.753913017481949</v>
      </c>
      <c r="AV93" s="62">
        <f t="shared" si="295"/>
        <v>15.778580140953968</v>
      </c>
      <c r="AW93" s="62">
        <f t="shared" si="296"/>
        <v>14.939263682534875</v>
      </c>
      <c r="AX93" s="62">
        <f t="shared" si="297"/>
        <v>16.992572706158914</v>
      </c>
      <c r="AY93" s="62">
        <f t="shared" si="298"/>
        <v>15.033780827005883</v>
      </c>
      <c r="AZ93" s="62">
        <f t="shared" si="299"/>
        <v>14.410568969108883</v>
      </c>
      <c r="BA93" s="62">
        <f t="shared" si="300"/>
        <v>15.105787127626069</v>
      </c>
      <c r="BB93" s="62">
        <f t="shared" si="301"/>
        <v>12.632453057486767</v>
      </c>
      <c r="BC93" s="62">
        <f t="shared" si="302"/>
        <v>14.882337790162104</v>
      </c>
      <c r="BD93" s="62">
        <f t="shared" si="303"/>
        <v>9.1687228910234655</v>
      </c>
      <c r="BE93" s="62">
        <f t="shared" si="304"/>
        <v>10.639666288756022</v>
      </c>
      <c r="BF93" s="62">
        <f t="shared" si="305"/>
        <v>11.143884271980641</v>
      </c>
      <c r="BG93" s="62">
        <f t="shared" si="306"/>
        <v>10.214568151125224</v>
      </c>
      <c r="BH93" s="62">
        <f t="shared" si="307"/>
        <v>8.5888433089226712</v>
      </c>
      <c r="BI93" s="62">
        <f t="shared" si="308"/>
        <v>8.5199513489221772</v>
      </c>
      <c r="BJ93" s="62">
        <f t="shared" si="309"/>
        <v>9.9443130428793758</v>
      </c>
      <c r="BK93" s="62">
        <f t="shared" si="310"/>
        <v>13.760991181799717</v>
      </c>
      <c r="BL93" s="62">
        <f t="shared" si="311"/>
        <v>12.200367725385375</v>
      </c>
      <c r="BM93" s="62">
        <f t="shared" si="312"/>
        <v>15.976675662536751</v>
      </c>
      <c r="BN93" s="62">
        <f t="shared" si="313"/>
        <v>9.4818021896683629</v>
      </c>
      <c r="BO93" s="62">
        <f t="shared" si="314"/>
        <v>9.1526498385714081</v>
      </c>
      <c r="BP93" s="62">
        <f t="shared" si="315"/>
        <v>10.976684260837033</v>
      </c>
      <c r="BQ93" s="62">
        <f t="shared" si="316"/>
        <v>8.9668611991138913</v>
      </c>
      <c r="BR93" s="62">
        <f t="shared" si="317"/>
        <v>11.194595339316644</v>
      </c>
      <c r="BS93" s="62">
        <f t="shared" si="318"/>
        <v>10.265513464516372</v>
      </c>
      <c r="BT93" s="62">
        <f t="shared" si="319"/>
        <v>9.6753626119294047</v>
      </c>
      <c r="BU93" s="62">
        <f t="shared" si="320"/>
        <v>9.9096831159641887</v>
      </c>
      <c r="BV93" s="62">
        <f t="shared" si="321"/>
        <v>8.5174548527986609</v>
      </c>
      <c r="BW93" s="62">
        <f t="shared" si="322"/>
        <v>7.3260068034314232</v>
      </c>
    </row>
    <row r="94" spans="1:75">
      <c r="A94" s="3" t="s">
        <v>8</v>
      </c>
      <c r="B94" s="136"/>
      <c r="C94" s="63"/>
      <c r="D94" s="63"/>
      <c r="E94" s="63"/>
      <c r="F94" s="63">
        <f t="shared" si="323"/>
        <v>11.645228461291559</v>
      </c>
      <c r="G94" s="63">
        <f t="shared" si="254"/>
        <v>13.19739313735557</v>
      </c>
      <c r="H94" s="63">
        <f t="shared" si="255"/>
        <v>11.623948627828055</v>
      </c>
      <c r="I94" s="63">
        <f t="shared" si="256"/>
        <v>14.032552120233136</v>
      </c>
      <c r="J94" s="63">
        <f t="shared" si="257"/>
        <v>7.7672614870544709</v>
      </c>
      <c r="K94" s="63">
        <f t="shared" si="258"/>
        <v>11.135246754494082</v>
      </c>
      <c r="L94" s="63">
        <f t="shared" si="259"/>
        <v>7.7004079450264342</v>
      </c>
      <c r="M94" s="63">
        <f t="shared" si="260"/>
        <v>0.99816925676794277</v>
      </c>
      <c r="N94" s="63">
        <f t="shared" si="261"/>
        <v>3.6329839760345797</v>
      </c>
      <c r="O94" s="63">
        <f t="shared" si="262"/>
        <v>9.3731620462459695</v>
      </c>
      <c r="P94" s="63">
        <f t="shared" si="263"/>
        <v>2.5386373843383661</v>
      </c>
      <c r="Q94" s="63">
        <f t="shared" si="264"/>
        <v>-3.8620926100067363</v>
      </c>
      <c r="R94" s="63">
        <f t="shared" si="265"/>
        <v>3.3524960610820957</v>
      </c>
      <c r="S94" s="63">
        <f t="shared" si="266"/>
        <v>-3.8034806160545434</v>
      </c>
      <c r="T94" s="63">
        <f t="shared" si="267"/>
        <v>8.8026109040210478</v>
      </c>
      <c r="U94" s="63">
        <f t="shared" si="268"/>
        <v>25.157566721908349</v>
      </c>
      <c r="V94" s="63">
        <f t="shared" si="269"/>
        <v>25.723947461968251</v>
      </c>
      <c r="W94" s="63">
        <f t="shared" si="270"/>
        <v>27.398466733594955</v>
      </c>
      <c r="X94" s="63">
        <f t="shared" si="271"/>
        <v>28.545529460238978</v>
      </c>
      <c r="Y94" s="63">
        <f t="shared" si="272"/>
        <v>21.581458759372872</v>
      </c>
      <c r="Z94" s="63">
        <f t="shared" si="273"/>
        <v>17.338490426511431</v>
      </c>
      <c r="AA94" s="63">
        <f t="shared" si="274"/>
        <v>14.211568838853655</v>
      </c>
      <c r="AB94" s="63">
        <f t="shared" si="275"/>
        <v>7.1446887621001345</v>
      </c>
      <c r="AC94" s="63">
        <f t="shared" si="276"/>
        <v>9.5133437990580809</v>
      </c>
      <c r="AD94" s="63">
        <f t="shared" si="277"/>
        <v>7.6809485413828344</v>
      </c>
      <c r="AE94" s="63">
        <f t="shared" si="278"/>
        <v>10.795748564403477</v>
      </c>
      <c r="AF94" s="63">
        <f t="shared" si="279"/>
        <v>12.364256439405272</v>
      </c>
      <c r="AG94" s="63">
        <f t="shared" si="280"/>
        <v>14.486402359108794</v>
      </c>
      <c r="AH94" s="63">
        <f t="shared" si="281"/>
        <v>15.201113151250862</v>
      </c>
      <c r="AI94" s="63">
        <f t="shared" si="282"/>
        <v>10.961560235507246</v>
      </c>
      <c r="AJ94" s="63">
        <f t="shared" si="283"/>
        <v>11.492279020234292</v>
      </c>
      <c r="AK94" s="63">
        <f t="shared" si="284"/>
        <v>7.5065735341465931</v>
      </c>
      <c r="AL94" s="63">
        <f t="shared" si="285"/>
        <v>9.5580819086279245</v>
      </c>
      <c r="AM94" s="63">
        <f t="shared" si="286"/>
        <v>7.6529636101580341</v>
      </c>
      <c r="AN94" s="63">
        <f t="shared" si="287"/>
        <v>14.681265148711089</v>
      </c>
      <c r="AO94" s="63">
        <f t="shared" si="288"/>
        <v>10.41801418823222</v>
      </c>
      <c r="AP94" s="63">
        <f t="shared" si="289"/>
        <v>11.332613513667104</v>
      </c>
      <c r="AQ94" s="63">
        <f t="shared" si="290"/>
        <v>13.472589187331904</v>
      </c>
      <c r="AR94" s="63">
        <f t="shared" si="291"/>
        <v>8.4238253391498077</v>
      </c>
      <c r="AS94" s="63">
        <f t="shared" si="292"/>
        <v>11.866916048392101</v>
      </c>
      <c r="AT94" s="63">
        <f t="shared" si="293"/>
        <v>10.205602515415084</v>
      </c>
      <c r="AU94" s="63">
        <f t="shared" si="294"/>
        <v>10.313035125088753</v>
      </c>
      <c r="AV94" s="63">
        <f t="shared" si="295"/>
        <v>11.147493758402151</v>
      </c>
      <c r="AW94" s="63">
        <f t="shared" si="296"/>
        <v>10.076004014035659</v>
      </c>
      <c r="AX94" s="63">
        <f t="shared" si="297"/>
        <v>14.095208099821216</v>
      </c>
      <c r="AY94" s="63">
        <f t="shared" si="298"/>
        <v>14.167479105339382</v>
      </c>
      <c r="AZ94" s="63">
        <f t="shared" si="299"/>
        <v>12.374880128554029</v>
      </c>
      <c r="BA94" s="63">
        <f t="shared" si="300"/>
        <v>12.45764876659441</v>
      </c>
      <c r="BB94" s="63">
        <f t="shared" si="301"/>
        <v>16.045297038545364</v>
      </c>
      <c r="BC94" s="63">
        <f t="shared" si="302"/>
        <v>17.93248701673398</v>
      </c>
      <c r="BD94" s="63">
        <f t="shared" si="303"/>
        <v>15.140831903364868</v>
      </c>
      <c r="BE94" s="63">
        <f t="shared" si="304"/>
        <v>14.193786197534832</v>
      </c>
      <c r="BF94" s="63">
        <f t="shared" si="305"/>
        <v>14.886954966241875</v>
      </c>
      <c r="BG94" s="63">
        <f t="shared" si="306"/>
        <v>14.262193729314419</v>
      </c>
      <c r="BH94" s="63">
        <f t="shared" si="307"/>
        <v>9.454449295419769</v>
      </c>
      <c r="BI94" s="63">
        <f t="shared" si="308"/>
        <v>12.381795117651617</v>
      </c>
      <c r="BJ94" s="63">
        <f t="shared" si="309"/>
        <v>21.171086616882999</v>
      </c>
      <c r="BK94" s="63">
        <f t="shared" si="310"/>
        <v>31.792462084574524</v>
      </c>
      <c r="BL94" s="63">
        <f t="shared" si="311"/>
        <v>25.74656916445624</v>
      </c>
      <c r="BM94" s="63">
        <f t="shared" si="312"/>
        <v>32.514123000976625</v>
      </c>
      <c r="BN94" s="63">
        <f t="shared" si="313"/>
        <v>10.695090950941676</v>
      </c>
      <c r="BO94" s="63">
        <f t="shared" si="314"/>
        <v>9.8673733712978002</v>
      </c>
      <c r="BP94" s="63">
        <f t="shared" si="315"/>
        <v>13.773310306017509</v>
      </c>
      <c r="BQ94" s="63">
        <f t="shared" si="316"/>
        <v>14.070272259013979</v>
      </c>
      <c r="BR94" s="63">
        <f t="shared" si="317"/>
        <v>16.273790498329216</v>
      </c>
      <c r="BS94" s="63">
        <f t="shared" si="318"/>
        <v>15.908627370997349</v>
      </c>
      <c r="BT94" s="63">
        <f t="shared" si="319"/>
        <v>16.002169508176582</v>
      </c>
      <c r="BU94" s="63">
        <f t="shared" si="320"/>
        <v>14.797540705784289</v>
      </c>
      <c r="BV94" s="63">
        <f t="shared" si="321"/>
        <v>14.544318625536901</v>
      </c>
      <c r="BW94" s="63">
        <f t="shared" si="322"/>
        <v>12.356094973603634</v>
      </c>
    </row>
    <row r="95" spans="1:75">
      <c r="A95" s="3" t="s">
        <v>9</v>
      </c>
      <c r="B95" s="136"/>
      <c r="C95" s="63"/>
      <c r="D95" s="63"/>
      <c r="E95" s="63"/>
      <c r="F95" s="63">
        <f t="shared" si="323"/>
        <v>28.324495000607204</v>
      </c>
      <c r="G95" s="63">
        <f t="shared" si="254"/>
        <v>19.069677068355798</v>
      </c>
      <c r="H95" s="63">
        <f t="shared" si="255"/>
        <v>16.323856650525521</v>
      </c>
      <c r="I95" s="63">
        <f t="shared" si="256"/>
        <v>14.099839486356341</v>
      </c>
      <c r="J95" s="63">
        <f t="shared" si="257"/>
        <v>9.3332807570977856</v>
      </c>
      <c r="K95" s="63">
        <f t="shared" si="258"/>
        <v>18.725726333379029</v>
      </c>
      <c r="L95" s="63">
        <f t="shared" si="259"/>
        <v>17.732793522267201</v>
      </c>
      <c r="M95" s="63">
        <f t="shared" si="260"/>
        <v>12.38784427481775</v>
      </c>
      <c r="N95" s="63">
        <f t="shared" si="261"/>
        <v>9.8773322099966414</v>
      </c>
      <c r="O95" s="63">
        <f t="shared" si="262"/>
        <v>12.574152367652788</v>
      </c>
      <c r="P95" s="63">
        <f t="shared" si="263"/>
        <v>9.0870013755158148</v>
      </c>
      <c r="Q95" s="63">
        <f t="shared" si="264"/>
        <v>15.095756665414944</v>
      </c>
      <c r="R95" s="63">
        <f t="shared" si="265"/>
        <v>14.122157449713782</v>
      </c>
      <c r="S95" s="63">
        <f t="shared" si="266"/>
        <v>13.962688025004887</v>
      </c>
      <c r="T95" s="63">
        <f t="shared" si="267"/>
        <v>15.127838510295765</v>
      </c>
      <c r="U95" s="63">
        <f t="shared" si="268"/>
        <v>16.664491571506247</v>
      </c>
      <c r="V95" s="63">
        <f t="shared" si="269"/>
        <v>18.871375977910716</v>
      </c>
      <c r="W95" s="63">
        <f t="shared" si="270"/>
        <v>20.777801585601026</v>
      </c>
      <c r="X95" s="63">
        <f t="shared" si="271"/>
        <v>21.94406415020536</v>
      </c>
      <c r="Y95" s="63">
        <f t="shared" si="272"/>
        <v>22.770874311336506</v>
      </c>
      <c r="Z95" s="63">
        <f t="shared" si="273"/>
        <v>18.240856343698894</v>
      </c>
      <c r="AA95" s="63">
        <f t="shared" si="274"/>
        <v>14.348821118739691</v>
      </c>
      <c r="AB95" s="63">
        <f t="shared" si="275"/>
        <v>7.8340016038492344</v>
      </c>
      <c r="AC95" s="63">
        <f t="shared" si="276"/>
        <v>11.784358390280941</v>
      </c>
      <c r="AD95" s="63">
        <f t="shared" si="277"/>
        <v>20.006548252435138</v>
      </c>
      <c r="AE95" s="63">
        <f t="shared" si="278"/>
        <v>17.113490031805139</v>
      </c>
      <c r="AF95" s="63">
        <f t="shared" si="279"/>
        <v>18.511329748864057</v>
      </c>
      <c r="AG95" s="63">
        <f t="shared" si="280"/>
        <v>19.808449938867007</v>
      </c>
      <c r="AH95" s="63">
        <f t="shared" si="281"/>
        <v>13.507079911603409</v>
      </c>
      <c r="AI95" s="63">
        <f t="shared" si="282"/>
        <v>12.243410986215892</v>
      </c>
      <c r="AJ95" s="63">
        <f t="shared" si="283"/>
        <v>11.731854092281049</v>
      </c>
      <c r="AK95" s="63">
        <f t="shared" si="284"/>
        <v>10.358199816307787</v>
      </c>
      <c r="AL95" s="63">
        <f t="shared" si="285"/>
        <v>14.179010305561391</v>
      </c>
      <c r="AM95" s="63">
        <f t="shared" si="286"/>
        <v>14.650497182142743</v>
      </c>
      <c r="AN95" s="63">
        <f t="shared" si="287"/>
        <v>11.94168159634274</v>
      </c>
      <c r="AO95" s="63">
        <f t="shared" si="288"/>
        <v>4.7202186466103573</v>
      </c>
      <c r="AP95" s="63">
        <f t="shared" si="289"/>
        <v>12.309287357047758</v>
      </c>
      <c r="AQ95" s="63">
        <f t="shared" si="290"/>
        <v>8.3173341706085591</v>
      </c>
      <c r="AR95" s="63">
        <f t="shared" si="291"/>
        <v>11.624523379490267</v>
      </c>
      <c r="AS95" s="63">
        <f t="shared" si="292"/>
        <v>19.328885400313972</v>
      </c>
      <c r="AT95" s="63">
        <f t="shared" si="293"/>
        <v>7.4011246485473361</v>
      </c>
      <c r="AU95" s="63">
        <f t="shared" si="294"/>
        <v>15.070328834822282</v>
      </c>
      <c r="AV95" s="63">
        <f t="shared" si="295"/>
        <v>15.421816710863412</v>
      </c>
      <c r="AW95" s="63">
        <f t="shared" si="296"/>
        <v>10.590363427067917</v>
      </c>
      <c r="AX95" s="63">
        <f t="shared" si="297"/>
        <v>5.9669973908566476</v>
      </c>
      <c r="AY95" s="63">
        <f t="shared" si="298"/>
        <v>7.4403065817620071</v>
      </c>
      <c r="AZ95" s="63">
        <f t="shared" si="299"/>
        <v>7.8418392380121622</v>
      </c>
      <c r="BA95" s="63">
        <f t="shared" si="300"/>
        <v>5.9107806691449811</v>
      </c>
      <c r="BB95" s="63">
        <f t="shared" si="301"/>
        <v>20.510972948490963</v>
      </c>
      <c r="BC95" s="63">
        <f t="shared" si="302"/>
        <v>22.652025014317516</v>
      </c>
      <c r="BD95" s="63">
        <f t="shared" si="303"/>
        <v>15.373366072073374</v>
      </c>
      <c r="BE95" s="63">
        <f t="shared" si="304"/>
        <v>23.782028782028782</v>
      </c>
      <c r="BF95" s="63">
        <f t="shared" si="305"/>
        <v>9.4245314929019308</v>
      </c>
      <c r="BG95" s="63">
        <f t="shared" si="306"/>
        <v>5.750198210620332</v>
      </c>
      <c r="BH95" s="63">
        <f t="shared" si="307"/>
        <v>5.1000266028199102</v>
      </c>
      <c r="BI95" s="63">
        <f t="shared" si="308"/>
        <v>0.79150728048659691</v>
      </c>
      <c r="BJ95" s="63">
        <f t="shared" si="309"/>
        <v>7.4689700873193514</v>
      </c>
      <c r="BK95" s="63">
        <f t="shared" si="310"/>
        <v>11.861115836855708</v>
      </c>
      <c r="BL95" s="63">
        <f t="shared" si="311"/>
        <v>12.816653804744243</v>
      </c>
      <c r="BM95" s="63">
        <f t="shared" si="312"/>
        <v>16.568947730471457</v>
      </c>
      <c r="BN95" s="63">
        <f t="shared" si="313"/>
        <v>10.767308753885935</v>
      </c>
      <c r="BO95" s="63">
        <f t="shared" si="314"/>
        <v>9.1024690049803958</v>
      </c>
      <c r="BP95" s="63">
        <f t="shared" si="315"/>
        <v>9.0853899960406501</v>
      </c>
      <c r="BQ95" s="63">
        <f t="shared" si="316"/>
        <v>4.5469903943621182</v>
      </c>
      <c r="BR95" s="63">
        <f t="shared" si="317"/>
        <v>7.2891803278688521</v>
      </c>
      <c r="BS95" s="63">
        <f t="shared" si="318"/>
        <v>5.2690365190365194</v>
      </c>
      <c r="BT95" s="63">
        <f t="shared" si="319"/>
        <v>4.8563892854550295</v>
      </c>
      <c r="BU95" s="63">
        <f t="shared" si="320"/>
        <v>3.1765086107391842</v>
      </c>
      <c r="BV95" s="63">
        <f t="shared" si="321"/>
        <v>3.7869157050655198</v>
      </c>
      <c r="BW95" s="63">
        <f t="shared" si="322"/>
        <v>1.9790561424551367</v>
      </c>
    </row>
    <row r="96" spans="1:75">
      <c r="A96" s="3" t="s">
        <v>10</v>
      </c>
      <c r="B96" s="136"/>
      <c r="C96" s="63"/>
      <c r="D96" s="63"/>
      <c r="E96" s="63"/>
      <c r="F96" s="63">
        <f t="shared" si="323"/>
        <v>16.215984243774873</v>
      </c>
      <c r="G96" s="63">
        <f t="shared" si="254"/>
        <v>16.130724833220896</v>
      </c>
      <c r="H96" s="63">
        <f t="shared" si="255"/>
        <v>15.945495397550191</v>
      </c>
      <c r="I96" s="63">
        <f t="shared" si="256"/>
        <v>14.09415537093718</v>
      </c>
      <c r="J96" s="63">
        <f t="shared" si="257"/>
        <v>15.403790197980202</v>
      </c>
      <c r="K96" s="63">
        <f t="shared" si="258"/>
        <v>18.01265087458853</v>
      </c>
      <c r="L96" s="63">
        <f t="shared" si="259"/>
        <v>19.228605363505658</v>
      </c>
      <c r="M96" s="63">
        <f t="shared" si="260"/>
        <v>19.985947879407256</v>
      </c>
      <c r="N96" s="63">
        <f t="shared" si="261"/>
        <v>11.390817890309885</v>
      </c>
      <c r="O96" s="63">
        <f t="shared" si="262"/>
        <v>10.386300365899681</v>
      </c>
      <c r="P96" s="63">
        <f t="shared" si="263"/>
        <v>4.0722487285691855</v>
      </c>
      <c r="Q96" s="63">
        <f t="shared" si="264"/>
        <v>7.2169284003194072</v>
      </c>
      <c r="R96" s="63">
        <f t="shared" si="265"/>
        <v>13.943982062871457</v>
      </c>
      <c r="S96" s="63">
        <f t="shared" si="266"/>
        <v>10.526837340890953</v>
      </c>
      <c r="T96" s="63">
        <f t="shared" si="267"/>
        <v>20.76756827559106</v>
      </c>
      <c r="U96" s="63">
        <f t="shared" si="268"/>
        <v>21.266887446811676</v>
      </c>
      <c r="V96" s="63">
        <f t="shared" si="269"/>
        <v>8.0642354526511149</v>
      </c>
      <c r="W96" s="63">
        <f t="shared" si="270"/>
        <v>10.582634384259865</v>
      </c>
      <c r="X96" s="63">
        <f t="shared" si="271"/>
        <v>12.134990822626397</v>
      </c>
      <c r="Y96" s="63">
        <f t="shared" si="272"/>
        <v>11.357680969538158</v>
      </c>
      <c r="Z96" s="63">
        <f t="shared" si="273"/>
        <v>14.936453799971931</v>
      </c>
      <c r="AA96" s="63">
        <f t="shared" si="274"/>
        <v>14.318144965137019</v>
      </c>
      <c r="AB96" s="63">
        <f t="shared" si="275"/>
        <v>8.3962650199025344</v>
      </c>
      <c r="AC96" s="63">
        <f t="shared" si="276"/>
        <v>9.813221560408854</v>
      </c>
      <c r="AD96" s="63">
        <f t="shared" si="277"/>
        <v>14.750323322316431</v>
      </c>
      <c r="AE96" s="63">
        <f t="shared" si="278"/>
        <v>13.492907801418438</v>
      </c>
      <c r="AF96" s="63">
        <f t="shared" si="279"/>
        <v>17.259249090534698</v>
      </c>
      <c r="AG96" s="63">
        <f t="shared" si="280"/>
        <v>22.8881374091807</v>
      </c>
      <c r="AH96" s="63">
        <f t="shared" si="281"/>
        <v>18.555878016022838</v>
      </c>
      <c r="AI96" s="63">
        <f t="shared" si="282"/>
        <v>17.012966723949383</v>
      </c>
      <c r="AJ96" s="63">
        <f t="shared" si="283"/>
        <v>6.2779875318289573</v>
      </c>
      <c r="AK96" s="63">
        <f t="shared" si="284"/>
        <v>-2.1199901915374726</v>
      </c>
      <c r="AL96" s="63">
        <f t="shared" si="285"/>
        <v>9.5067205365866503</v>
      </c>
      <c r="AM96" s="63">
        <f t="shared" si="286"/>
        <v>5.1698264352469918</v>
      </c>
      <c r="AN96" s="63">
        <f t="shared" si="287"/>
        <v>15.289986781229342</v>
      </c>
      <c r="AO96" s="63">
        <f t="shared" si="288"/>
        <v>15.855576494297821</v>
      </c>
      <c r="AP96" s="63">
        <f t="shared" si="289"/>
        <v>11.386550467697639</v>
      </c>
      <c r="AQ96" s="63">
        <f t="shared" si="290"/>
        <v>15.693099849947068</v>
      </c>
      <c r="AR96" s="63">
        <f t="shared" si="291"/>
        <v>10.168617025088322</v>
      </c>
      <c r="AS96" s="63">
        <f t="shared" si="292"/>
        <v>7.3763244515989497</v>
      </c>
      <c r="AT96" s="63">
        <f t="shared" si="293"/>
        <v>9.3351518694117903</v>
      </c>
      <c r="AU96" s="63">
        <f t="shared" si="294"/>
        <v>10.814844075756579</v>
      </c>
      <c r="AV96" s="63">
        <f t="shared" si="295"/>
        <v>19.702262088284975</v>
      </c>
      <c r="AW96" s="63">
        <f t="shared" si="296"/>
        <v>21.805012631150277</v>
      </c>
      <c r="AX96" s="63">
        <f t="shared" si="297"/>
        <v>24.897550640556009</v>
      </c>
      <c r="AY96" s="63">
        <f t="shared" si="298"/>
        <v>18.867214575700565</v>
      </c>
      <c r="AZ96" s="63">
        <f t="shared" si="299"/>
        <v>18.169468193015508</v>
      </c>
      <c r="BA96" s="63">
        <f t="shared" si="300"/>
        <v>23.796752149312955</v>
      </c>
      <c r="BB96" s="63">
        <f t="shared" si="301"/>
        <v>8.7480208716297714</v>
      </c>
      <c r="BC96" s="63">
        <f t="shared" si="302"/>
        <v>10.783546033121189</v>
      </c>
      <c r="BD96" s="63">
        <f t="shared" si="303"/>
        <v>2.5193519213967197</v>
      </c>
      <c r="BE96" s="63">
        <f t="shared" si="304"/>
        <v>2.3668200029677995</v>
      </c>
      <c r="BF96" s="63">
        <f t="shared" si="305"/>
        <v>8.0021867483052791</v>
      </c>
      <c r="BG96" s="63">
        <f t="shared" si="306"/>
        <v>8.3098602140026703</v>
      </c>
      <c r="BH96" s="63">
        <f t="shared" si="307"/>
        <v>8.3676471907491621</v>
      </c>
      <c r="BI96" s="63">
        <f t="shared" si="308"/>
        <v>8.6018699717329845</v>
      </c>
      <c r="BJ96" s="63">
        <f t="shared" si="309"/>
        <v>6.8447885578686831</v>
      </c>
      <c r="BK96" s="63">
        <f t="shared" si="310"/>
        <v>7.9656929107290786</v>
      </c>
      <c r="BL96" s="63">
        <f t="shared" si="311"/>
        <v>7.1674455118785882</v>
      </c>
      <c r="BM96" s="63">
        <f t="shared" si="312"/>
        <v>9.4995928936584839</v>
      </c>
      <c r="BN96" s="63">
        <f t="shared" si="313"/>
        <v>9.3020024003537358</v>
      </c>
      <c r="BO96" s="63">
        <f t="shared" si="314"/>
        <v>9.6248569260645347</v>
      </c>
      <c r="BP96" s="63">
        <f t="shared" si="315"/>
        <v>10.36897803640858</v>
      </c>
      <c r="BQ96" s="63">
        <f t="shared" si="316"/>
        <v>5.4329806426446927</v>
      </c>
      <c r="BR96" s="63">
        <f t="shared" si="317"/>
        <v>8.8513372939735095</v>
      </c>
      <c r="BS96" s="63">
        <f t="shared" si="318"/>
        <v>8.5557419551624214</v>
      </c>
      <c r="BT96" s="63">
        <f t="shared" si="319"/>
        <v>8.0195502053004848</v>
      </c>
      <c r="BU96" s="63">
        <f t="shared" si="320"/>
        <v>10.381186916860324</v>
      </c>
      <c r="BV96" s="63">
        <f t="shared" si="321"/>
        <v>6.7310142711518859</v>
      </c>
      <c r="BW96" s="63">
        <f t="shared" si="322"/>
        <v>6.2166338859230121</v>
      </c>
    </row>
    <row r="97" spans="1:75">
      <c r="A97" s="3" t="s">
        <v>11</v>
      </c>
      <c r="B97" s="136"/>
      <c r="C97" s="63"/>
      <c r="D97" s="63"/>
      <c r="E97" s="63"/>
      <c r="F97" s="63">
        <f t="shared" si="323"/>
        <v>14.077765347977882</v>
      </c>
      <c r="G97" s="63">
        <f t="shared" si="254"/>
        <v>14.70527648184447</v>
      </c>
      <c r="H97" s="63">
        <f t="shared" si="255"/>
        <v>14.025331415884178</v>
      </c>
      <c r="I97" s="63">
        <f t="shared" si="256"/>
        <v>14.14014987403521</v>
      </c>
      <c r="J97" s="63">
        <f t="shared" si="257"/>
        <v>9.9528702773700299</v>
      </c>
      <c r="K97" s="63">
        <f t="shared" si="258"/>
        <v>9.731488666230689</v>
      </c>
      <c r="L97" s="63">
        <f t="shared" si="259"/>
        <v>9.5622143350962929</v>
      </c>
      <c r="M97" s="63">
        <f t="shared" si="260"/>
        <v>9.3754427097132673</v>
      </c>
      <c r="N97" s="63">
        <f t="shared" si="261"/>
        <v>17.302395170740763</v>
      </c>
      <c r="O97" s="63">
        <f t="shared" si="262"/>
        <v>14.004623672958513</v>
      </c>
      <c r="P97" s="63">
        <f t="shared" si="263"/>
        <v>13.980149204810196</v>
      </c>
      <c r="Q97" s="63">
        <f t="shared" si="264"/>
        <v>12.347463609775772</v>
      </c>
      <c r="R97" s="63">
        <f t="shared" si="265"/>
        <v>11.488553839348254</v>
      </c>
      <c r="S97" s="63">
        <f t="shared" si="266"/>
        <v>12.831578757290677</v>
      </c>
      <c r="T97" s="63">
        <f t="shared" si="267"/>
        <v>17.137051641898985</v>
      </c>
      <c r="U97" s="63">
        <f t="shared" si="268"/>
        <v>17.229908121237735</v>
      </c>
      <c r="V97" s="63">
        <f t="shared" si="269"/>
        <v>20.923504224048152</v>
      </c>
      <c r="W97" s="63">
        <f t="shared" si="270"/>
        <v>22.94822757461791</v>
      </c>
      <c r="X97" s="63">
        <f t="shared" si="271"/>
        <v>19.948842337375972</v>
      </c>
      <c r="Y97" s="63">
        <f t="shared" si="272"/>
        <v>20.135129048241062</v>
      </c>
      <c r="Z97" s="63">
        <f t="shared" si="273"/>
        <v>16.938599729297398</v>
      </c>
      <c r="AA97" s="63">
        <f t="shared" si="274"/>
        <v>9.530069951916186</v>
      </c>
      <c r="AB97" s="63">
        <f t="shared" si="275"/>
        <v>4.476243700609837</v>
      </c>
      <c r="AC97" s="63">
        <f t="shared" si="276"/>
        <v>6.5748822700141085</v>
      </c>
      <c r="AD97" s="63">
        <f t="shared" si="277"/>
        <v>18.621715279823789</v>
      </c>
      <c r="AE97" s="63">
        <f t="shared" si="278"/>
        <v>24.674373942309519</v>
      </c>
      <c r="AF97" s="63">
        <f t="shared" si="279"/>
        <v>27.044045814779544</v>
      </c>
      <c r="AG97" s="63">
        <f t="shared" si="280"/>
        <v>28.690439334665495</v>
      </c>
      <c r="AH97" s="63">
        <f t="shared" si="281"/>
        <v>17.535974768381635</v>
      </c>
      <c r="AI97" s="63">
        <f t="shared" si="282"/>
        <v>16.324779807069056</v>
      </c>
      <c r="AJ97" s="63">
        <f t="shared" si="283"/>
        <v>13.141031559897312</v>
      </c>
      <c r="AK97" s="63">
        <f t="shared" si="284"/>
        <v>12.422088572990713</v>
      </c>
      <c r="AL97" s="63">
        <f t="shared" si="285"/>
        <v>6.953342501593256</v>
      </c>
      <c r="AM97" s="63">
        <f t="shared" si="286"/>
        <v>12.332628611698379</v>
      </c>
      <c r="AN97" s="63">
        <f t="shared" si="287"/>
        <v>15.104379192713868</v>
      </c>
      <c r="AO97" s="63">
        <f t="shared" si="288"/>
        <v>14.888305288071841</v>
      </c>
      <c r="AP97" s="63">
        <f t="shared" si="289"/>
        <v>10.936602270588997</v>
      </c>
      <c r="AQ97" s="63">
        <f t="shared" si="290"/>
        <v>12.288071547372423</v>
      </c>
      <c r="AR97" s="63">
        <f t="shared" si="291"/>
        <v>13.816437656868169</v>
      </c>
      <c r="AS97" s="63">
        <f t="shared" si="292"/>
        <v>15.866360942570912</v>
      </c>
      <c r="AT97" s="63">
        <f t="shared" si="293"/>
        <v>8.3389437412371841</v>
      </c>
      <c r="AU97" s="63">
        <f t="shared" si="294"/>
        <v>11.87756847346094</v>
      </c>
      <c r="AV97" s="63">
        <f t="shared" si="295"/>
        <v>12.510526136776049</v>
      </c>
      <c r="AW97" s="63">
        <f t="shared" si="296"/>
        <v>10.026866147497216</v>
      </c>
      <c r="AX97" s="63">
        <f t="shared" si="297"/>
        <v>11.4696135479999</v>
      </c>
      <c r="AY97" s="63">
        <f t="shared" si="298"/>
        <v>16.714282396116399</v>
      </c>
      <c r="AZ97" s="63">
        <f t="shared" si="299"/>
        <v>14.941753593338206</v>
      </c>
      <c r="BA97" s="63">
        <f t="shared" si="300"/>
        <v>0.27892150351973177</v>
      </c>
      <c r="BB97" s="63">
        <f t="shared" si="301"/>
        <v>5.6730690450273142</v>
      </c>
      <c r="BC97" s="63">
        <f t="shared" si="302"/>
        <v>8.1742920257119547</v>
      </c>
      <c r="BD97" s="63">
        <f t="shared" si="303"/>
        <v>6.9583320889447267</v>
      </c>
      <c r="BE97" s="63">
        <f t="shared" si="304"/>
        <v>6.6909492273730757</v>
      </c>
      <c r="BF97" s="63">
        <f t="shared" si="305"/>
        <v>19.281510878462289</v>
      </c>
      <c r="BG97" s="63">
        <f t="shared" si="306"/>
        <v>22.461895081544998</v>
      </c>
      <c r="BH97" s="63">
        <f t="shared" si="307"/>
        <v>21.431788294211955</v>
      </c>
      <c r="BI97" s="63">
        <f t="shared" si="308"/>
        <v>25.054312966832871</v>
      </c>
      <c r="BJ97" s="63">
        <f t="shared" si="309"/>
        <v>1.0102886008245671</v>
      </c>
      <c r="BK97" s="63">
        <f t="shared" si="310"/>
        <v>1.3505393143646851</v>
      </c>
      <c r="BL97" s="63">
        <f t="shared" si="311"/>
        <v>0.87081652029432444</v>
      </c>
      <c r="BM97" s="63">
        <f t="shared" si="312"/>
        <v>0.23163467902051621</v>
      </c>
      <c r="BN97" s="63">
        <f t="shared" si="313"/>
        <v>4.366611509468652</v>
      </c>
      <c r="BO97" s="63">
        <f t="shared" si="314"/>
        <v>6.0698139776180247</v>
      </c>
      <c r="BP97" s="63">
        <f t="shared" si="315"/>
        <v>12.111184645929848</v>
      </c>
      <c r="BQ97" s="63">
        <f t="shared" si="316"/>
        <v>20.807197094750745</v>
      </c>
      <c r="BR97" s="63">
        <f t="shared" si="317"/>
        <v>20.998854928212808</v>
      </c>
      <c r="BS97" s="63">
        <f t="shared" si="318"/>
        <v>12.926215762996089</v>
      </c>
      <c r="BT97" s="63">
        <f t="shared" si="319"/>
        <v>10.46831955922865</v>
      </c>
      <c r="BU97" s="63">
        <f t="shared" si="320"/>
        <v>7.1189451390312231</v>
      </c>
      <c r="BV97" s="63">
        <f t="shared" si="321"/>
        <v>9.0849530465167074</v>
      </c>
      <c r="BW97" s="63">
        <f t="shared" si="322"/>
        <v>5.78368371424129</v>
      </c>
    </row>
    <row r="98" spans="1:75">
      <c r="A98" s="68" t="s">
        <v>12</v>
      </c>
      <c r="B98" s="137"/>
      <c r="C98" s="64"/>
      <c r="D98" s="64"/>
      <c r="E98" s="64"/>
      <c r="F98" s="64">
        <f t="shared" si="323"/>
        <v>11.277857868740099</v>
      </c>
      <c r="G98" s="64">
        <f t="shared" si="254"/>
        <v>12.661658971355058</v>
      </c>
      <c r="H98" s="64">
        <f t="shared" si="255"/>
        <v>13.748320644872368</v>
      </c>
      <c r="I98" s="64">
        <f t="shared" si="256"/>
        <v>12.735229759299783</v>
      </c>
      <c r="J98" s="64">
        <f t="shared" si="257"/>
        <v>12.702559201444204</v>
      </c>
      <c r="K98" s="64">
        <f t="shared" si="258"/>
        <v>13.12060352737282</v>
      </c>
      <c r="L98" s="64">
        <f t="shared" si="259"/>
        <v>16.614173228346456</v>
      </c>
      <c r="M98" s="64">
        <f t="shared" si="260"/>
        <v>14.091614906832298</v>
      </c>
      <c r="N98" s="64">
        <f t="shared" si="261"/>
        <v>12.312968755888885</v>
      </c>
      <c r="O98" s="64">
        <f t="shared" si="262"/>
        <v>14.744051910598413</v>
      </c>
      <c r="P98" s="64">
        <f t="shared" si="263"/>
        <v>13.639432815665092</v>
      </c>
      <c r="Q98" s="64">
        <f t="shared" si="264"/>
        <v>17.012589316093909</v>
      </c>
      <c r="R98" s="64">
        <f t="shared" si="265"/>
        <v>17.348993288590602</v>
      </c>
      <c r="S98" s="64">
        <f t="shared" si="266"/>
        <v>12.943763744894754</v>
      </c>
      <c r="T98" s="64">
        <f t="shared" si="267"/>
        <v>12.626262626262626</v>
      </c>
      <c r="U98" s="64">
        <f t="shared" si="268"/>
        <v>11.253271299796452</v>
      </c>
      <c r="V98" s="64">
        <f t="shared" si="269"/>
        <v>12.496425507577925</v>
      </c>
      <c r="W98" s="64">
        <f t="shared" si="270"/>
        <v>13.240611961057025</v>
      </c>
      <c r="X98" s="64">
        <f t="shared" si="271"/>
        <v>14.217884463202321</v>
      </c>
      <c r="Y98" s="64">
        <f t="shared" si="272"/>
        <v>14.375326711970725</v>
      </c>
      <c r="Z98" s="64">
        <f t="shared" si="273"/>
        <v>15.531265887137774</v>
      </c>
      <c r="AA98" s="64">
        <f t="shared" si="274"/>
        <v>11.717022844509948</v>
      </c>
      <c r="AB98" s="64">
        <f t="shared" si="275"/>
        <v>8.1986143187066975</v>
      </c>
      <c r="AC98" s="64">
        <f t="shared" si="276"/>
        <v>10.671846435100548</v>
      </c>
      <c r="AD98" s="64">
        <f t="shared" si="277"/>
        <v>14.431243124312424</v>
      </c>
      <c r="AE98" s="64">
        <f t="shared" si="278"/>
        <v>15.894898856640275</v>
      </c>
      <c r="AF98" s="64">
        <f t="shared" si="279"/>
        <v>16.670224119530417</v>
      </c>
      <c r="AG98" s="64">
        <f t="shared" si="280"/>
        <v>15.734049143093124</v>
      </c>
      <c r="AH98" s="64">
        <f t="shared" si="281"/>
        <v>9.4252917764233271</v>
      </c>
      <c r="AI98" s="64">
        <f t="shared" si="282"/>
        <v>8.8068451308125884</v>
      </c>
      <c r="AJ98" s="64">
        <f t="shared" si="283"/>
        <v>6.0208562019758576</v>
      </c>
      <c r="AK98" s="64">
        <f t="shared" si="284"/>
        <v>4.3015165031222189</v>
      </c>
      <c r="AL98" s="64">
        <f t="shared" si="285"/>
        <v>4.8668974363479736</v>
      </c>
      <c r="AM98" s="64">
        <f t="shared" si="286"/>
        <v>2.6674338721207924</v>
      </c>
      <c r="AN98" s="64">
        <f t="shared" si="287"/>
        <v>6.0906628013321606</v>
      </c>
      <c r="AO98" s="64">
        <f t="shared" si="288"/>
        <v>7.2865671131181395</v>
      </c>
      <c r="AP98" s="64">
        <f t="shared" si="289"/>
        <v>7.4549939008860475</v>
      </c>
      <c r="AQ98" s="64">
        <f t="shared" si="290"/>
        <v>11.190744690968874</v>
      </c>
      <c r="AR98" s="64">
        <f t="shared" si="291"/>
        <v>10.945566568966465</v>
      </c>
      <c r="AS98" s="64">
        <f t="shared" si="292"/>
        <v>11.844874427622099</v>
      </c>
      <c r="AT98" s="64">
        <f t="shared" si="293"/>
        <v>12.41228754093248</v>
      </c>
      <c r="AU98" s="64">
        <f t="shared" si="294"/>
        <v>12.753933099129371</v>
      </c>
      <c r="AV98" s="64">
        <f t="shared" si="295"/>
        <v>11.933734056589943</v>
      </c>
      <c r="AW98" s="64">
        <f t="shared" si="296"/>
        <v>12.61582323592302</v>
      </c>
      <c r="AX98" s="64">
        <f t="shared" si="297"/>
        <v>13.386045221251214</v>
      </c>
      <c r="AY98" s="64">
        <f t="shared" si="298"/>
        <v>14.860471416960172</v>
      </c>
      <c r="AZ98" s="64">
        <f t="shared" si="299"/>
        <v>16.411263916175507</v>
      </c>
      <c r="BA98" s="64">
        <f t="shared" si="300"/>
        <v>14.443037974683545</v>
      </c>
      <c r="BB98" s="64">
        <f t="shared" si="301"/>
        <v>13.616344506973329</v>
      </c>
      <c r="BC98" s="64">
        <f t="shared" si="302"/>
        <v>17.160042457837012</v>
      </c>
      <c r="BD98" s="64">
        <f t="shared" si="303"/>
        <v>19.374437443744373</v>
      </c>
      <c r="BE98" s="64">
        <f t="shared" si="304"/>
        <v>20.395973896692844</v>
      </c>
      <c r="BF98" s="64">
        <f t="shared" si="305"/>
        <v>17.454506299127814</v>
      </c>
      <c r="BG98" s="64">
        <f t="shared" si="306"/>
        <v>9.4121199919468488</v>
      </c>
      <c r="BH98" s="64">
        <f t="shared" si="307"/>
        <v>3.9962299717247878</v>
      </c>
      <c r="BI98" s="64">
        <f t="shared" si="308"/>
        <v>3.4634818557648139</v>
      </c>
      <c r="BJ98" s="64">
        <f t="shared" si="309"/>
        <v>4.8313164649798308</v>
      </c>
      <c r="BK98" s="64">
        <f t="shared" si="310"/>
        <v>5.8515042782224675</v>
      </c>
      <c r="BL98" s="64">
        <f t="shared" si="311"/>
        <v>6.9149900308138488</v>
      </c>
      <c r="BM98" s="64">
        <f t="shared" si="312"/>
        <v>4.8215237080447526</v>
      </c>
      <c r="BN98" s="64">
        <f t="shared" si="313"/>
        <v>6.4451246174027119</v>
      </c>
      <c r="BO98" s="64">
        <f t="shared" si="314"/>
        <v>6.4146023468057365</v>
      </c>
      <c r="BP98" s="64">
        <f t="shared" si="315"/>
        <v>7.5273374586759338</v>
      </c>
      <c r="BQ98" s="64">
        <f t="shared" si="316"/>
        <v>9.8602287166454889</v>
      </c>
      <c r="BR98" s="64">
        <f t="shared" si="317"/>
        <v>7.960893854748603</v>
      </c>
      <c r="BS98" s="64">
        <f t="shared" si="318"/>
        <v>8.7478559176672377</v>
      </c>
      <c r="BT98" s="64">
        <f t="shared" si="319"/>
        <v>6.3697280252266451</v>
      </c>
      <c r="BU98" s="64">
        <f t="shared" si="320"/>
        <v>5.5285681239879718</v>
      </c>
      <c r="BV98" s="64">
        <f t="shared" si="321"/>
        <v>6.0878167567156227</v>
      </c>
      <c r="BW98" s="64">
        <f t="shared" si="322"/>
        <v>8.5549046116869469</v>
      </c>
    </row>
    <row r="99" spans="1:75" hidden="1">
      <c r="A99" s="2" t="s">
        <v>13</v>
      </c>
      <c r="B99" s="140"/>
      <c r="C99" s="62"/>
      <c r="D99" s="62"/>
      <c r="E99" s="62"/>
      <c r="F99" s="62">
        <f>(F19-B19)/B19*100</f>
        <v>14.019796728082282</v>
      </c>
      <c r="G99" s="62">
        <f t="shared" si="254"/>
        <v>18.144963962679952</v>
      </c>
      <c r="H99" s="62">
        <f t="shared" si="255"/>
        <v>11.622426412597559</v>
      </c>
      <c r="I99" s="62">
        <f t="shared" si="256"/>
        <v>12.566081594636294</v>
      </c>
      <c r="J99" s="62">
        <f t="shared" si="257"/>
        <v>12.055092034567886</v>
      </c>
      <c r="K99" s="62">
        <f t="shared" si="258"/>
        <v>12.69559182624973</v>
      </c>
      <c r="L99" s="62">
        <f t="shared" si="259"/>
        <v>11.96602593189793</v>
      </c>
      <c r="M99" s="62">
        <f t="shared" si="260"/>
        <v>9.5003992868979363</v>
      </c>
      <c r="N99" s="62">
        <f t="shared" si="261"/>
        <v>7.0694297091861937</v>
      </c>
      <c r="O99" s="62">
        <f t="shared" si="262"/>
        <v>6.3121729605465564</v>
      </c>
      <c r="P99" s="62">
        <f t="shared" si="263"/>
        <v>4.7897509857321259</v>
      </c>
      <c r="Q99" s="62">
        <f t="shared" si="264"/>
        <v>3.147266437090706</v>
      </c>
      <c r="R99" s="62">
        <f t="shared" si="265"/>
        <v>7.2396229258372049</v>
      </c>
      <c r="S99" s="62">
        <f t="shared" si="266"/>
        <v>5.8299810459061456</v>
      </c>
      <c r="T99" s="62">
        <f t="shared" si="267"/>
        <v>12.193505155088799</v>
      </c>
      <c r="U99" s="62">
        <f t="shared" si="268"/>
        <v>17.451787608392362</v>
      </c>
      <c r="V99" s="62">
        <f t="shared" si="269"/>
        <v>16.533693137849394</v>
      </c>
      <c r="W99" s="62">
        <f t="shared" si="270"/>
        <v>16.81342600708588</v>
      </c>
      <c r="X99" s="62">
        <f t="shared" si="271"/>
        <v>20.328777106772073</v>
      </c>
      <c r="Y99" s="62">
        <f t="shared" si="272"/>
        <v>19.538470668988214</v>
      </c>
      <c r="Z99" s="62">
        <f t="shared" si="273"/>
        <v>19.005151679983541</v>
      </c>
      <c r="AA99" s="62">
        <f t="shared" si="274"/>
        <v>17.676387824195334</v>
      </c>
      <c r="AB99" s="62">
        <f t="shared" si="275"/>
        <v>9.6570624116206449</v>
      </c>
      <c r="AC99" s="62">
        <f t="shared" si="276"/>
        <v>12.460370838740628</v>
      </c>
      <c r="AD99" s="62">
        <f t="shared" si="277"/>
        <v>13.907722194287247</v>
      </c>
      <c r="AE99" s="62">
        <f t="shared" si="278"/>
        <v>18.261916276485717</v>
      </c>
      <c r="AF99" s="62">
        <f t="shared" si="279"/>
        <v>20.935081232988829</v>
      </c>
      <c r="AG99" s="62">
        <f t="shared" si="280"/>
        <v>20.298104108350444</v>
      </c>
      <c r="AH99" s="62">
        <f t="shared" si="281"/>
        <v>14.44315813347149</v>
      </c>
      <c r="AI99" s="62">
        <f t="shared" si="282"/>
        <v>8.0029827682376951</v>
      </c>
      <c r="AJ99" s="62">
        <f t="shared" si="283"/>
        <v>5.5849814288509485</v>
      </c>
      <c r="AK99" s="62">
        <f t="shared" si="284"/>
        <v>2.2349569994068612</v>
      </c>
      <c r="AL99" s="62">
        <f t="shared" si="285"/>
        <v>8.4134616950518417</v>
      </c>
      <c r="AM99" s="62">
        <f t="shared" si="286"/>
        <v>6.7323563392963681</v>
      </c>
      <c r="AN99" s="62">
        <f t="shared" si="287"/>
        <v>12.939254593373617</v>
      </c>
      <c r="AO99" s="62">
        <f t="shared" si="288"/>
        <v>11.769363911696017</v>
      </c>
      <c r="AP99" s="62">
        <f t="shared" si="289"/>
        <v>10.262329196506743</v>
      </c>
      <c r="AQ99" s="62">
        <f t="shared" si="290"/>
        <v>11.706766116291709</v>
      </c>
      <c r="AR99" s="62">
        <f t="shared" si="291"/>
        <v>10.006046626566652</v>
      </c>
      <c r="AS99" s="62">
        <f t="shared" si="292"/>
        <v>11.22887533189758</v>
      </c>
      <c r="AT99" s="62">
        <f t="shared" si="293"/>
        <v>9.700913921441062</v>
      </c>
      <c r="AU99" s="62">
        <f t="shared" si="294"/>
        <v>9.970059313767079</v>
      </c>
      <c r="AV99" s="62">
        <f t="shared" si="295"/>
        <v>16.973393787829043</v>
      </c>
      <c r="AW99" s="62">
        <f t="shared" si="296"/>
        <v>15.772154198914029</v>
      </c>
      <c r="AX99" s="62">
        <f t="shared" si="297"/>
        <v>20.063534291600376</v>
      </c>
      <c r="AY99" s="62">
        <f t="shared" si="298"/>
        <v>16.531959152065355</v>
      </c>
      <c r="AZ99" s="62">
        <f t="shared" si="299"/>
        <v>9.7949977307857949</v>
      </c>
      <c r="BA99" s="62">
        <f t="shared" si="300"/>
        <v>12.464293612168188</v>
      </c>
      <c r="BB99" s="62">
        <f t="shared" si="301"/>
        <v>11.570671159688981</v>
      </c>
      <c r="BC99" s="62">
        <f t="shared" si="302"/>
        <v>17.571918646357325</v>
      </c>
      <c r="BD99" s="62">
        <f t="shared" si="303"/>
        <v>15.343208598284747</v>
      </c>
      <c r="BE99" s="62">
        <f t="shared" si="304"/>
        <v>10.896089367665255</v>
      </c>
      <c r="BF99" s="62">
        <f t="shared" si="305"/>
        <v>9.4679794663412515</v>
      </c>
      <c r="BG99" s="62">
        <f t="shared" si="306"/>
        <v>6.4592204137909945</v>
      </c>
      <c r="BH99" s="62">
        <f t="shared" si="307"/>
        <v>2.9701410097106624</v>
      </c>
      <c r="BI99" s="62">
        <f t="shared" si="308"/>
        <v>4.9426710279495394</v>
      </c>
      <c r="BJ99" s="62">
        <f t="shared" si="309"/>
        <v>5.6656705742824487</v>
      </c>
      <c r="BK99" s="62">
        <f t="shared" si="310"/>
        <v>10.393978952190015</v>
      </c>
      <c r="BL99" s="62">
        <f t="shared" si="311"/>
        <v>8.5129689556503223</v>
      </c>
      <c r="BM99" s="62">
        <f t="shared" si="312"/>
        <v>11.479257488576664</v>
      </c>
      <c r="BN99" s="62">
        <f t="shared" si="313"/>
        <v>8.1117954210976269</v>
      </c>
      <c r="BO99" s="62">
        <f t="shared" si="314"/>
        <v>5.8994287986993408</v>
      </c>
      <c r="BP99" s="62">
        <f t="shared" si="315"/>
        <v>9.7516600700009786</v>
      </c>
      <c r="BQ99" s="62">
        <f t="shared" si="316"/>
        <v>8.1917206282708506</v>
      </c>
      <c r="BR99" s="62">
        <f t="shared" si="317"/>
        <v>8.9706458957301631</v>
      </c>
      <c r="BS99" s="62">
        <f t="shared" si="318"/>
        <v>9.4225467867204866</v>
      </c>
      <c r="BT99" s="62">
        <f t="shared" si="319"/>
        <v>6.0869964336147495</v>
      </c>
      <c r="BU99" s="62">
        <f t="shared" si="320"/>
        <v>5.5461111078877456</v>
      </c>
      <c r="BV99" s="62">
        <f t="shared" si="321"/>
        <v>6.2133300274849148</v>
      </c>
      <c r="BW99" s="62">
        <f t="shared" si="322"/>
        <v>4.6501783979634039</v>
      </c>
    </row>
    <row r="100" spans="1:75" hidden="1">
      <c r="A100" s="3"/>
      <c r="B100" s="136"/>
      <c r="C100" s="63"/>
      <c r="D100" s="63"/>
      <c r="E100" s="63"/>
      <c r="F100" s="63"/>
      <c r="G100" s="63"/>
      <c r="H100" s="63"/>
      <c r="I100" s="63"/>
      <c r="J100" s="63"/>
      <c r="K100" s="63"/>
      <c r="L100" s="63"/>
      <c r="M100" s="63"/>
      <c r="N100" s="63"/>
      <c r="O100" s="63"/>
      <c r="P100" s="63"/>
      <c r="Q100" s="63"/>
      <c r="R100" s="63"/>
      <c r="S100" s="63"/>
      <c r="T100" s="63"/>
      <c r="U100" s="63"/>
      <c r="V100" s="63"/>
      <c r="W100" s="63"/>
      <c r="X100" s="63"/>
      <c r="Y100" s="63"/>
      <c r="Z100" s="63"/>
      <c r="AA100" s="63"/>
      <c r="AB100" s="63"/>
      <c r="AC100" s="63"/>
      <c r="AD100" s="63"/>
      <c r="AE100" s="63"/>
      <c r="AF100" s="63"/>
      <c r="AG100" s="63"/>
      <c r="AH100" s="63"/>
      <c r="AI100" s="63"/>
      <c r="AJ100" s="63"/>
      <c r="AK100" s="63"/>
      <c r="AL100" s="63"/>
      <c r="AM100" s="63"/>
      <c r="AN100" s="63"/>
      <c r="AO100" s="63"/>
      <c r="AP100" s="63"/>
      <c r="AQ100" s="63"/>
      <c r="AR100" s="63"/>
      <c r="AS100" s="63"/>
      <c r="AT100" s="63"/>
      <c r="AU100" s="63"/>
      <c r="AV100" s="63"/>
      <c r="AW100" s="63"/>
      <c r="AX100" s="63"/>
      <c r="AY100" s="63"/>
      <c r="AZ100" s="63"/>
      <c r="BA100" s="63"/>
      <c r="BB100" s="63"/>
      <c r="BC100" s="63"/>
      <c r="BD100" s="63"/>
      <c r="BE100" s="63"/>
      <c r="BF100" s="63"/>
      <c r="BG100" s="63"/>
      <c r="BH100" s="63"/>
      <c r="BI100" s="63"/>
      <c r="BJ100" s="63"/>
      <c r="BK100" s="63"/>
      <c r="BL100" s="63"/>
      <c r="BM100" s="63"/>
      <c r="BN100" s="63"/>
      <c r="BO100" s="63"/>
      <c r="BP100" s="63"/>
      <c r="BQ100" s="63"/>
      <c r="BR100" s="63"/>
      <c r="BS100" s="63"/>
      <c r="BT100" s="63"/>
      <c r="BU100" s="63"/>
      <c r="BV100" s="63"/>
      <c r="BW100" s="63"/>
    </row>
    <row r="101" spans="1:75" ht="13.5" thickBot="1">
      <c r="A101" s="22" t="str">
        <f>A61</f>
        <v>SA - Gross Operating Surplus</v>
      </c>
      <c r="B101" s="139"/>
      <c r="C101" s="65"/>
      <c r="D101" s="65"/>
      <c r="E101" s="65"/>
      <c r="F101" s="65">
        <f t="shared" si="323"/>
        <v>14.019796728082282</v>
      </c>
      <c r="G101" s="65">
        <f t="shared" si="254"/>
        <v>18.144963962679952</v>
      </c>
      <c r="H101" s="65">
        <f t="shared" si="255"/>
        <v>11.622426412597559</v>
      </c>
      <c r="I101" s="65">
        <f t="shared" si="256"/>
        <v>12.566081594636294</v>
      </c>
      <c r="J101" s="65">
        <f t="shared" si="257"/>
        <v>12.055092034567886</v>
      </c>
      <c r="K101" s="65">
        <f t="shared" si="258"/>
        <v>12.69559182624973</v>
      </c>
      <c r="L101" s="65">
        <f t="shared" si="259"/>
        <v>11.96602593189793</v>
      </c>
      <c r="M101" s="65">
        <f t="shared" si="260"/>
        <v>9.5003992868979363</v>
      </c>
      <c r="N101" s="65">
        <f t="shared" si="261"/>
        <v>7.0694297091861937</v>
      </c>
      <c r="O101" s="65">
        <f t="shared" si="262"/>
        <v>6.3121729605465564</v>
      </c>
      <c r="P101" s="65">
        <f t="shared" si="263"/>
        <v>4.7897509857321259</v>
      </c>
      <c r="Q101" s="65">
        <f t="shared" si="264"/>
        <v>3.147266437090706</v>
      </c>
      <c r="R101" s="65">
        <f t="shared" si="265"/>
        <v>7.2396229258372049</v>
      </c>
      <c r="S101" s="65">
        <f t="shared" si="266"/>
        <v>5.8299810459061456</v>
      </c>
      <c r="T101" s="65">
        <f t="shared" si="267"/>
        <v>12.193505155088799</v>
      </c>
      <c r="U101" s="65">
        <f t="shared" si="268"/>
        <v>17.451787608392362</v>
      </c>
      <c r="V101" s="65">
        <f t="shared" si="269"/>
        <v>16.533693137849394</v>
      </c>
      <c r="W101" s="65">
        <f t="shared" si="270"/>
        <v>16.81342600708588</v>
      </c>
      <c r="X101" s="65">
        <f t="shared" si="271"/>
        <v>20.328777106772073</v>
      </c>
      <c r="Y101" s="65">
        <f t="shared" si="272"/>
        <v>19.538470668988214</v>
      </c>
      <c r="Z101" s="65">
        <f t="shared" si="273"/>
        <v>19.005151679983541</v>
      </c>
      <c r="AA101" s="65">
        <f t="shared" si="274"/>
        <v>17.676387824195334</v>
      </c>
      <c r="AB101" s="65">
        <f t="shared" si="275"/>
        <v>9.6570624116206449</v>
      </c>
      <c r="AC101" s="65">
        <f t="shared" si="276"/>
        <v>12.460370838740628</v>
      </c>
      <c r="AD101" s="65">
        <f t="shared" si="277"/>
        <v>13.907722194287247</v>
      </c>
      <c r="AE101" s="65">
        <f t="shared" si="278"/>
        <v>18.261916276485717</v>
      </c>
      <c r="AF101" s="65">
        <f t="shared" si="279"/>
        <v>20.935081232988829</v>
      </c>
      <c r="AG101" s="65">
        <f t="shared" si="280"/>
        <v>20.298104108350444</v>
      </c>
      <c r="AH101" s="65">
        <f t="shared" si="281"/>
        <v>14.44315813347149</v>
      </c>
      <c r="AI101" s="65">
        <f t="shared" si="282"/>
        <v>8.0029827682376951</v>
      </c>
      <c r="AJ101" s="65">
        <f t="shared" si="283"/>
        <v>5.5849814288509485</v>
      </c>
      <c r="AK101" s="65">
        <f t="shared" si="284"/>
        <v>2.2349569994068612</v>
      </c>
      <c r="AL101" s="65">
        <f t="shared" si="285"/>
        <v>8.4134616950518417</v>
      </c>
      <c r="AM101" s="65">
        <f t="shared" si="286"/>
        <v>6.7323563392963681</v>
      </c>
      <c r="AN101" s="65">
        <f t="shared" si="287"/>
        <v>12.939254593373617</v>
      </c>
      <c r="AO101" s="65">
        <f t="shared" si="288"/>
        <v>11.769363911696017</v>
      </c>
      <c r="AP101" s="65">
        <f t="shared" si="289"/>
        <v>10.262329196506743</v>
      </c>
      <c r="AQ101" s="65">
        <f t="shared" si="290"/>
        <v>11.706766116291709</v>
      </c>
      <c r="AR101" s="65">
        <f t="shared" si="291"/>
        <v>10.006046626566652</v>
      </c>
      <c r="AS101" s="65">
        <f t="shared" si="292"/>
        <v>11.22887533189758</v>
      </c>
      <c r="AT101" s="65">
        <f t="shared" si="293"/>
        <v>9.700913921441062</v>
      </c>
      <c r="AU101" s="65">
        <f t="shared" si="294"/>
        <v>9.970059313767079</v>
      </c>
      <c r="AV101" s="65">
        <f t="shared" si="295"/>
        <v>16.973393787829043</v>
      </c>
      <c r="AW101" s="65">
        <f t="shared" si="296"/>
        <v>15.772154198914029</v>
      </c>
      <c r="AX101" s="65">
        <f t="shared" si="297"/>
        <v>20.063534291600376</v>
      </c>
      <c r="AY101" s="65">
        <f t="shared" si="298"/>
        <v>16.531959152065355</v>
      </c>
      <c r="AZ101" s="65">
        <f t="shared" si="299"/>
        <v>9.7949977307857949</v>
      </c>
      <c r="BA101" s="65">
        <f t="shared" si="300"/>
        <v>12.464293612168188</v>
      </c>
      <c r="BB101" s="65">
        <f t="shared" si="301"/>
        <v>11.570671159688981</v>
      </c>
      <c r="BC101" s="65">
        <f t="shared" si="302"/>
        <v>17.571918646357325</v>
      </c>
      <c r="BD101" s="65">
        <f t="shared" si="303"/>
        <v>15.343208598284747</v>
      </c>
      <c r="BE101" s="65">
        <f t="shared" si="304"/>
        <v>10.896089367665255</v>
      </c>
      <c r="BF101" s="65">
        <f t="shared" si="305"/>
        <v>9.4679794663412515</v>
      </c>
      <c r="BG101" s="65">
        <f t="shared" si="306"/>
        <v>6.4592204137909945</v>
      </c>
      <c r="BH101" s="65">
        <f t="shared" si="307"/>
        <v>2.9701410097106624</v>
      </c>
      <c r="BI101" s="65">
        <f t="shared" si="308"/>
        <v>4.9426710279495394</v>
      </c>
      <c r="BJ101" s="65">
        <f t="shared" si="309"/>
        <v>5.6656705742824487</v>
      </c>
      <c r="BK101" s="65">
        <f t="shared" si="310"/>
        <v>10.393978952190015</v>
      </c>
      <c r="BL101" s="65">
        <f t="shared" si="311"/>
        <v>8.5129689556503223</v>
      </c>
      <c r="BM101" s="65">
        <f t="shared" si="312"/>
        <v>11.479257488576664</v>
      </c>
      <c r="BN101" s="65">
        <f t="shared" ref="BN101" si="324">(BN21-BJ21)/BJ21*100</f>
        <v>8.1117954210976269</v>
      </c>
      <c r="BO101" s="65">
        <f t="shared" ref="BO101" si="325">(BO21-BK21)/BK21*100</f>
        <v>5.8994287986993408</v>
      </c>
      <c r="BP101" s="65">
        <f t="shared" ref="BP101" si="326">(BP21-BL21)/BL21*100</f>
        <v>9.7516600700009786</v>
      </c>
      <c r="BQ101" s="65">
        <f t="shared" ref="BQ101" si="327">(BQ21-BM21)/BM21*100</f>
        <v>8.1917206282708506</v>
      </c>
      <c r="BR101" s="65">
        <f t="shared" ref="BR101" si="328">(BR21-BN21)/BN21*100</f>
        <v>8.9706458957301631</v>
      </c>
      <c r="BS101" s="65">
        <f t="shared" ref="BS101" si="329">(BS21-BO21)/BO21*100</f>
        <v>9.4225467867204866</v>
      </c>
      <c r="BT101" s="65">
        <f t="shared" ref="BT101" si="330">(BT21-BP21)/BP21*100</f>
        <v>6.0869964336147495</v>
      </c>
      <c r="BU101" s="65">
        <f t="shared" ref="BU101" si="331">(BU21-BQ21)/BQ21*100</f>
        <v>5.5461111078877456</v>
      </c>
      <c r="BV101" s="65">
        <f t="shared" ref="BV101" si="332">(BV21-BR21)/BR21*100</f>
        <v>6.2133300274849148</v>
      </c>
      <c r="BW101" s="65">
        <f t="shared" ref="BW101" si="333">(BW21-BS21)/BS21*100</f>
        <v>4.6501783979634039</v>
      </c>
    </row>
    <row r="103" spans="1:75" ht="18">
      <c r="A103" s="205" t="str">
        <f>A63</f>
        <v>KZN – Annual Gross Operating Surplus</v>
      </c>
      <c r="B103" s="211"/>
      <c r="C103" s="211"/>
      <c r="D103" s="211"/>
      <c r="E103" s="211"/>
      <c r="F103" s="211"/>
      <c r="G103" s="211"/>
      <c r="H103" s="211"/>
      <c r="I103" s="211"/>
      <c r="J103" s="211"/>
      <c r="K103" s="211"/>
      <c r="L103" s="211"/>
      <c r="M103" s="211"/>
      <c r="N103" s="211"/>
      <c r="O103" s="211"/>
      <c r="P103" s="211"/>
      <c r="Q103" s="211"/>
      <c r="R103" s="211"/>
      <c r="S103" s="211"/>
      <c r="T103" s="211"/>
      <c r="U103" s="211"/>
      <c r="V103" s="211"/>
      <c r="W103" s="211"/>
      <c r="X103" s="211"/>
      <c r="Y103" s="211"/>
      <c r="Z103" s="212"/>
      <c r="AA103" s="212"/>
      <c r="AB103" s="212"/>
      <c r="AC103" s="212"/>
      <c r="AD103" s="212"/>
      <c r="AE103" s="212"/>
      <c r="AF103" s="212"/>
      <c r="AG103" s="212"/>
      <c r="AH103" s="212"/>
      <c r="AI103" s="212"/>
      <c r="AJ103" s="212"/>
      <c r="AK103" s="212"/>
      <c r="AL103" s="212"/>
      <c r="AM103" s="212"/>
      <c r="AN103" s="212"/>
      <c r="AO103" s="212"/>
      <c r="AP103" s="212"/>
      <c r="AQ103" s="212"/>
      <c r="AR103" s="212"/>
      <c r="AS103" s="212"/>
      <c r="AT103" s="212"/>
      <c r="AU103" s="212"/>
      <c r="AV103" s="212"/>
      <c r="AW103" s="212"/>
      <c r="AX103" s="212"/>
      <c r="AY103" s="212"/>
      <c r="AZ103" s="212"/>
      <c r="BA103" s="212"/>
      <c r="BB103" s="212"/>
      <c r="BC103" s="212"/>
      <c r="BD103" s="212"/>
      <c r="BE103" s="212"/>
      <c r="BF103" s="212"/>
      <c r="BG103" s="212"/>
      <c r="BH103" s="212"/>
    </row>
    <row r="104" spans="1:75" ht="13.5" thickBot="1">
      <c r="A104" s="1" t="s">
        <v>56</v>
      </c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75" ht="13.5" thickBot="1">
      <c r="A105" s="52" t="s">
        <v>24</v>
      </c>
      <c r="B105" s="133" t="str">
        <f>B85</f>
        <v>1995q1</v>
      </c>
      <c r="C105" s="132" t="str">
        <f t="shared" ref="C105:BH105" si="334">C85</f>
        <v>1995q2</v>
      </c>
      <c r="D105" s="132" t="str">
        <f t="shared" si="334"/>
        <v>1995q3</v>
      </c>
      <c r="E105" s="132" t="str">
        <f t="shared" si="334"/>
        <v>1995q4</v>
      </c>
      <c r="F105" s="132" t="str">
        <f t="shared" si="334"/>
        <v>1996q1</v>
      </c>
      <c r="G105" s="132" t="str">
        <f t="shared" si="334"/>
        <v>1996q2</v>
      </c>
      <c r="H105" s="132" t="str">
        <f t="shared" si="334"/>
        <v>1996q3</v>
      </c>
      <c r="I105" s="132" t="str">
        <f t="shared" si="334"/>
        <v>1996q4</v>
      </c>
      <c r="J105" s="132" t="str">
        <f t="shared" si="334"/>
        <v>1997q1</v>
      </c>
      <c r="K105" s="132" t="str">
        <f t="shared" si="334"/>
        <v>1997q2</v>
      </c>
      <c r="L105" s="132" t="str">
        <f t="shared" si="334"/>
        <v>1997q3</v>
      </c>
      <c r="M105" s="132" t="str">
        <f t="shared" si="334"/>
        <v>1997q4</v>
      </c>
      <c r="N105" s="132" t="str">
        <f t="shared" si="334"/>
        <v>1998q1</v>
      </c>
      <c r="O105" s="132" t="str">
        <f t="shared" si="334"/>
        <v>1998q2</v>
      </c>
      <c r="P105" s="132" t="str">
        <f t="shared" si="334"/>
        <v>1998q3</v>
      </c>
      <c r="Q105" s="132" t="str">
        <f t="shared" si="334"/>
        <v>1998q4</v>
      </c>
      <c r="R105" s="132" t="str">
        <f t="shared" si="334"/>
        <v>1999q1</v>
      </c>
      <c r="S105" s="132" t="str">
        <f t="shared" si="334"/>
        <v>1999q2</v>
      </c>
      <c r="T105" s="132" t="str">
        <f t="shared" si="334"/>
        <v>1999q3</v>
      </c>
      <c r="U105" s="132" t="str">
        <f t="shared" si="334"/>
        <v>1999q4</v>
      </c>
      <c r="V105" s="132" t="str">
        <f t="shared" si="334"/>
        <v>2000q1</v>
      </c>
      <c r="W105" s="132" t="str">
        <f t="shared" si="334"/>
        <v>2000q2</v>
      </c>
      <c r="X105" s="132" t="str">
        <f t="shared" si="334"/>
        <v>2000q3</v>
      </c>
      <c r="Y105" s="132" t="str">
        <f t="shared" si="334"/>
        <v>2000q4</v>
      </c>
      <c r="Z105" s="132" t="str">
        <f t="shared" si="334"/>
        <v>2001q1</v>
      </c>
      <c r="AA105" s="132" t="str">
        <f t="shared" si="334"/>
        <v>2001q2</v>
      </c>
      <c r="AB105" s="132" t="str">
        <f t="shared" si="334"/>
        <v>2001q3</v>
      </c>
      <c r="AC105" s="132" t="str">
        <f t="shared" si="334"/>
        <v>2001q4</v>
      </c>
      <c r="AD105" s="132" t="str">
        <f t="shared" si="334"/>
        <v>2002q1</v>
      </c>
      <c r="AE105" s="132" t="str">
        <f t="shared" si="334"/>
        <v>2002q2</v>
      </c>
      <c r="AF105" s="132" t="str">
        <f t="shared" si="334"/>
        <v>2002q3</v>
      </c>
      <c r="AG105" s="132" t="str">
        <f t="shared" si="334"/>
        <v>2002q4</v>
      </c>
      <c r="AH105" s="132" t="str">
        <f t="shared" si="334"/>
        <v>2003q1</v>
      </c>
      <c r="AI105" s="132" t="str">
        <f t="shared" si="334"/>
        <v>2003q2</v>
      </c>
      <c r="AJ105" s="132" t="str">
        <f t="shared" si="334"/>
        <v>2003q3</v>
      </c>
      <c r="AK105" s="132" t="str">
        <f t="shared" si="334"/>
        <v>2003q4</v>
      </c>
      <c r="AL105" s="132" t="str">
        <f t="shared" si="334"/>
        <v>2004q1</v>
      </c>
      <c r="AM105" s="132" t="str">
        <f t="shared" si="334"/>
        <v>2004q2</v>
      </c>
      <c r="AN105" s="132" t="str">
        <f t="shared" si="334"/>
        <v>2004q3</v>
      </c>
      <c r="AO105" s="132" t="str">
        <f t="shared" si="334"/>
        <v>2004q4</v>
      </c>
      <c r="AP105" s="132" t="str">
        <f t="shared" si="334"/>
        <v>2005q1</v>
      </c>
      <c r="AQ105" s="132" t="str">
        <f t="shared" si="334"/>
        <v>2005q2</v>
      </c>
      <c r="AR105" s="132" t="str">
        <f t="shared" si="334"/>
        <v>2005q3</v>
      </c>
      <c r="AS105" s="132" t="str">
        <f t="shared" si="334"/>
        <v>2005q4</v>
      </c>
      <c r="AT105" s="132" t="str">
        <f t="shared" si="334"/>
        <v>2006q1</v>
      </c>
      <c r="AU105" s="132" t="str">
        <f t="shared" si="334"/>
        <v>2006q2</v>
      </c>
      <c r="AV105" s="132" t="str">
        <f t="shared" si="334"/>
        <v>2006q3</v>
      </c>
      <c r="AW105" s="132" t="str">
        <f t="shared" si="334"/>
        <v>2006q4</v>
      </c>
      <c r="AX105" s="132" t="str">
        <f t="shared" si="334"/>
        <v>2007q1</v>
      </c>
      <c r="AY105" s="132" t="str">
        <f t="shared" si="334"/>
        <v>2007q2</v>
      </c>
      <c r="AZ105" s="132" t="str">
        <f t="shared" si="334"/>
        <v>2007q3</v>
      </c>
      <c r="BA105" s="132" t="str">
        <f t="shared" si="334"/>
        <v>2007q4</v>
      </c>
      <c r="BB105" s="132" t="str">
        <f t="shared" si="334"/>
        <v>2008q1</v>
      </c>
      <c r="BC105" s="132" t="str">
        <f t="shared" si="334"/>
        <v>2008q2</v>
      </c>
      <c r="BD105" s="132" t="str">
        <f t="shared" si="334"/>
        <v>2008q3</v>
      </c>
      <c r="BE105" s="132" t="str">
        <f t="shared" si="334"/>
        <v>2008q4</v>
      </c>
      <c r="BF105" s="132" t="str">
        <f t="shared" si="334"/>
        <v>2009q1</v>
      </c>
      <c r="BG105" s="132" t="str">
        <f t="shared" si="334"/>
        <v>2009q2</v>
      </c>
      <c r="BH105" s="132" t="str">
        <f t="shared" si="334"/>
        <v>2009q3</v>
      </c>
      <c r="BI105" s="132" t="str">
        <f>BI85</f>
        <v>2009q4</v>
      </c>
      <c r="BJ105" s="132" t="str">
        <f t="shared" ref="BJ105:BL105" si="335">BJ85</f>
        <v>2010q1</v>
      </c>
      <c r="BK105" s="132" t="str">
        <f t="shared" si="335"/>
        <v>2010q2</v>
      </c>
      <c r="BL105" s="132" t="str">
        <f t="shared" si="335"/>
        <v>2010q3</v>
      </c>
      <c r="BM105" s="132" t="str">
        <f t="shared" ref="BM105:BQ105" si="336">BM85</f>
        <v>2010q4</v>
      </c>
      <c r="BN105" s="132" t="str">
        <f t="shared" si="336"/>
        <v>2011q1</v>
      </c>
      <c r="BO105" s="132" t="str">
        <f t="shared" si="336"/>
        <v>2011q2</v>
      </c>
      <c r="BP105" s="132" t="str">
        <f t="shared" si="336"/>
        <v>2011q3</v>
      </c>
      <c r="BQ105" s="132" t="str">
        <f t="shared" si="336"/>
        <v>2011q4</v>
      </c>
      <c r="BR105" s="132" t="str">
        <f t="shared" ref="BR105" si="337">BR85</f>
        <v>2012q1</v>
      </c>
      <c r="BS105" s="132" t="str">
        <f t="shared" ref="BS105:BW105" si="338">BS85</f>
        <v>2012q2</v>
      </c>
      <c r="BT105" s="132" t="str">
        <f t="shared" si="338"/>
        <v>2012q3</v>
      </c>
      <c r="BU105" s="132" t="str">
        <f t="shared" si="338"/>
        <v>2012q4</v>
      </c>
      <c r="BV105" s="132" t="str">
        <f t="shared" si="338"/>
        <v>2013q1</v>
      </c>
      <c r="BW105" s="132" t="str">
        <f t="shared" si="338"/>
        <v>2013q2</v>
      </c>
    </row>
    <row r="106" spans="1:75" ht="13.5" thickTop="1">
      <c r="A106" s="53" t="s">
        <v>0</v>
      </c>
      <c r="B106" s="135"/>
      <c r="C106" s="61"/>
      <c r="D106" s="61"/>
      <c r="E106" s="61"/>
      <c r="F106" s="61">
        <f t="shared" ref="F106:F121" si="339">(F26-B26)/B26*100</f>
        <v>8.4372203385387454</v>
      </c>
      <c r="G106" s="61">
        <f t="shared" ref="G106:G121" si="340">(G26-C26)/C26*100</f>
        <v>67.425964897334751</v>
      </c>
      <c r="H106" s="61">
        <f t="shared" ref="H106:H121" si="341">(H26-D26)/D26*100</f>
        <v>14.830667975392442</v>
      </c>
      <c r="I106" s="61">
        <f t="shared" ref="I106:I121" si="342">(I26-E26)/E26*100</f>
        <v>9.7127742905999472</v>
      </c>
      <c r="J106" s="61">
        <f t="shared" ref="J106:J121" si="343">(J26-F26)/F26*100</f>
        <v>21.769240649428482</v>
      </c>
      <c r="K106" s="61">
        <f t="shared" ref="K106:K121" si="344">(K26-G26)/G26*100</f>
        <v>4.4563928097817582</v>
      </c>
      <c r="L106" s="61">
        <f t="shared" ref="L106:L121" si="345">(L26-H26)/H26*100</f>
        <v>-1.6747407353367236</v>
      </c>
      <c r="M106" s="61">
        <f t="shared" ref="M106:M121" si="346">(M26-I26)/I26*100</f>
        <v>-9.1459939293087071</v>
      </c>
      <c r="N106" s="61">
        <f t="shared" ref="N106:N121" si="347">(N26-J26)/J26*100</f>
        <v>15.233178659590957</v>
      </c>
      <c r="O106" s="61">
        <f t="shared" ref="O106:O121" si="348">(O26-K26)/K26*100</f>
        <v>4.6940822916658638</v>
      </c>
      <c r="P106" s="61">
        <f t="shared" ref="P106:P121" si="349">(P26-L26)/L26*100</f>
        <v>11.8810322335666</v>
      </c>
      <c r="Q106" s="61">
        <f t="shared" ref="Q106:Q121" si="350">(Q26-M26)/M26*100</f>
        <v>-10.853025932579213</v>
      </c>
      <c r="R106" s="61">
        <f t="shared" ref="R106:R121" si="351">(R26-N26)/N26*100</f>
        <v>-17.381548082163629</v>
      </c>
      <c r="S106" s="61">
        <f t="shared" ref="S106:S121" si="352">(S26-O26)/O26*100</f>
        <v>-2.7070622509303521</v>
      </c>
      <c r="T106" s="61">
        <f t="shared" ref="T106:T121" si="353">(T26-P26)/P26*100</f>
        <v>-6.6744875502140335</v>
      </c>
      <c r="U106" s="61">
        <f t="shared" ref="U106:U121" si="354">(U26-Q26)/Q26*100</f>
        <v>-14.907407333266805</v>
      </c>
      <c r="V106" s="61">
        <f t="shared" ref="V106:V119" si="355">(V26-R26)/R26*100</f>
        <v>1.1152897303198877</v>
      </c>
      <c r="W106" s="61">
        <f t="shared" ref="W106:W119" si="356">(W26-S26)/S26*100</f>
        <v>-9.299309784820295</v>
      </c>
      <c r="X106" s="61">
        <f t="shared" ref="X106:X119" si="357">(X26-T26)/T26*100</f>
        <v>30.257622590034732</v>
      </c>
      <c r="Y106" s="61">
        <f t="shared" ref="Y106:Y119" si="358">(Y26-U26)/U26*100</f>
        <v>29.102402056258303</v>
      </c>
      <c r="Z106" s="61">
        <f t="shared" ref="Z106:Z121" si="359">(Z26-V26)/V26*100</f>
        <v>26.4978140379589</v>
      </c>
      <c r="AA106" s="61">
        <f t="shared" ref="AA106:AA121" si="360">(AA26-W26)/W26*100</f>
        <v>41.420375381897124</v>
      </c>
      <c r="AB106" s="61">
        <f t="shared" ref="AB106:AB121" si="361">(AB26-X26)/X26*100</f>
        <v>8.3737603038299326</v>
      </c>
      <c r="AC106" s="61">
        <f t="shared" ref="AC106:AC121" si="362">(AC26-Y26)/Y26*100</f>
        <v>41.791681565803913</v>
      </c>
      <c r="AD106" s="61">
        <f t="shared" ref="AD106:AD121" si="363">(AD26-Z26)/Z26*100</f>
        <v>14.55821940774559</v>
      </c>
      <c r="AE106" s="61">
        <f t="shared" ref="AE106:AE121" si="364">(AE26-AA26)/AA26*100</f>
        <v>34.015490256081613</v>
      </c>
      <c r="AF106" s="61">
        <f t="shared" ref="AF106:AF121" si="365">(AF26-AB26)/AB26*100</f>
        <v>30.549745908405875</v>
      </c>
      <c r="AG106" s="61">
        <f t="shared" ref="AG106:AG121" si="366">(AG26-AC26)/AC26*100</f>
        <v>6.3564042490068831</v>
      </c>
      <c r="AH106" s="61">
        <f t="shared" ref="AH106:AH121" si="367">(AH26-AD26)/AD26*100</f>
        <v>-1.9252367629581379</v>
      </c>
      <c r="AI106" s="61">
        <f t="shared" ref="AI106:AI121" si="368">(AI26-AE26)/AE26*100</f>
        <v>-5.8594573571730049</v>
      </c>
      <c r="AJ106" s="61">
        <f t="shared" ref="AJ106:AJ121" si="369">(AJ26-AF26)/AF26*100</f>
        <v>-6.7846985113694762</v>
      </c>
      <c r="AK106" s="61">
        <f t="shared" ref="AK106:AK121" si="370">(AK26-AG26)/AG26*100</f>
        <v>-25.224253042902419</v>
      </c>
      <c r="AL106" s="61">
        <f t="shared" ref="AL106:AL121" si="371">(AL26-AH26)/AH26*100</f>
        <v>-2.1618350335043548</v>
      </c>
      <c r="AM106" s="61">
        <f t="shared" ref="AM106:AM121" si="372">(AM26-AI26)/AI26*100</f>
        <v>-8.1879206263069193</v>
      </c>
      <c r="AN106" s="61">
        <f t="shared" ref="AN106:AN121" si="373">(AN26-AJ26)/AJ26*100</f>
        <v>16.073266319330695</v>
      </c>
      <c r="AO106" s="61">
        <f t="shared" ref="AO106:AO121" si="374">(AO26-AK26)/AK26*100</f>
        <v>7.3039191988189849</v>
      </c>
      <c r="AP106" s="61">
        <f t="shared" ref="AP106:AP121" si="375">(AP26-AL26)/AL26*100</f>
        <v>15.50238734775618</v>
      </c>
      <c r="AQ106" s="61">
        <f t="shared" ref="AQ106:AQ121" si="376">(AQ26-AM26)/AM26*100</f>
        <v>-21.895844393904</v>
      </c>
      <c r="AR106" s="61">
        <f t="shared" ref="AR106:AR121" si="377">(AR26-AN26)/AN26*100</f>
        <v>-12.656692628235486</v>
      </c>
      <c r="AS106" s="61">
        <f t="shared" ref="AS106:AS121" si="378">(AS26-AO26)/AO26*100</f>
        <v>20.269581260105436</v>
      </c>
      <c r="AT106" s="61">
        <f t="shared" ref="AT106:AT121" si="379">(AT26-AP26)/AP26*100</f>
        <v>13.950717019884259</v>
      </c>
      <c r="AU106" s="61">
        <f t="shared" ref="AU106:AU121" si="380">(AU26-AQ26)/AQ26*100</f>
        <v>22.716050501304803</v>
      </c>
      <c r="AV106" s="61">
        <f t="shared" ref="AV106:AV121" si="381">(AV26-AR26)/AR26*100</f>
        <v>46.215377876470498</v>
      </c>
      <c r="AW106" s="61">
        <f t="shared" ref="AW106:AW121" si="382">(AW26-AS26)/AS26*100</f>
        <v>55.948203579893907</v>
      </c>
      <c r="AX106" s="61">
        <f t="shared" ref="AX106:AX121" si="383">(AX26-AT26)/AT26*100</f>
        <v>47.039106015585737</v>
      </c>
      <c r="AY106" s="61">
        <f t="shared" ref="AY106:AY121" si="384">(AY26-AU26)/AU26*100</f>
        <v>48.061308095051544</v>
      </c>
      <c r="AZ106" s="61">
        <f t="shared" ref="AZ106:AZ121" si="385">(AZ26-AV26)/AV26*100</f>
        <v>-0.17419134860345822</v>
      </c>
      <c r="BA106" s="61">
        <f t="shared" ref="BA106:BA121" si="386">(BA26-AW26)/AW26*100</f>
        <v>1.8105609216670229</v>
      </c>
      <c r="BB106" s="61">
        <f t="shared" ref="BB106:BB121" si="387">(BB26-AX26)/AX26*100</f>
        <v>2.5406082768773008</v>
      </c>
      <c r="BC106" s="61">
        <f t="shared" ref="BC106:BC121" si="388">(BC26-AY26)/AY26*100</f>
        <v>19.489979342582327</v>
      </c>
      <c r="BD106" s="61">
        <f t="shared" ref="BD106:BD121" si="389">(BD26-AZ26)/AZ26*100</f>
        <v>24.331136490098562</v>
      </c>
      <c r="BE106" s="61">
        <f t="shared" ref="BE106:BE121" si="390">(BE26-BA26)/BA26*100</f>
        <v>1.2949789904262285</v>
      </c>
      <c r="BF106" s="61">
        <f t="shared" ref="BF106:BF121" si="391">(BF26-BB26)/BB26*100</f>
        <v>10.84235035449689</v>
      </c>
      <c r="BG106" s="61">
        <f t="shared" ref="BG106:BG121" si="392">(BG26-BC26)/BC26*100</f>
        <v>9.3847798623553711</v>
      </c>
      <c r="BH106" s="61">
        <f t="shared" ref="BH106:BH121" si="393">(BH26-BD26)/BD26*100</f>
        <v>-14.031450875351675</v>
      </c>
      <c r="BI106" s="61">
        <f t="shared" ref="BI106:BI121" si="394">(BI26-BE26)/BE26*100</f>
        <v>-3.5547044672968617</v>
      </c>
      <c r="BJ106" s="61">
        <f t="shared" ref="BJ106:BJ121" si="395">(BJ26-BF26)/BF26*100</f>
        <v>0.51888721898410406</v>
      </c>
      <c r="BK106" s="61">
        <f t="shared" ref="BK106:BK121" si="396">(BK26-BG26)/BG26*100</f>
        <v>10.357526409953056</v>
      </c>
      <c r="BL106" s="61">
        <f t="shared" ref="BL106:BL121" si="397">(BL26-BH26)/BH26*100</f>
        <v>-6.2471865440362162</v>
      </c>
      <c r="BM106" s="61">
        <f t="shared" ref="BM106:BM119" si="398">(BM26-BI26)/BI26*100</f>
        <v>-7.0443105893948328</v>
      </c>
      <c r="BN106" s="61">
        <f t="shared" ref="BN106:BN119" si="399">(BN26-BJ26)/BJ26*100</f>
        <v>-1.2421513204568344</v>
      </c>
      <c r="BO106" s="61">
        <f t="shared" ref="BO106:BO119" si="400">(BO26-BK26)/BK26*100</f>
        <v>-7.2187868848483188</v>
      </c>
      <c r="BP106" s="61">
        <f t="shared" ref="BP106:BP119" si="401">(BP26-BL26)/BL26*100</f>
        <v>27.483838566229302</v>
      </c>
      <c r="BQ106" s="61">
        <f t="shared" ref="BQ106:BQ119" si="402">(BQ26-BM26)/BM26*100</f>
        <v>34.923890628219425</v>
      </c>
      <c r="BR106" s="61">
        <f t="shared" ref="BR106:BR119" si="403">(BR26-BN26)/BN26*100</f>
        <v>7.7011039508944474</v>
      </c>
      <c r="BS106" s="61">
        <f t="shared" ref="BS106:BS119" si="404">(BS26-BO26)/BO26*100</f>
        <v>28.489899728723106</v>
      </c>
      <c r="BT106" s="61">
        <f t="shared" ref="BT106:BT119" si="405">(BT26-BP26)/BP26*100</f>
        <v>-1.8302385488861428</v>
      </c>
      <c r="BU106" s="61">
        <f t="shared" ref="BU106:BU119" si="406">(BU26-BQ26)/BQ26*100</f>
        <v>-7.5792484017245547</v>
      </c>
      <c r="BV106" s="61">
        <f t="shared" ref="BV106:BV119" si="407">(BV26-BR26)/BR26*100</f>
        <v>0.90414109946119292</v>
      </c>
      <c r="BW106" s="61">
        <f t="shared" ref="BW106:BW119" si="408">(BW26-BS26)/BS26*100</f>
        <v>1.900330196584241</v>
      </c>
    </row>
    <row r="107" spans="1:75">
      <c r="A107" s="54" t="s">
        <v>1</v>
      </c>
      <c r="B107" s="136"/>
      <c r="C107" s="63"/>
      <c r="D107" s="63"/>
      <c r="E107" s="63"/>
      <c r="F107" s="63">
        <f t="shared" si="339"/>
        <v>-1.8182527983344701</v>
      </c>
      <c r="G107" s="63">
        <f t="shared" si="340"/>
        <v>67.832277082462596</v>
      </c>
      <c r="H107" s="63">
        <f t="shared" si="341"/>
        <v>7.2128896287778117</v>
      </c>
      <c r="I107" s="63">
        <f t="shared" si="342"/>
        <v>0.17214915900948599</v>
      </c>
      <c r="J107" s="63">
        <f t="shared" si="343"/>
        <v>28.119464078612271</v>
      </c>
      <c r="K107" s="63">
        <f t="shared" si="344"/>
        <v>5.7979499013491713</v>
      </c>
      <c r="L107" s="63">
        <f t="shared" si="345"/>
        <v>-1.1826382282444134</v>
      </c>
      <c r="M107" s="63">
        <f t="shared" si="346"/>
        <v>-10.526656935621192</v>
      </c>
      <c r="N107" s="63">
        <f t="shared" si="347"/>
        <v>20.341371142959769</v>
      </c>
      <c r="O107" s="63">
        <f t="shared" si="348"/>
        <v>2.9856395161653007</v>
      </c>
      <c r="P107" s="63">
        <f t="shared" si="349"/>
        <v>7.9532348394932448</v>
      </c>
      <c r="Q107" s="63">
        <f t="shared" si="350"/>
        <v>-25.464450534112427</v>
      </c>
      <c r="R107" s="63">
        <f t="shared" si="351"/>
        <v>-21.514039339024563</v>
      </c>
      <c r="S107" s="63">
        <f t="shared" si="352"/>
        <v>-0.4103701527753934</v>
      </c>
      <c r="T107" s="63">
        <f t="shared" si="353"/>
        <v>-1.8284156355156573</v>
      </c>
      <c r="U107" s="63">
        <f t="shared" si="354"/>
        <v>-17.003090609765252</v>
      </c>
      <c r="V107" s="63">
        <f t="shared" si="355"/>
        <v>-8.4418207846871631</v>
      </c>
      <c r="W107" s="63">
        <f t="shared" si="356"/>
        <v>-16.141043869158953</v>
      </c>
      <c r="X107" s="63">
        <f t="shared" si="357"/>
        <v>31.131631085016775</v>
      </c>
      <c r="Y107" s="63">
        <f t="shared" si="358"/>
        <v>29.16020888986986</v>
      </c>
      <c r="Z107" s="63">
        <f t="shared" si="359"/>
        <v>24.293175919042643</v>
      </c>
      <c r="AA107" s="63">
        <f t="shared" si="360"/>
        <v>45.314383853264218</v>
      </c>
      <c r="AB107" s="63">
        <f t="shared" si="361"/>
        <v>4.2966692687960935</v>
      </c>
      <c r="AC107" s="63">
        <f t="shared" si="362"/>
        <v>58.349179192695352</v>
      </c>
      <c r="AD107" s="63">
        <f t="shared" si="363"/>
        <v>18.21208908790684</v>
      </c>
      <c r="AE107" s="63">
        <f t="shared" si="364"/>
        <v>38.553947858865989</v>
      </c>
      <c r="AF107" s="63">
        <f t="shared" si="365"/>
        <v>33.11520307766601</v>
      </c>
      <c r="AG107" s="63">
        <f t="shared" si="366"/>
        <v>4.9512346853162912</v>
      </c>
      <c r="AH107" s="63">
        <f t="shared" si="367"/>
        <v>-0.96014967750678282</v>
      </c>
      <c r="AI107" s="63">
        <f t="shared" si="368"/>
        <v>-4.31889693278469</v>
      </c>
      <c r="AJ107" s="63">
        <f t="shared" si="369"/>
        <v>-5.8277733021769276</v>
      </c>
      <c r="AK107" s="63">
        <f t="shared" si="370"/>
        <v>-30.894075162114266</v>
      </c>
      <c r="AL107" s="63">
        <f t="shared" si="371"/>
        <v>-2.5118760145109733</v>
      </c>
      <c r="AM107" s="63">
        <f t="shared" si="372"/>
        <v>-10.411456546488413</v>
      </c>
      <c r="AN107" s="63">
        <f t="shared" si="373"/>
        <v>18.434357571347803</v>
      </c>
      <c r="AO107" s="63">
        <f t="shared" si="374"/>
        <v>4.9014315380399953</v>
      </c>
      <c r="AP107" s="63">
        <f t="shared" si="375"/>
        <v>20.648724895611192</v>
      </c>
      <c r="AQ107" s="63">
        <f t="shared" si="376"/>
        <v>-28.623960368866292</v>
      </c>
      <c r="AR107" s="63">
        <f t="shared" si="377"/>
        <v>-17.479464494363942</v>
      </c>
      <c r="AS107" s="63">
        <f t="shared" si="378"/>
        <v>19.910142930240848</v>
      </c>
      <c r="AT107" s="63">
        <f t="shared" si="379"/>
        <v>13.33876148783005</v>
      </c>
      <c r="AU107" s="63">
        <f t="shared" si="380"/>
        <v>26.403625107966093</v>
      </c>
      <c r="AV107" s="63">
        <f t="shared" si="381"/>
        <v>47.84919133406531</v>
      </c>
      <c r="AW107" s="63">
        <f t="shared" si="382"/>
        <v>69.28079759840351</v>
      </c>
      <c r="AX107" s="63">
        <f t="shared" si="383"/>
        <v>46.081591264750251</v>
      </c>
      <c r="AY107" s="63">
        <f t="shared" si="384"/>
        <v>52.152744540521368</v>
      </c>
      <c r="AZ107" s="63">
        <f t="shared" si="385"/>
        <v>-1.5898850592921934</v>
      </c>
      <c r="BA107" s="63">
        <f t="shared" si="386"/>
        <v>-4.2503344543333368</v>
      </c>
      <c r="BB107" s="63">
        <f t="shared" si="387"/>
        <v>-1.9870959375988828</v>
      </c>
      <c r="BC107" s="63">
        <f t="shared" si="388"/>
        <v>16.992903134945646</v>
      </c>
      <c r="BD107" s="63">
        <f t="shared" si="389"/>
        <v>21.110484475964213</v>
      </c>
      <c r="BE107" s="63">
        <f t="shared" si="390"/>
        <v>-11.341928601082889</v>
      </c>
      <c r="BF107" s="63">
        <f t="shared" si="391"/>
        <v>15.758066158998291</v>
      </c>
      <c r="BG107" s="63">
        <f t="shared" si="392"/>
        <v>13.245622593601317</v>
      </c>
      <c r="BH107" s="63">
        <f t="shared" si="393"/>
        <v>-16.098342388182893</v>
      </c>
      <c r="BI107" s="63">
        <f t="shared" si="394"/>
        <v>-3.8868771042154076</v>
      </c>
      <c r="BJ107" s="63">
        <f t="shared" si="395"/>
        <v>0.72899188278346982</v>
      </c>
      <c r="BK107" s="63">
        <f t="shared" si="396"/>
        <v>9.3006499016642099</v>
      </c>
      <c r="BL107" s="63">
        <f t="shared" si="397"/>
        <v>-15.387505970637013</v>
      </c>
      <c r="BM107" s="63">
        <f t="shared" si="398"/>
        <v>-36.902272368356819</v>
      </c>
      <c r="BN107" s="63">
        <f t="shared" si="399"/>
        <v>-13.665896861819659</v>
      </c>
      <c r="BO107" s="63">
        <f t="shared" si="400"/>
        <v>-10.410408779844333</v>
      </c>
      <c r="BP107" s="63">
        <f t="shared" si="401"/>
        <v>34.863476440440003</v>
      </c>
      <c r="BQ107" s="63">
        <f t="shared" si="402"/>
        <v>72.867054046356728</v>
      </c>
      <c r="BR107" s="63">
        <f t="shared" si="403"/>
        <v>9.6600884671327876</v>
      </c>
      <c r="BS107" s="63">
        <f t="shared" si="404"/>
        <v>35.083403742351202</v>
      </c>
      <c r="BT107" s="63">
        <f t="shared" si="405"/>
        <v>-1.4883091606250289</v>
      </c>
      <c r="BU107" s="63">
        <f t="shared" si="406"/>
        <v>-3.0876716212975039</v>
      </c>
      <c r="BV107" s="63">
        <f t="shared" si="407"/>
        <v>1.9581956219559518</v>
      </c>
      <c r="BW107" s="63">
        <f t="shared" si="408"/>
        <v>4.1675117466151921</v>
      </c>
    </row>
    <row r="108" spans="1:75">
      <c r="A108" s="57" t="s">
        <v>2</v>
      </c>
      <c r="B108" s="137"/>
      <c r="C108" s="64"/>
      <c r="D108" s="64"/>
      <c r="E108" s="64"/>
      <c r="F108" s="64">
        <f t="shared" si="339"/>
        <v>54.895462584795332</v>
      </c>
      <c r="G108" s="64">
        <f t="shared" si="340"/>
        <v>64.933776125658227</v>
      </c>
      <c r="H108" s="64">
        <f t="shared" si="341"/>
        <v>60.357069950720067</v>
      </c>
      <c r="I108" s="64">
        <f t="shared" si="342"/>
        <v>63.816852387267552</v>
      </c>
      <c r="J108" s="64">
        <f t="shared" si="343"/>
        <v>3.5349808126674209</v>
      </c>
      <c r="K108" s="64">
        <f t="shared" si="344"/>
        <v>-3.9168971803680455</v>
      </c>
      <c r="L108" s="64">
        <f t="shared" si="345"/>
        <v>-3.6410393061990933</v>
      </c>
      <c r="M108" s="64">
        <f t="shared" si="346"/>
        <v>-4.3582681019470026</v>
      </c>
      <c r="N108" s="64">
        <f t="shared" si="347"/>
        <v>-2.9175637264517813</v>
      </c>
      <c r="O108" s="64">
        <f t="shared" si="348"/>
        <v>16.435421701963033</v>
      </c>
      <c r="P108" s="64">
        <f t="shared" si="349"/>
        <v>27.975777645240186</v>
      </c>
      <c r="Q108" s="64">
        <f t="shared" si="350"/>
        <v>36.547196304736801</v>
      </c>
      <c r="R108" s="64">
        <f t="shared" si="351"/>
        <v>0.82021141495276761</v>
      </c>
      <c r="S108" s="64">
        <f t="shared" si="352"/>
        <v>-16.667901672816477</v>
      </c>
      <c r="T108" s="64">
        <f t="shared" si="353"/>
        <v>-23.425180265718261</v>
      </c>
      <c r="U108" s="64">
        <f t="shared" si="354"/>
        <v>-11.19638016023135</v>
      </c>
      <c r="V108" s="64">
        <f t="shared" si="355"/>
        <v>33.88498560821359</v>
      </c>
      <c r="W108" s="64">
        <f t="shared" si="356"/>
        <v>40.40302001610732</v>
      </c>
      <c r="X108" s="64">
        <f t="shared" si="357"/>
        <v>26.38452546569296</v>
      </c>
      <c r="Y108" s="64">
        <f t="shared" si="358"/>
        <v>29.00673136330537</v>
      </c>
      <c r="Z108" s="64">
        <f t="shared" si="359"/>
        <v>31.667312211892639</v>
      </c>
      <c r="AA108" s="64">
        <f t="shared" si="360"/>
        <v>24.524509602256188</v>
      </c>
      <c r="AB108" s="64">
        <f t="shared" si="361"/>
        <v>27.119677905224965</v>
      </c>
      <c r="AC108" s="64">
        <f t="shared" si="362"/>
        <v>14.356312502968569</v>
      </c>
      <c r="AD108" s="64">
        <f t="shared" si="363"/>
        <v>6.4703628048707937</v>
      </c>
      <c r="AE108" s="64">
        <f t="shared" si="364"/>
        <v>11.035724029890719</v>
      </c>
      <c r="AF108" s="64">
        <f t="shared" si="365"/>
        <v>20.871899640446859</v>
      </c>
      <c r="AG108" s="64">
        <f t="shared" si="366"/>
        <v>9.5804449315280582</v>
      </c>
      <c r="AH108" s="64">
        <f t="shared" si="367"/>
        <v>-4.2970476133153586</v>
      </c>
      <c r="AI108" s="64">
        <f t="shared" si="368"/>
        <v>-15.593029151482938</v>
      </c>
      <c r="AJ108" s="64">
        <f t="shared" si="369"/>
        <v>-10.760221396943201</v>
      </c>
      <c r="AK108" s="64">
        <f t="shared" si="370"/>
        <v>-12.764893872960389</v>
      </c>
      <c r="AL108" s="64">
        <f t="shared" si="371"/>
        <v>-1.2715745852091547</v>
      </c>
      <c r="AM108" s="64">
        <f t="shared" si="372"/>
        <v>7.7373018378315823</v>
      </c>
      <c r="AN108" s="64">
        <f t="shared" si="373"/>
        <v>5.7220022134217627</v>
      </c>
      <c r="AO108" s="64">
        <f t="shared" si="374"/>
        <v>11.486183040661768</v>
      </c>
      <c r="AP108" s="64">
        <f t="shared" si="375"/>
        <v>2.5781192701373339</v>
      </c>
      <c r="AQ108" s="64">
        <f t="shared" si="376"/>
        <v>18.174327733146999</v>
      </c>
      <c r="AR108" s="64">
        <f t="shared" si="377"/>
        <v>11.029195043263707</v>
      </c>
      <c r="AS108" s="64">
        <f t="shared" si="378"/>
        <v>20.858336814196768</v>
      </c>
      <c r="AT108" s="64">
        <f t="shared" si="379"/>
        <v>15.758288826253544</v>
      </c>
      <c r="AU108" s="64">
        <f t="shared" si="380"/>
        <v>9.4513373934708724</v>
      </c>
      <c r="AV108" s="64">
        <f t="shared" si="381"/>
        <v>40.251616446093344</v>
      </c>
      <c r="AW108" s="64">
        <f t="shared" si="382"/>
        <v>34.280913801517151</v>
      </c>
      <c r="AX108" s="64">
        <f t="shared" si="383"/>
        <v>49.808262708849092</v>
      </c>
      <c r="AY108" s="64">
        <f t="shared" si="384"/>
        <v>31.064345771807496</v>
      </c>
      <c r="AZ108" s="64">
        <f t="shared" si="385"/>
        <v>5.273320377783886</v>
      </c>
      <c r="BA108" s="64">
        <f t="shared" si="386"/>
        <v>14.227659601861319</v>
      </c>
      <c r="BB108" s="64">
        <f t="shared" si="387"/>
        <v>15.30910674827286</v>
      </c>
      <c r="BC108" s="64">
        <f t="shared" si="388"/>
        <v>31.532642128358194</v>
      </c>
      <c r="BD108" s="64">
        <f t="shared" si="389"/>
        <v>35.916084568657908</v>
      </c>
      <c r="BE108" s="64">
        <f t="shared" si="390"/>
        <v>22.996498418380273</v>
      </c>
      <c r="BF108" s="64">
        <f t="shared" si="391"/>
        <v>-0.94098390313067837</v>
      </c>
      <c r="BG108" s="64">
        <f t="shared" si="392"/>
        <v>-7.1766875418483327</v>
      </c>
      <c r="BH108" s="64">
        <f t="shared" si="393"/>
        <v>-7.4065580401436737</v>
      </c>
      <c r="BI108" s="64">
        <f t="shared" si="394"/>
        <v>-3.1435180895403807</v>
      </c>
      <c r="BJ108" s="64">
        <f t="shared" si="395"/>
        <v>-6.9650601100750692E-2</v>
      </c>
      <c r="BK108" s="64">
        <f t="shared" si="396"/>
        <v>15.888547429529781</v>
      </c>
      <c r="BL108" s="64">
        <f t="shared" si="397"/>
        <v>20.299655245109761</v>
      </c>
      <c r="BM108" s="64">
        <f t="shared" si="398"/>
        <v>29.632285317645863</v>
      </c>
      <c r="BN108" s="64">
        <f t="shared" si="399"/>
        <v>33.836938213154582</v>
      </c>
      <c r="BO108" s="64">
        <f t="shared" si="400"/>
        <v>8.5346285085210081</v>
      </c>
      <c r="BP108" s="64">
        <f t="shared" si="401"/>
        <v>12.40886174296584</v>
      </c>
      <c r="BQ108" s="64">
        <f t="shared" si="402"/>
        <v>12.237628773387172</v>
      </c>
      <c r="BR108" s="64">
        <f t="shared" si="403"/>
        <v>4.1330356631747751</v>
      </c>
      <c r="BS108" s="64">
        <f t="shared" si="404"/>
        <v>1.6260162601626038</v>
      </c>
      <c r="BT108" s="64">
        <f t="shared" si="405"/>
        <v>-2.6682536247565438</v>
      </c>
      <c r="BU108" s="64">
        <f t="shared" si="406"/>
        <v>-11.715452688903998</v>
      </c>
      <c r="BV108" s="64">
        <f t="shared" si="407"/>
        <v>-1.1175988511110797</v>
      </c>
      <c r="BW108" s="64">
        <f t="shared" si="408"/>
        <v>-10.377903982725471</v>
      </c>
    </row>
    <row r="109" spans="1:75">
      <c r="A109" s="53" t="s">
        <v>3</v>
      </c>
      <c r="B109" s="140"/>
      <c r="C109" s="62"/>
      <c r="D109" s="62"/>
      <c r="E109" s="62"/>
      <c r="F109" s="62">
        <f t="shared" si="339"/>
        <v>11.633858922925208</v>
      </c>
      <c r="G109" s="62">
        <f t="shared" si="340"/>
        <v>9.2750730822474381</v>
      </c>
      <c r="H109" s="62">
        <f t="shared" si="341"/>
        <v>5.1502939986333836</v>
      </c>
      <c r="I109" s="62">
        <f t="shared" si="342"/>
        <v>9.8847599360840146</v>
      </c>
      <c r="J109" s="62">
        <f t="shared" si="343"/>
        <v>12.347558564035591</v>
      </c>
      <c r="K109" s="62">
        <f t="shared" si="344"/>
        <v>14.237116651831322</v>
      </c>
      <c r="L109" s="62">
        <f t="shared" si="345"/>
        <v>12.782485440412906</v>
      </c>
      <c r="M109" s="62">
        <f t="shared" si="346"/>
        <v>10.492805625714114</v>
      </c>
      <c r="N109" s="62">
        <f t="shared" si="347"/>
        <v>2.1953545584641936</v>
      </c>
      <c r="O109" s="62">
        <f t="shared" si="348"/>
        <v>-3.2697571884797441</v>
      </c>
      <c r="P109" s="62">
        <f t="shared" si="349"/>
        <v>-3.2566315428086141</v>
      </c>
      <c r="Q109" s="62">
        <f t="shared" si="350"/>
        <v>-7.9409628187607506</v>
      </c>
      <c r="R109" s="62">
        <f t="shared" si="351"/>
        <v>-3.8578658648806927</v>
      </c>
      <c r="S109" s="62">
        <f t="shared" si="352"/>
        <v>-1.5203612572222762</v>
      </c>
      <c r="T109" s="62">
        <f t="shared" si="353"/>
        <v>8.1769229527007337</v>
      </c>
      <c r="U109" s="62">
        <f t="shared" si="354"/>
        <v>13.149216379520517</v>
      </c>
      <c r="V109" s="62">
        <f t="shared" si="355"/>
        <v>19.460138666828271</v>
      </c>
      <c r="W109" s="62">
        <f t="shared" si="356"/>
        <v>20.863334449773166</v>
      </c>
      <c r="X109" s="62">
        <f t="shared" si="357"/>
        <v>21.48023398757924</v>
      </c>
      <c r="Y109" s="62">
        <f t="shared" si="358"/>
        <v>23.610698628474644</v>
      </c>
      <c r="Z109" s="62">
        <f t="shared" si="359"/>
        <v>22.218223132527978</v>
      </c>
      <c r="AA109" s="62">
        <f t="shared" si="360"/>
        <v>18.248884640350347</v>
      </c>
      <c r="AB109" s="62">
        <f t="shared" si="361"/>
        <v>10.45712479873024</v>
      </c>
      <c r="AC109" s="62">
        <f t="shared" si="362"/>
        <v>14.559760234169955</v>
      </c>
      <c r="AD109" s="62">
        <f t="shared" si="363"/>
        <v>7.9689412264935182</v>
      </c>
      <c r="AE109" s="62">
        <f t="shared" si="364"/>
        <v>14.866436265877425</v>
      </c>
      <c r="AF109" s="62">
        <f t="shared" si="365"/>
        <v>19.419146481620434</v>
      </c>
      <c r="AG109" s="62">
        <f t="shared" si="366"/>
        <v>20.339490366654555</v>
      </c>
      <c r="AH109" s="62">
        <f t="shared" si="367"/>
        <v>20.737453704470248</v>
      </c>
      <c r="AI109" s="62">
        <f t="shared" si="368"/>
        <v>11.624840443556977</v>
      </c>
      <c r="AJ109" s="62">
        <f t="shared" si="369"/>
        <v>8.4725581280809497</v>
      </c>
      <c r="AK109" s="62">
        <f t="shared" si="370"/>
        <v>6.6569405921612397</v>
      </c>
      <c r="AL109" s="62">
        <f t="shared" si="371"/>
        <v>8.825621036238017</v>
      </c>
      <c r="AM109" s="62">
        <f t="shared" si="372"/>
        <v>8.8167406822589598</v>
      </c>
      <c r="AN109" s="62">
        <f t="shared" si="373"/>
        <v>12.2270530750924</v>
      </c>
      <c r="AO109" s="62">
        <f t="shared" si="374"/>
        <v>12.85535467351783</v>
      </c>
      <c r="AP109" s="62">
        <f t="shared" si="375"/>
        <v>5.0371634038774804</v>
      </c>
      <c r="AQ109" s="62">
        <f t="shared" si="376"/>
        <v>11.911635527304213</v>
      </c>
      <c r="AR109" s="62">
        <f t="shared" si="377"/>
        <v>9.8913025102236407</v>
      </c>
      <c r="AS109" s="62">
        <f t="shared" si="378"/>
        <v>2.4147115314206218</v>
      </c>
      <c r="AT109" s="62">
        <f t="shared" si="379"/>
        <v>7.1492314358854339</v>
      </c>
      <c r="AU109" s="62">
        <f t="shared" si="380"/>
        <v>1.4277862008762163</v>
      </c>
      <c r="AV109" s="62">
        <f t="shared" si="381"/>
        <v>4.2349756347031695</v>
      </c>
      <c r="AW109" s="62">
        <f t="shared" si="382"/>
        <v>4.5485589810900482</v>
      </c>
      <c r="AX109" s="62">
        <f t="shared" si="383"/>
        <v>15.982671817289937</v>
      </c>
      <c r="AY109" s="62">
        <f t="shared" si="384"/>
        <v>7.6461760737280411</v>
      </c>
      <c r="AZ109" s="62">
        <f t="shared" si="385"/>
        <v>4.5216603579218635</v>
      </c>
      <c r="BA109" s="62">
        <f t="shared" si="386"/>
        <v>7.7338544731081109</v>
      </c>
      <c r="BB109" s="62">
        <f t="shared" si="387"/>
        <v>7.8057107811781838</v>
      </c>
      <c r="BC109" s="62">
        <f t="shared" si="388"/>
        <v>16.031546543756924</v>
      </c>
      <c r="BD109" s="62">
        <f t="shared" si="389"/>
        <v>18.17377589902059</v>
      </c>
      <c r="BE109" s="62">
        <f t="shared" si="390"/>
        <v>5.3754100924711201</v>
      </c>
      <c r="BF109" s="62">
        <f t="shared" si="391"/>
        <v>5.418322751636711</v>
      </c>
      <c r="BG109" s="62">
        <f t="shared" si="392"/>
        <v>-1.9760036918449237</v>
      </c>
      <c r="BH109" s="62">
        <f t="shared" si="393"/>
        <v>-4.1389830607351286</v>
      </c>
      <c r="BI109" s="62">
        <f t="shared" si="394"/>
        <v>-3.2236579345905478</v>
      </c>
      <c r="BJ109" s="62">
        <f t="shared" si="395"/>
        <v>-1.6819243010531042</v>
      </c>
      <c r="BK109" s="62">
        <f t="shared" si="396"/>
        <v>0.70760461630029137</v>
      </c>
      <c r="BL109" s="62">
        <f t="shared" si="397"/>
        <v>-0.78974462088592035</v>
      </c>
      <c r="BM109" s="62">
        <f t="shared" si="398"/>
        <v>-8.9164416970327718</v>
      </c>
      <c r="BN109" s="62">
        <f t="shared" si="399"/>
        <v>-6.9026043255468084</v>
      </c>
      <c r="BO109" s="62">
        <f t="shared" si="400"/>
        <v>-4.7726046808109324</v>
      </c>
      <c r="BP109" s="62">
        <f t="shared" si="401"/>
        <v>-3.6960790880081662</v>
      </c>
      <c r="BQ109" s="62">
        <f t="shared" si="402"/>
        <v>-7.7521030733538279</v>
      </c>
      <c r="BR109" s="62">
        <f t="shared" si="403"/>
        <v>3.2763998101827454</v>
      </c>
      <c r="BS109" s="62">
        <f t="shared" si="404"/>
        <v>2.6843652743993087</v>
      </c>
      <c r="BT109" s="62">
        <f t="shared" si="405"/>
        <v>0.97799962832357834</v>
      </c>
      <c r="BU109" s="62">
        <f t="shared" si="406"/>
        <v>-0.29758657005671052</v>
      </c>
      <c r="BV109" s="62">
        <f t="shared" si="407"/>
        <v>0.24813778076854132</v>
      </c>
      <c r="BW109" s="62">
        <f t="shared" si="408"/>
        <v>3.1161019156835579</v>
      </c>
    </row>
    <row r="110" spans="1:75">
      <c r="A110" s="54" t="s">
        <v>4</v>
      </c>
      <c r="B110" s="136"/>
      <c r="C110" s="63"/>
      <c r="D110" s="63"/>
      <c r="E110" s="63"/>
      <c r="F110" s="63">
        <f t="shared" si="339"/>
        <v>12.602969243938917</v>
      </c>
      <c r="G110" s="63">
        <f t="shared" si="340"/>
        <v>9.5156708288122136</v>
      </c>
      <c r="H110" s="63">
        <f t="shared" si="341"/>
        <v>4.9851956959823536</v>
      </c>
      <c r="I110" s="63">
        <f t="shared" si="342"/>
        <v>11.189767051206541</v>
      </c>
      <c r="J110" s="63">
        <f t="shared" si="343"/>
        <v>13.851335069541273</v>
      </c>
      <c r="K110" s="63">
        <f t="shared" si="344"/>
        <v>15.059879038789262</v>
      </c>
      <c r="L110" s="63">
        <f t="shared" si="345"/>
        <v>12.767298561892225</v>
      </c>
      <c r="M110" s="63">
        <f t="shared" si="346"/>
        <v>9.2496030512024685</v>
      </c>
      <c r="N110" s="63">
        <f t="shared" si="347"/>
        <v>2.3132329136243794</v>
      </c>
      <c r="O110" s="63">
        <f t="shared" si="348"/>
        <v>-4.7055356126767389</v>
      </c>
      <c r="P110" s="63">
        <f t="shared" si="349"/>
        <v>-3.9172208167453606</v>
      </c>
      <c r="Q110" s="63">
        <f t="shared" si="350"/>
        <v>-9.6231360036546416</v>
      </c>
      <c r="R110" s="63">
        <f t="shared" si="351"/>
        <v>-3.0758797647566563</v>
      </c>
      <c r="S110" s="63">
        <f t="shared" si="352"/>
        <v>-1.066297978822476</v>
      </c>
      <c r="T110" s="63">
        <f t="shared" si="353"/>
        <v>8.3676123951313937</v>
      </c>
      <c r="U110" s="63">
        <f t="shared" si="354"/>
        <v>18.618264914495093</v>
      </c>
      <c r="V110" s="63">
        <f t="shared" si="355"/>
        <v>21.762837917782729</v>
      </c>
      <c r="W110" s="63">
        <f t="shared" si="356"/>
        <v>24.043048213896405</v>
      </c>
      <c r="X110" s="63">
        <f t="shared" si="357"/>
        <v>25.921969789975908</v>
      </c>
      <c r="Y110" s="63">
        <f t="shared" si="358"/>
        <v>26.302758641328655</v>
      </c>
      <c r="Z110" s="63">
        <f t="shared" si="359"/>
        <v>23.13519033172744</v>
      </c>
      <c r="AA110" s="63">
        <f t="shared" si="360"/>
        <v>18.457428704546803</v>
      </c>
      <c r="AB110" s="63">
        <f t="shared" si="361"/>
        <v>9.1839253070394928</v>
      </c>
      <c r="AC110" s="63">
        <f t="shared" si="362"/>
        <v>13.409642973951897</v>
      </c>
      <c r="AD110" s="63">
        <f t="shared" si="363"/>
        <v>10.440920217593238</v>
      </c>
      <c r="AE110" s="63">
        <f t="shared" si="364"/>
        <v>18.852530459899132</v>
      </c>
      <c r="AF110" s="63">
        <f t="shared" si="365"/>
        <v>22.392712970663137</v>
      </c>
      <c r="AG110" s="63">
        <f t="shared" si="366"/>
        <v>22.191304272611596</v>
      </c>
      <c r="AH110" s="63">
        <f t="shared" si="367"/>
        <v>24.311059838943809</v>
      </c>
      <c r="AI110" s="63">
        <f t="shared" si="368"/>
        <v>13.506081042613005</v>
      </c>
      <c r="AJ110" s="63">
        <f t="shared" si="369"/>
        <v>10.470103894297967</v>
      </c>
      <c r="AK110" s="63">
        <f t="shared" si="370"/>
        <v>9.3075409660333577</v>
      </c>
      <c r="AL110" s="63">
        <f t="shared" si="371"/>
        <v>8.1746267803632069</v>
      </c>
      <c r="AM110" s="63">
        <f t="shared" si="372"/>
        <v>8.6811665046053665</v>
      </c>
      <c r="AN110" s="63">
        <f t="shared" si="373"/>
        <v>12.238460240062704</v>
      </c>
      <c r="AO110" s="63">
        <f t="shared" si="374"/>
        <v>12.637482112445708</v>
      </c>
      <c r="AP110" s="63">
        <f t="shared" si="375"/>
        <v>2.2082243785896618</v>
      </c>
      <c r="AQ110" s="63">
        <f t="shared" si="376"/>
        <v>10.672740613621935</v>
      </c>
      <c r="AR110" s="63">
        <f t="shared" si="377"/>
        <v>8.1794500446358391</v>
      </c>
      <c r="AS110" s="63">
        <f t="shared" si="378"/>
        <v>2.4184109062677667E-2</v>
      </c>
      <c r="AT110" s="63">
        <f t="shared" si="379"/>
        <v>5.8460010712120924</v>
      </c>
      <c r="AU110" s="63">
        <f t="shared" si="380"/>
        <v>-2.2106354358720637</v>
      </c>
      <c r="AV110" s="63">
        <f t="shared" si="381"/>
        <v>0.9017989234633752</v>
      </c>
      <c r="AW110" s="63">
        <f t="shared" si="382"/>
        <v>1.5865911141454441</v>
      </c>
      <c r="AX110" s="63">
        <f t="shared" si="383"/>
        <v>15.118026047991256</v>
      </c>
      <c r="AY110" s="63">
        <f t="shared" si="384"/>
        <v>5.822036167860337</v>
      </c>
      <c r="AZ110" s="63">
        <f t="shared" si="385"/>
        <v>2.5069634952003028</v>
      </c>
      <c r="BA110" s="63">
        <f t="shared" si="386"/>
        <v>8.597942090867889</v>
      </c>
      <c r="BB110" s="63">
        <f t="shared" si="387"/>
        <v>6.4013992502471808</v>
      </c>
      <c r="BC110" s="63">
        <f t="shared" si="388"/>
        <v>15.741178132473571</v>
      </c>
      <c r="BD110" s="63">
        <f t="shared" si="389"/>
        <v>15.757405526749462</v>
      </c>
      <c r="BE110" s="63">
        <f t="shared" si="390"/>
        <v>1.289719365186395</v>
      </c>
      <c r="BF110" s="63">
        <f t="shared" si="391"/>
        <v>-4.3509300981975141</v>
      </c>
      <c r="BG110" s="63">
        <f t="shared" si="392"/>
        <v>-14.268602327034843</v>
      </c>
      <c r="BH110" s="63">
        <f t="shared" si="393"/>
        <v>-14.893835108768826</v>
      </c>
      <c r="BI110" s="63">
        <f t="shared" si="394"/>
        <v>-10.142214134006929</v>
      </c>
      <c r="BJ110" s="63">
        <f t="shared" si="395"/>
        <v>-5.2479320441800725</v>
      </c>
      <c r="BK110" s="63">
        <f t="shared" si="396"/>
        <v>-1.5564560932394369</v>
      </c>
      <c r="BL110" s="63">
        <f t="shared" si="397"/>
        <v>-2.2515726155871292</v>
      </c>
      <c r="BM110" s="63">
        <f t="shared" si="398"/>
        <v>-13.171752542639073</v>
      </c>
      <c r="BN110" s="63">
        <f t="shared" si="399"/>
        <v>-13.490867683830073</v>
      </c>
      <c r="BO110" s="63">
        <f t="shared" si="400"/>
        <v>-16.256560570881309</v>
      </c>
      <c r="BP110" s="63">
        <f t="shared" si="401"/>
        <v>-12.70840735382631</v>
      </c>
      <c r="BQ110" s="63">
        <f t="shared" si="402"/>
        <v>-18.150214928710025</v>
      </c>
      <c r="BR110" s="63">
        <f t="shared" si="403"/>
        <v>-0.58526326530567818</v>
      </c>
      <c r="BS110" s="63">
        <f t="shared" si="404"/>
        <v>-2.4717618619571069</v>
      </c>
      <c r="BT110" s="63">
        <f t="shared" si="405"/>
        <v>-4.3730889857490416</v>
      </c>
      <c r="BU110" s="63">
        <f t="shared" si="406"/>
        <v>-7.3534251516019138</v>
      </c>
      <c r="BV110" s="63">
        <f t="shared" si="407"/>
        <v>-6.0524360323267894</v>
      </c>
      <c r="BW110" s="63">
        <f t="shared" si="408"/>
        <v>-2.1317945629924338</v>
      </c>
    </row>
    <row r="111" spans="1:75">
      <c r="A111" s="54" t="s">
        <v>5</v>
      </c>
      <c r="B111" s="136"/>
      <c r="C111" s="63"/>
      <c r="D111" s="63"/>
      <c r="E111" s="63"/>
      <c r="F111" s="63">
        <f t="shared" si="339"/>
        <v>-2.2496828383517898E-2</v>
      </c>
      <c r="G111" s="63">
        <f t="shared" si="340"/>
        <v>1.0515852201453022</v>
      </c>
      <c r="H111" s="63">
        <f t="shared" si="341"/>
        <v>2.136417304403941</v>
      </c>
      <c r="I111" s="63">
        <f t="shared" si="342"/>
        <v>-1.1579582840175067</v>
      </c>
      <c r="J111" s="63">
        <f t="shared" si="343"/>
        <v>1.138048807816086</v>
      </c>
      <c r="K111" s="63">
        <f t="shared" si="344"/>
        <v>9.0086493280216722</v>
      </c>
      <c r="L111" s="63">
        <f t="shared" si="345"/>
        <v>4.1607888831931241</v>
      </c>
      <c r="M111" s="63">
        <f t="shared" si="346"/>
        <v>8.4790977858046368</v>
      </c>
      <c r="N111" s="63">
        <f t="shared" si="347"/>
        <v>5.0703251973536716</v>
      </c>
      <c r="O111" s="63">
        <f t="shared" si="348"/>
        <v>5.2690275564049163</v>
      </c>
      <c r="P111" s="63">
        <f t="shared" si="349"/>
        <v>1.6643743789286343</v>
      </c>
      <c r="Q111" s="63">
        <f t="shared" si="350"/>
        <v>3.1581691656939666</v>
      </c>
      <c r="R111" s="63">
        <f t="shared" si="351"/>
        <v>-9.5938349514639683</v>
      </c>
      <c r="S111" s="63">
        <f t="shared" si="352"/>
        <v>-3.6297915422918567</v>
      </c>
      <c r="T111" s="63">
        <f t="shared" si="353"/>
        <v>12.411181477846672</v>
      </c>
      <c r="U111" s="63">
        <f t="shared" si="354"/>
        <v>-6.8958831732947523</v>
      </c>
      <c r="V111" s="63">
        <f t="shared" si="355"/>
        <v>16.786124147410153</v>
      </c>
      <c r="W111" s="63">
        <f t="shared" si="356"/>
        <v>13.599215973938399</v>
      </c>
      <c r="X111" s="63">
        <f t="shared" si="357"/>
        <v>5.4713691357949763</v>
      </c>
      <c r="Y111" s="63">
        <f t="shared" si="358"/>
        <v>12.940477842324757</v>
      </c>
      <c r="Z111" s="63">
        <f t="shared" si="359"/>
        <v>5.6447731493905229</v>
      </c>
      <c r="AA111" s="63">
        <f t="shared" si="360"/>
        <v>3.1648067613534572</v>
      </c>
      <c r="AB111" s="63">
        <f t="shared" si="361"/>
        <v>3.5805555604821571</v>
      </c>
      <c r="AC111" s="63">
        <f t="shared" si="362"/>
        <v>8.4892897116848847</v>
      </c>
      <c r="AD111" s="63">
        <f t="shared" si="363"/>
        <v>11.310424981202583</v>
      </c>
      <c r="AE111" s="63">
        <f t="shared" si="364"/>
        <v>15.796350382407898</v>
      </c>
      <c r="AF111" s="63">
        <f t="shared" si="365"/>
        <v>22.048642834360123</v>
      </c>
      <c r="AG111" s="63">
        <f t="shared" si="366"/>
        <v>26.243952046951957</v>
      </c>
      <c r="AH111" s="63">
        <f t="shared" si="367"/>
        <v>2.0250759856626734</v>
      </c>
      <c r="AI111" s="63">
        <f t="shared" si="368"/>
        <v>0.65600002612868258</v>
      </c>
      <c r="AJ111" s="63">
        <f t="shared" si="369"/>
        <v>-3.2068377415990272</v>
      </c>
      <c r="AK111" s="63">
        <f t="shared" si="370"/>
        <v>-9.4246109816566968</v>
      </c>
      <c r="AL111" s="63">
        <f t="shared" si="371"/>
        <v>4.6683771731866202</v>
      </c>
      <c r="AM111" s="63">
        <f t="shared" si="372"/>
        <v>-1.2899122578795168</v>
      </c>
      <c r="AN111" s="63">
        <f t="shared" si="373"/>
        <v>1.3914527885453769</v>
      </c>
      <c r="AO111" s="63">
        <f t="shared" si="374"/>
        <v>0.6907015126726449</v>
      </c>
      <c r="AP111" s="63">
        <f t="shared" si="375"/>
        <v>7.3935691405078039</v>
      </c>
      <c r="AQ111" s="63">
        <f t="shared" si="376"/>
        <v>12.528403575267017</v>
      </c>
      <c r="AR111" s="63">
        <f t="shared" si="377"/>
        <v>10.200029381581249</v>
      </c>
      <c r="AS111" s="63">
        <f t="shared" si="378"/>
        <v>11.369035706988068</v>
      </c>
      <c r="AT111" s="63">
        <f t="shared" si="379"/>
        <v>7.3182384388286001</v>
      </c>
      <c r="AU111" s="63">
        <f t="shared" si="380"/>
        <v>13.369137269509515</v>
      </c>
      <c r="AV111" s="63">
        <f t="shared" si="381"/>
        <v>15.251187184288364</v>
      </c>
      <c r="AW111" s="63">
        <f t="shared" si="382"/>
        <v>12.235090871663013</v>
      </c>
      <c r="AX111" s="63">
        <f t="shared" si="383"/>
        <v>19.506715900897316</v>
      </c>
      <c r="AY111" s="63">
        <f t="shared" si="384"/>
        <v>16.87751209653851</v>
      </c>
      <c r="AZ111" s="63">
        <f t="shared" si="385"/>
        <v>14.951607325258212</v>
      </c>
      <c r="BA111" s="63">
        <f t="shared" si="386"/>
        <v>5.0059714221475611</v>
      </c>
      <c r="BB111" s="63">
        <f t="shared" si="387"/>
        <v>3.9579230774928633</v>
      </c>
      <c r="BC111" s="63">
        <f t="shared" si="388"/>
        <v>5.6518856052745505</v>
      </c>
      <c r="BD111" s="63">
        <f t="shared" si="389"/>
        <v>7.6970489731548231</v>
      </c>
      <c r="BE111" s="63">
        <f t="shared" si="390"/>
        <v>1.0148454461423522</v>
      </c>
      <c r="BF111" s="63">
        <f t="shared" si="391"/>
        <v>35.183553602197378</v>
      </c>
      <c r="BG111" s="63">
        <f t="shared" si="392"/>
        <v>37.819379805016382</v>
      </c>
      <c r="BH111" s="63">
        <f t="shared" si="393"/>
        <v>45.427362465517675</v>
      </c>
      <c r="BI111" s="63">
        <f t="shared" si="394"/>
        <v>44.086584832139316</v>
      </c>
      <c r="BJ111" s="63">
        <f t="shared" si="395"/>
        <v>4.5724474529436838</v>
      </c>
      <c r="BK111" s="63">
        <f t="shared" si="396"/>
        <v>3.6726119604145513</v>
      </c>
      <c r="BL111" s="63">
        <f t="shared" si="397"/>
        <v>-1.5562625575743763</v>
      </c>
      <c r="BM111" s="63">
        <f t="shared" si="398"/>
        <v>-1.989206956895613</v>
      </c>
      <c r="BN111" s="63">
        <f t="shared" si="399"/>
        <v>9.3625734758965677</v>
      </c>
      <c r="BO111" s="63">
        <f t="shared" si="400"/>
        <v>21.715667057489604</v>
      </c>
      <c r="BP111" s="63">
        <f t="shared" si="401"/>
        <v>19.282596332915791</v>
      </c>
      <c r="BQ111" s="63">
        <f t="shared" si="402"/>
        <v>18.008585756012113</v>
      </c>
      <c r="BR111" s="63">
        <f t="shared" si="403"/>
        <v>8.7245696400625938</v>
      </c>
      <c r="BS111" s="63">
        <f t="shared" si="404"/>
        <v>7.1747239084326742</v>
      </c>
      <c r="BT111" s="63">
        <f t="shared" si="405"/>
        <v>5.8177245350453433</v>
      </c>
      <c r="BU111" s="63">
        <f t="shared" si="406"/>
        <v>5.9687971816809435</v>
      </c>
      <c r="BV111" s="63">
        <f t="shared" si="407"/>
        <v>6.1585803030476161</v>
      </c>
      <c r="BW111" s="63">
        <f t="shared" si="408"/>
        <v>6.6089191193970249</v>
      </c>
    </row>
    <row r="112" spans="1:75">
      <c r="A112" s="57" t="s">
        <v>6</v>
      </c>
      <c r="B112" s="137"/>
      <c r="C112" s="64"/>
      <c r="D112" s="64"/>
      <c r="E112" s="64"/>
      <c r="F112" s="64">
        <f t="shared" si="339"/>
        <v>28.32789693614675</v>
      </c>
      <c r="G112" s="64">
        <f t="shared" si="340"/>
        <v>24.834363229303047</v>
      </c>
      <c r="H112" s="64">
        <f t="shared" si="341"/>
        <v>15.557259279185823</v>
      </c>
      <c r="I112" s="64">
        <f t="shared" si="342"/>
        <v>22.686021738759436</v>
      </c>
      <c r="J112" s="64">
        <f t="shared" si="343"/>
        <v>19.053750386718953</v>
      </c>
      <c r="K112" s="64">
        <f t="shared" si="344"/>
        <v>15.988248652245996</v>
      </c>
      <c r="L112" s="64">
        <f t="shared" si="345"/>
        <v>33.617494683498627</v>
      </c>
      <c r="M112" s="64">
        <f t="shared" si="346"/>
        <v>31.588305828872372</v>
      </c>
      <c r="N112" s="64">
        <f t="shared" si="347"/>
        <v>-3.0431566269919785</v>
      </c>
      <c r="O112" s="64">
        <f t="shared" si="348"/>
        <v>-4.4753921733898547</v>
      </c>
      <c r="P112" s="64">
        <f t="shared" si="349"/>
        <v>-5.5693549752992482</v>
      </c>
      <c r="Q112" s="64">
        <f t="shared" si="350"/>
        <v>-10.736107385454813</v>
      </c>
      <c r="R112" s="64">
        <f t="shared" si="351"/>
        <v>-1.3912097372969838</v>
      </c>
      <c r="S112" s="64">
        <f t="shared" si="352"/>
        <v>-1.7575251292820897</v>
      </c>
      <c r="T112" s="64">
        <f t="shared" si="353"/>
        <v>-2.3526506818646795</v>
      </c>
      <c r="U112" s="64">
        <f t="shared" si="354"/>
        <v>-3.2379542176400942</v>
      </c>
      <c r="V112" s="64">
        <f t="shared" si="355"/>
        <v>3.8157602114046005</v>
      </c>
      <c r="W112" s="64">
        <f t="shared" si="356"/>
        <v>4.9079429836967927</v>
      </c>
      <c r="X112" s="64">
        <f t="shared" si="357"/>
        <v>6.3274576532471922</v>
      </c>
      <c r="Y112" s="64">
        <f t="shared" si="358"/>
        <v>9.67763626911192</v>
      </c>
      <c r="Z112" s="64">
        <f t="shared" si="359"/>
        <v>40.589772112107156</v>
      </c>
      <c r="AA112" s="64">
        <f t="shared" si="360"/>
        <v>45.521219115995464</v>
      </c>
      <c r="AB112" s="64">
        <f t="shared" si="361"/>
        <v>43.958285689073826</v>
      </c>
      <c r="AC112" s="64">
        <f t="shared" si="362"/>
        <v>45.889409168933483</v>
      </c>
      <c r="AD112" s="64">
        <f t="shared" si="363"/>
        <v>-17.805972980011056</v>
      </c>
      <c r="AE112" s="64">
        <f t="shared" si="364"/>
        <v>-21.520648179924322</v>
      </c>
      <c r="AF112" s="64">
        <f t="shared" si="365"/>
        <v>-16.308406516552715</v>
      </c>
      <c r="AG112" s="64">
        <f t="shared" si="366"/>
        <v>-11.84559552473749</v>
      </c>
      <c r="AH112" s="64">
        <f t="shared" si="367"/>
        <v>10.391830773117983</v>
      </c>
      <c r="AI112" s="64">
        <f t="shared" si="368"/>
        <v>9.0004028023545075</v>
      </c>
      <c r="AJ112" s="64">
        <f t="shared" si="369"/>
        <v>5.7667590378337499</v>
      </c>
      <c r="AK112" s="64">
        <f t="shared" si="370"/>
        <v>-0.5775203459825019</v>
      </c>
      <c r="AL112" s="64">
        <f t="shared" si="371"/>
        <v>23.92745052085569</v>
      </c>
      <c r="AM112" s="64">
        <f t="shared" si="372"/>
        <v>29.810069629579527</v>
      </c>
      <c r="AN112" s="64">
        <f t="shared" si="373"/>
        <v>35.924345675661591</v>
      </c>
      <c r="AO112" s="64">
        <f t="shared" si="374"/>
        <v>42.764006408362661</v>
      </c>
      <c r="AP112" s="64">
        <f t="shared" si="375"/>
        <v>34.584540751530987</v>
      </c>
      <c r="AQ112" s="64">
        <f t="shared" si="376"/>
        <v>25.427412749158627</v>
      </c>
      <c r="AR112" s="64">
        <f t="shared" si="377"/>
        <v>32.172827947937982</v>
      </c>
      <c r="AS112" s="64">
        <f t="shared" si="378"/>
        <v>24.007656388371622</v>
      </c>
      <c r="AT112" s="64">
        <f t="shared" si="379"/>
        <v>18.396097175382518</v>
      </c>
      <c r="AU112" s="64">
        <f t="shared" si="380"/>
        <v>23.345555118382112</v>
      </c>
      <c r="AV112" s="64">
        <f t="shared" si="381"/>
        <v>25.452856629772434</v>
      </c>
      <c r="AW112" s="64">
        <f t="shared" si="382"/>
        <v>29.196606238262817</v>
      </c>
      <c r="AX112" s="64">
        <f t="shared" si="383"/>
        <v>19.396819123447262</v>
      </c>
      <c r="AY112" s="64">
        <f t="shared" si="384"/>
        <v>11.535595723654165</v>
      </c>
      <c r="AZ112" s="64">
        <f t="shared" si="385"/>
        <v>9.0437103084715744</v>
      </c>
      <c r="BA112" s="64">
        <f t="shared" si="386"/>
        <v>2.896882564958343</v>
      </c>
      <c r="BB112" s="64">
        <f t="shared" si="387"/>
        <v>22.091764958130913</v>
      </c>
      <c r="BC112" s="64">
        <f t="shared" si="388"/>
        <v>31.168343336642977</v>
      </c>
      <c r="BD112" s="64">
        <f t="shared" si="389"/>
        <v>51.987983405135388</v>
      </c>
      <c r="BE112" s="64">
        <f t="shared" si="390"/>
        <v>50.645106220841427</v>
      </c>
      <c r="BF112" s="64">
        <f t="shared" si="391"/>
        <v>45.548393873540626</v>
      </c>
      <c r="BG112" s="64">
        <f t="shared" si="392"/>
        <v>41.891092155385557</v>
      </c>
      <c r="BH112" s="64">
        <f t="shared" si="393"/>
        <v>16.717706715761487</v>
      </c>
      <c r="BI112" s="64">
        <f t="shared" si="394"/>
        <v>4.5174728172250429</v>
      </c>
      <c r="BJ112" s="64">
        <f t="shared" si="395"/>
        <v>9.0268530081540792</v>
      </c>
      <c r="BK112" s="64">
        <f t="shared" si="396"/>
        <v>7.1390830331183537</v>
      </c>
      <c r="BL112" s="64">
        <f t="shared" si="397"/>
        <v>6.7965875786539485</v>
      </c>
      <c r="BM112" s="64">
        <f t="shared" si="398"/>
        <v>7.5593892105060858</v>
      </c>
      <c r="BN112" s="64">
        <f t="shared" si="399"/>
        <v>6.0937257588042026</v>
      </c>
      <c r="BO112" s="64">
        <f t="shared" si="400"/>
        <v>13.719708267259382</v>
      </c>
      <c r="BP112" s="64">
        <f t="shared" si="401"/>
        <v>9.2178607693161254</v>
      </c>
      <c r="BQ112" s="64">
        <f t="shared" si="402"/>
        <v>13.922131410103807</v>
      </c>
      <c r="BR112" s="64">
        <f t="shared" si="403"/>
        <v>11.050949181290388</v>
      </c>
      <c r="BS112" s="64">
        <f t="shared" si="404"/>
        <v>12.515619861887526</v>
      </c>
      <c r="BT112" s="64">
        <f t="shared" si="405"/>
        <v>13.176618303571438</v>
      </c>
      <c r="BU112" s="64">
        <f t="shared" si="406"/>
        <v>16.371639973775419</v>
      </c>
      <c r="BV112" s="64">
        <f t="shared" si="407"/>
        <v>13.224814434807586</v>
      </c>
      <c r="BW112" s="64">
        <f t="shared" si="408"/>
        <v>12.42823374952</v>
      </c>
    </row>
    <row r="113" spans="1:75">
      <c r="A113" s="53" t="s">
        <v>7</v>
      </c>
      <c r="B113" s="140"/>
      <c r="C113" s="62"/>
      <c r="D113" s="62"/>
      <c r="E113" s="62"/>
      <c r="F113" s="62">
        <f t="shared" si="339"/>
        <v>16.57960593849257</v>
      </c>
      <c r="G113" s="62">
        <f t="shared" si="340"/>
        <v>15.031899203492531</v>
      </c>
      <c r="H113" s="62">
        <f t="shared" si="341"/>
        <v>13.883896602247523</v>
      </c>
      <c r="I113" s="62">
        <f t="shared" si="342"/>
        <v>13.211276289132559</v>
      </c>
      <c r="J113" s="62">
        <f t="shared" si="343"/>
        <v>10.517496193216534</v>
      </c>
      <c r="K113" s="62">
        <f t="shared" si="344"/>
        <v>14.673114543421018</v>
      </c>
      <c r="L113" s="62">
        <f t="shared" si="345"/>
        <v>14.139978709829858</v>
      </c>
      <c r="M113" s="62">
        <f t="shared" si="346"/>
        <v>10.60309165599803</v>
      </c>
      <c r="N113" s="62">
        <f t="shared" si="347"/>
        <v>9.2964512764123697</v>
      </c>
      <c r="O113" s="62">
        <f t="shared" si="348"/>
        <v>10.991225578648496</v>
      </c>
      <c r="P113" s="62">
        <f t="shared" si="349"/>
        <v>5.9809141509472292</v>
      </c>
      <c r="Q113" s="62">
        <f t="shared" si="350"/>
        <v>6.8594707663618886</v>
      </c>
      <c r="R113" s="62">
        <f t="shared" si="351"/>
        <v>11.143622306778845</v>
      </c>
      <c r="S113" s="62">
        <f t="shared" si="352"/>
        <v>7.7808689986518882</v>
      </c>
      <c r="T113" s="62">
        <f t="shared" si="353"/>
        <v>15.30889638718531</v>
      </c>
      <c r="U113" s="62">
        <f t="shared" si="354"/>
        <v>19.718240437018903</v>
      </c>
      <c r="V113" s="62">
        <f t="shared" si="355"/>
        <v>14.501585992660882</v>
      </c>
      <c r="W113" s="62">
        <f t="shared" si="356"/>
        <v>16.574036045703277</v>
      </c>
      <c r="X113" s="62">
        <f t="shared" si="357"/>
        <v>17.682846394587308</v>
      </c>
      <c r="Y113" s="62">
        <f t="shared" si="358"/>
        <v>16.308160214009959</v>
      </c>
      <c r="Z113" s="62">
        <f t="shared" si="359"/>
        <v>16.916045884051766</v>
      </c>
      <c r="AA113" s="62">
        <f t="shared" si="360"/>
        <v>14.133724030687208</v>
      </c>
      <c r="AB113" s="62">
        <f t="shared" si="361"/>
        <v>7.983978695568231</v>
      </c>
      <c r="AC113" s="62">
        <f t="shared" si="362"/>
        <v>10.592122186928036</v>
      </c>
      <c r="AD113" s="62">
        <f t="shared" si="363"/>
        <v>14.090234305633611</v>
      </c>
      <c r="AE113" s="62">
        <f t="shared" si="364"/>
        <v>14.265598443990344</v>
      </c>
      <c r="AF113" s="62">
        <f t="shared" si="365"/>
        <v>16.550683753692592</v>
      </c>
      <c r="AG113" s="62">
        <f t="shared" si="366"/>
        <v>19.314747049191404</v>
      </c>
      <c r="AH113" s="62">
        <f t="shared" si="367"/>
        <v>16.461353233573043</v>
      </c>
      <c r="AI113" s="62">
        <f t="shared" si="368"/>
        <v>14.371194764247031</v>
      </c>
      <c r="AJ113" s="62">
        <f t="shared" si="369"/>
        <v>10.135988381924061</v>
      </c>
      <c r="AK113" s="62">
        <f t="shared" si="370"/>
        <v>5.6936019124363781</v>
      </c>
      <c r="AL113" s="62">
        <f t="shared" si="371"/>
        <v>10.213352565588989</v>
      </c>
      <c r="AM113" s="62">
        <f t="shared" si="372"/>
        <v>8.5709895397721265</v>
      </c>
      <c r="AN113" s="62">
        <f t="shared" si="373"/>
        <v>13.616806673970427</v>
      </c>
      <c r="AO113" s="62">
        <f t="shared" si="374"/>
        <v>10.641030075928384</v>
      </c>
      <c r="AP113" s="62">
        <f t="shared" si="375"/>
        <v>13.264725247507805</v>
      </c>
      <c r="AQ113" s="62">
        <f t="shared" si="376"/>
        <v>14.509118734311372</v>
      </c>
      <c r="AR113" s="62">
        <f t="shared" si="377"/>
        <v>12.20713817321192</v>
      </c>
      <c r="AS113" s="62">
        <f t="shared" si="378"/>
        <v>14.272358362068967</v>
      </c>
      <c r="AT113" s="62">
        <f t="shared" si="379"/>
        <v>8.5219053422319799</v>
      </c>
      <c r="AU113" s="62">
        <f t="shared" si="380"/>
        <v>11.397435447137287</v>
      </c>
      <c r="AV113" s="62">
        <f t="shared" si="381"/>
        <v>14.89768079770152</v>
      </c>
      <c r="AW113" s="62">
        <f t="shared" si="382"/>
        <v>13.685162716198221</v>
      </c>
      <c r="AX113" s="62">
        <f t="shared" si="383"/>
        <v>15.939516687970945</v>
      </c>
      <c r="AY113" s="62">
        <f t="shared" si="384"/>
        <v>14.452021488049949</v>
      </c>
      <c r="AZ113" s="62">
        <f t="shared" si="385"/>
        <v>13.870181269098403</v>
      </c>
      <c r="BA113" s="62">
        <f t="shared" si="386"/>
        <v>14.115310825967137</v>
      </c>
      <c r="BB113" s="62">
        <f t="shared" si="387"/>
        <v>13.506404625459153</v>
      </c>
      <c r="BC113" s="62">
        <f t="shared" si="388"/>
        <v>15.764681104414228</v>
      </c>
      <c r="BD113" s="62">
        <f t="shared" si="389"/>
        <v>10.0756959586921</v>
      </c>
      <c r="BE113" s="62">
        <f t="shared" si="390"/>
        <v>12.072194328695025</v>
      </c>
      <c r="BF113" s="62">
        <f t="shared" si="391"/>
        <v>12.11872455854285</v>
      </c>
      <c r="BG113" s="62">
        <f t="shared" si="392"/>
        <v>10.964649752872848</v>
      </c>
      <c r="BH113" s="62">
        <f t="shared" si="393"/>
        <v>9.2937376484756271</v>
      </c>
      <c r="BI113" s="62">
        <f t="shared" si="394"/>
        <v>8.9516942184027517</v>
      </c>
      <c r="BJ113" s="62">
        <f t="shared" si="395"/>
        <v>10.605997629925151</v>
      </c>
      <c r="BK113" s="62">
        <f t="shared" si="396"/>
        <v>14.748688445447341</v>
      </c>
      <c r="BL113" s="62">
        <f t="shared" si="397"/>
        <v>13.215667112426219</v>
      </c>
      <c r="BM113" s="62">
        <f t="shared" si="398"/>
        <v>17.20541666316123</v>
      </c>
      <c r="BN113" s="62">
        <f t="shared" si="399"/>
        <v>10.033874931452818</v>
      </c>
      <c r="BO113" s="62">
        <f t="shared" si="400"/>
        <v>9.5628726557395911</v>
      </c>
      <c r="BP113" s="62">
        <f t="shared" si="401"/>
        <v>11.373286037662513</v>
      </c>
      <c r="BQ113" s="62">
        <f t="shared" si="402"/>
        <v>9.3762796875893279</v>
      </c>
      <c r="BR113" s="62">
        <f t="shared" si="403"/>
        <v>11.442584576267222</v>
      </c>
      <c r="BS113" s="62">
        <f t="shared" si="404"/>
        <v>10.386747753278659</v>
      </c>
      <c r="BT113" s="62">
        <f t="shared" si="405"/>
        <v>9.8317590689344829</v>
      </c>
      <c r="BU113" s="62">
        <f t="shared" si="406"/>
        <v>9.8503722406500049</v>
      </c>
      <c r="BV113" s="62">
        <f t="shared" si="407"/>
        <v>8.8079789257696515</v>
      </c>
      <c r="BW113" s="62">
        <f t="shared" si="408"/>
        <v>7.4726227750304268</v>
      </c>
    </row>
    <row r="114" spans="1:75">
      <c r="A114" s="60" t="s">
        <v>8</v>
      </c>
      <c r="B114" s="136"/>
      <c r="C114" s="63"/>
      <c r="D114" s="63"/>
      <c r="E114" s="63"/>
      <c r="F114" s="63">
        <f t="shared" si="339"/>
        <v>10.080925405755066</v>
      </c>
      <c r="G114" s="63">
        <f t="shared" si="340"/>
        <v>11.611342121974101</v>
      </c>
      <c r="H114" s="63">
        <f t="shared" si="341"/>
        <v>10.059943731997718</v>
      </c>
      <c r="I114" s="63">
        <f t="shared" si="342"/>
        <v>12.434799379961287</v>
      </c>
      <c r="J114" s="63">
        <f t="shared" si="343"/>
        <v>7.9328053035709143</v>
      </c>
      <c r="K114" s="63">
        <f t="shared" si="344"/>
        <v>11.305964212127972</v>
      </c>
      <c r="L114" s="63">
        <f t="shared" si="345"/>
        <v>7.8658490662498703</v>
      </c>
      <c r="M114" s="63">
        <f t="shared" si="346"/>
        <v>1.153314912036824</v>
      </c>
      <c r="N114" s="63">
        <f t="shared" si="347"/>
        <v>3.2042746659608352</v>
      </c>
      <c r="O114" s="63">
        <f t="shared" si="348"/>
        <v>8.9207067463747034</v>
      </c>
      <c r="P114" s="63">
        <f t="shared" si="349"/>
        <v>2.1144551712785908</v>
      </c>
      <c r="Q114" s="63">
        <f t="shared" si="350"/>
        <v>-4.2597962596346335</v>
      </c>
      <c r="R114" s="63">
        <f t="shared" si="351"/>
        <v>2.9235621771500164</v>
      </c>
      <c r="S114" s="63">
        <f t="shared" si="352"/>
        <v>-4.2027157410167577</v>
      </c>
      <c r="T114" s="63">
        <f t="shared" si="353"/>
        <v>8.3510579347591385</v>
      </c>
      <c r="U114" s="63">
        <f t="shared" si="354"/>
        <v>24.638137358869184</v>
      </c>
      <c r="V114" s="63">
        <f t="shared" si="355"/>
        <v>25.891707007380827</v>
      </c>
      <c r="W114" s="63">
        <f t="shared" si="356"/>
        <v>27.568460671082079</v>
      </c>
      <c r="X114" s="63">
        <f t="shared" si="357"/>
        <v>28.717053979015251</v>
      </c>
      <c r="Y114" s="63">
        <f t="shared" si="358"/>
        <v>21.743690781702892</v>
      </c>
      <c r="Z114" s="63">
        <f t="shared" si="359"/>
        <v>24.146132756688253</v>
      </c>
      <c r="AA114" s="63">
        <f t="shared" si="360"/>
        <v>20.837796156054697</v>
      </c>
      <c r="AB114" s="63">
        <f t="shared" si="361"/>
        <v>13.360915986595712</v>
      </c>
      <c r="AC114" s="63">
        <f t="shared" si="362"/>
        <v>15.86699358827704</v>
      </c>
      <c r="AD114" s="63">
        <f t="shared" si="363"/>
        <v>7.8383845687541438</v>
      </c>
      <c r="AE114" s="63">
        <f t="shared" si="364"/>
        <v>10.957738616867646</v>
      </c>
      <c r="AF114" s="63">
        <f t="shared" si="365"/>
        <v>12.52853974478079</v>
      </c>
      <c r="AG114" s="63">
        <f t="shared" si="366"/>
        <v>14.653788369536844</v>
      </c>
      <c r="AH114" s="63">
        <f t="shared" si="367"/>
        <v>16.101886300214311</v>
      </c>
      <c r="AI114" s="63">
        <f t="shared" si="368"/>
        <v>11.829183744457293</v>
      </c>
      <c r="AJ114" s="63">
        <f t="shared" si="369"/>
        <v>12.364052291437961</v>
      </c>
      <c r="AK114" s="63">
        <f t="shared" si="370"/>
        <v>8.347182032863822</v>
      </c>
      <c r="AL114" s="63">
        <f t="shared" si="371"/>
        <v>9.5985663143133397</v>
      </c>
      <c r="AM114" s="63">
        <f t="shared" si="372"/>
        <v>7.6927440277785584</v>
      </c>
      <c r="AN114" s="63">
        <f t="shared" si="373"/>
        <v>14.723642696600869</v>
      </c>
      <c r="AO114" s="63">
        <f t="shared" si="374"/>
        <v>10.458816360043691</v>
      </c>
      <c r="AP114" s="63">
        <f t="shared" si="375"/>
        <v>10.730560815773568</v>
      </c>
      <c r="AQ114" s="63">
        <f t="shared" si="376"/>
        <v>12.858964155985525</v>
      </c>
      <c r="AR114" s="63">
        <f t="shared" si="377"/>
        <v>7.8375024774004283</v>
      </c>
      <c r="AS114" s="63">
        <f t="shared" si="378"/>
        <v>11.261974005926762</v>
      </c>
      <c r="AT114" s="63">
        <f t="shared" si="379"/>
        <v>10.665546635980675</v>
      </c>
      <c r="AU114" s="63">
        <f t="shared" si="380"/>
        <v>10.773427616663138</v>
      </c>
      <c r="AV114" s="63">
        <f t="shared" si="381"/>
        <v>11.611368870945798</v>
      </c>
      <c r="AW114" s="63">
        <f t="shared" si="382"/>
        <v>10.535407254034528</v>
      </c>
      <c r="AX114" s="63">
        <f t="shared" si="383"/>
        <v>14.401623728854428</v>
      </c>
      <c r="AY114" s="63">
        <f t="shared" si="384"/>
        <v>14.474088826359338</v>
      </c>
      <c r="AZ114" s="63">
        <f t="shared" si="385"/>
        <v>12.676675621595223</v>
      </c>
      <c r="BA114" s="63">
        <f t="shared" si="386"/>
        <v>12.759666544205755</v>
      </c>
      <c r="BB114" s="63">
        <f t="shared" si="387"/>
        <v>16.130213714705643</v>
      </c>
      <c r="BC114" s="63">
        <f t="shared" si="388"/>
        <v>18.018784652780802</v>
      </c>
      <c r="BD114" s="63">
        <f t="shared" si="389"/>
        <v>15.225086733031212</v>
      </c>
      <c r="BE114" s="63">
        <f t="shared" si="390"/>
        <v>14.277348022180192</v>
      </c>
      <c r="BF114" s="63">
        <f t="shared" si="391"/>
        <v>16.378196026399515</v>
      </c>
      <c r="BG114" s="63">
        <f t="shared" si="392"/>
        <v>15.745325343020314</v>
      </c>
      <c r="BH114" s="63">
        <f t="shared" si="393"/>
        <v>10.87517603549424</v>
      </c>
      <c r="BI114" s="63">
        <f t="shared" si="394"/>
        <v>13.840519020142633</v>
      </c>
      <c r="BJ114" s="63">
        <f t="shared" si="395"/>
        <v>21.591776539476896</v>
      </c>
      <c r="BK114" s="63">
        <f t="shared" si="396"/>
        <v>32.250028012394594</v>
      </c>
      <c r="BL114" s="63">
        <f t="shared" si="397"/>
        <v>26.183144554883359</v>
      </c>
      <c r="BM114" s="63">
        <f t="shared" si="398"/>
        <v>32.974194439670093</v>
      </c>
      <c r="BN114" s="63">
        <f t="shared" si="399"/>
        <v>11.43927147507409</v>
      </c>
      <c r="BO114" s="63">
        <f t="shared" si="400"/>
        <v>10.605989318925866</v>
      </c>
      <c r="BP114" s="63">
        <f t="shared" si="401"/>
        <v>14.53818507118064</v>
      </c>
      <c r="BQ114" s="63">
        <f t="shared" si="402"/>
        <v>14.837143438832264</v>
      </c>
      <c r="BR114" s="63">
        <f t="shared" si="403"/>
        <v>17.050255466293983</v>
      </c>
      <c r="BS114" s="63">
        <f t="shared" si="404"/>
        <v>16.682653815415669</v>
      </c>
      <c r="BT114" s="63">
        <f t="shared" si="405"/>
        <v>16.77682061781168</v>
      </c>
      <c r="BU114" s="63">
        <f t="shared" si="406"/>
        <v>15.564147422435806</v>
      </c>
      <c r="BV114" s="63">
        <f t="shared" si="407"/>
        <v>15.304160202454591</v>
      </c>
      <c r="BW114" s="63">
        <f t="shared" si="408"/>
        <v>13.10142074275111</v>
      </c>
    </row>
    <row r="115" spans="1:75">
      <c r="A115" s="60" t="s">
        <v>9</v>
      </c>
      <c r="B115" s="136"/>
      <c r="C115" s="63"/>
      <c r="D115" s="63"/>
      <c r="E115" s="63"/>
      <c r="F115" s="63">
        <f t="shared" si="339"/>
        <v>26.349672365115808</v>
      </c>
      <c r="G115" s="63">
        <f t="shared" si="340"/>
        <v>17.237279493176334</v>
      </c>
      <c r="H115" s="63">
        <f t="shared" si="341"/>
        <v>14.533715297075991</v>
      </c>
      <c r="I115" s="63">
        <f t="shared" si="342"/>
        <v>12.343924173987276</v>
      </c>
      <c r="J115" s="63">
        <f t="shared" si="343"/>
        <v>7.2603012099458093</v>
      </c>
      <c r="K115" s="63">
        <f t="shared" si="344"/>
        <v>16.4746642532367</v>
      </c>
      <c r="L115" s="63">
        <f t="shared" si="345"/>
        <v>15.500557634798106</v>
      </c>
      <c r="M115" s="63">
        <f t="shared" si="346"/>
        <v>10.256949629409673</v>
      </c>
      <c r="N115" s="63">
        <f t="shared" si="347"/>
        <v>8.8656767237205614</v>
      </c>
      <c r="O115" s="63">
        <f t="shared" si="348"/>
        <v>11.537666892760159</v>
      </c>
      <c r="P115" s="63">
        <f t="shared" si="349"/>
        <v>8.0826225723243628</v>
      </c>
      <c r="Q115" s="63">
        <f t="shared" si="350"/>
        <v>14.036054438069897</v>
      </c>
      <c r="R115" s="63">
        <f t="shared" si="351"/>
        <v>12.333870637122077</v>
      </c>
      <c r="S115" s="63">
        <f t="shared" si="352"/>
        <v>12.176900087965404</v>
      </c>
      <c r="T115" s="63">
        <f t="shared" si="353"/>
        <v>13.32379274064872</v>
      </c>
      <c r="U115" s="63">
        <f t="shared" si="354"/>
        <v>14.836366547958837</v>
      </c>
      <c r="V115" s="63">
        <f t="shared" si="355"/>
        <v>16.845680051904488</v>
      </c>
      <c r="W115" s="63">
        <f t="shared" si="356"/>
        <v>18.719618119554468</v>
      </c>
      <c r="X115" s="63">
        <f t="shared" si="357"/>
        <v>19.866006317379256</v>
      </c>
      <c r="Y115" s="63">
        <f t="shared" si="358"/>
        <v>20.678726745290717</v>
      </c>
      <c r="Z115" s="63">
        <f t="shared" si="359"/>
        <v>16.469809726729899</v>
      </c>
      <c r="AA115" s="63">
        <f t="shared" si="360"/>
        <v>12.636070559761436</v>
      </c>
      <c r="AB115" s="63">
        <f t="shared" si="361"/>
        <v>6.2188319438833535</v>
      </c>
      <c r="AC115" s="63">
        <f t="shared" si="362"/>
        <v>10.110019114678197</v>
      </c>
      <c r="AD115" s="63">
        <f t="shared" si="363"/>
        <v>20.397551364199497</v>
      </c>
      <c r="AE115" s="63">
        <f t="shared" si="364"/>
        <v>17.495067034884134</v>
      </c>
      <c r="AF115" s="63">
        <f t="shared" si="365"/>
        <v>18.897461167406863</v>
      </c>
      <c r="AG115" s="63">
        <f t="shared" si="366"/>
        <v>20.19880761037691</v>
      </c>
      <c r="AH115" s="63">
        <f t="shared" si="367"/>
        <v>14.193582051175275</v>
      </c>
      <c r="AI115" s="63">
        <f t="shared" si="368"/>
        <v>12.922270330099039</v>
      </c>
      <c r="AJ115" s="63">
        <f t="shared" si="369"/>
        <v>12.407619489051184</v>
      </c>
      <c r="AK115" s="63">
        <f t="shared" si="370"/>
        <v>11.025657215019789</v>
      </c>
      <c r="AL115" s="63">
        <f t="shared" si="371"/>
        <v>13.734457373732475</v>
      </c>
      <c r="AM115" s="63">
        <f t="shared" si="372"/>
        <v>14.204108528732936</v>
      </c>
      <c r="AN115" s="63">
        <f t="shared" si="373"/>
        <v>11.505839644180634</v>
      </c>
      <c r="AO115" s="63">
        <f t="shared" si="374"/>
        <v>4.3124932678692902</v>
      </c>
      <c r="AP115" s="63">
        <f t="shared" si="375"/>
        <v>12.9719390048704</v>
      </c>
      <c r="AQ115" s="63">
        <f t="shared" si="376"/>
        <v>8.956432340181296</v>
      </c>
      <c r="AR115" s="63">
        <f t="shared" si="377"/>
        <v>12.283134756122733</v>
      </c>
      <c r="AS115" s="63">
        <f t="shared" si="378"/>
        <v>20.032954354931881</v>
      </c>
      <c r="AT115" s="63">
        <f t="shared" si="379"/>
        <v>7.4873110416208224</v>
      </c>
      <c r="AU115" s="63">
        <f t="shared" si="380"/>
        <v>15.162669549358654</v>
      </c>
      <c r="AV115" s="63">
        <f t="shared" si="381"/>
        <v>15.514439484571332</v>
      </c>
      <c r="AW115" s="63">
        <f t="shared" si="382"/>
        <v>10.679109094896415</v>
      </c>
      <c r="AX115" s="63">
        <f t="shared" si="383"/>
        <v>6.4920702637021144</v>
      </c>
      <c r="AY115" s="63">
        <f t="shared" si="384"/>
        <v>7.9726797906413669</v>
      </c>
      <c r="AZ115" s="63">
        <f t="shared" si="385"/>
        <v>8.3762020654572247</v>
      </c>
      <c r="BA115" s="63">
        <f t="shared" si="386"/>
        <v>6.4355749847386621</v>
      </c>
      <c r="BB115" s="63">
        <f t="shared" si="387"/>
        <v>20.743494373231439</v>
      </c>
      <c r="BC115" s="63">
        <f t="shared" si="388"/>
        <v>22.888677519113294</v>
      </c>
      <c r="BD115" s="63">
        <f t="shared" si="389"/>
        <v>15.595974676085319</v>
      </c>
      <c r="BE115" s="63">
        <f t="shared" si="390"/>
        <v>24.020861586921729</v>
      </c>
      <c r="BF115" s="63">
        <f t="shared" si="391"/>
        <v>10.165448220203</v>
      </c>
      <c r="BG115" s="63">
        <f t="shared" si="392"/>
        <v>6.466235918990443</v>
      </c>
      <c r="BH115" s="63">
        <f t="shared" si="393"/>
        <v>5.8116619800741196</v>
      </c>
      <c r="BI115" s="63">
        <f t="shared" si="394"/>
        <v>1.473969546444228</v>
      </c>
      <c r="BJ115" s="63">
        <f t="shared" si="395"/>
        <v>8.1582220641965346</v>
      </c>
      <c r="BK115" s="63">
        <f t="shared" si="396"/>
        <v>12.578536829758077</v>
      </c>
      <c r="BL115" s="63">
        <f t="shared" si="397"/>
        <v>13.540203138067239</v>
      </c>
      <c r="BM115" s="63">
        <f t="shared" si="398"/>
        <v>17.316562391712203</v>
      </c>
      <c r="BN115" s="63">
        <f t="shared" si="399"/>
        <v>10.830907300095236</v>
      </c>
      <c r="BO115" s="63">
        <f t="shared" si="400"/>
        <v>9.1651116609645804</v>
      </c>
      <c r="BP115" s="63">
        <f t="shared" si="401"/>
        <v>9.1480228458811865</v>
      </c>
      <c r="BQ115" s="63">
        <f t="shared" si="402"/>
        <v>4.6070174607812566</v>
      </c>
      <c r="BR115" s="63">
        <f t="shared" si="403"/>
        <v>7.2891803278688618</v>
      </c>
      <c r="BS115" s="63">
        <f t="shared" si="404"/>
        <v>5.2690365190365229</v>
      </c>
      <c r="BT115" s="63">
        <f t="shared" si="405"/>
        <v>4.8563892854550286</v>
      </c>
      <c r="BU115" s="63">
        <f t="shared" si="406"/>
        <v>3.1765086107391887</v>
      </c>
      <c r="BV115" s="63">
        <f t="shared" si="407"/>
        <v>3.8166939371272428</v>
      </c>
      <c r="BW115" s="63">
        <f t="shared" si="408"/>
        <v>2.0083156688474282</v>
      </c>
    </row>
    <row r="116" spans="1:75">
      <c r="A116" s="60" t="s">
        <v>10</v>
      </c>
      <c r="B116" s="136"/>
      <c r="C116" s="63"/>
      <c r="D116" s="63"/>
      <c r="E116" s="63"/>
      <c r="F116" s="63">
        <f t="shared" si="339"/>
        <v>16.281360238247569</v>
      </c>
      <c r="G116" s="63">
        <f t="shared" si="340"/>
        <v>16.196052865971367</v>
      </c>
      <c r="H116" s="63">
        <f t="shared" si="341"/>
        <v>16.010719231565513</v>
      </c>
      <c r="I116" s="63">
        <f t="shared" si="342"/>
        <v>14.158337754448652</v>
      </c>
      <c r="J116" s="63">
        <f t="shared" si="343"/>
        <v>14.889829464454479</v>
      </c>
      <c r="K116" s="63">
        <f t="shared" si="344"/>
        <v>17.487071355018486</v>
      </c>
      <c r="L116" s="63">
        <f t="shared" si="345"/>
        <v>18.697610485739943</v>
      </c>
      <c r="M116" s="63">
        <f t="shared" si="346"/>
        <v>19.451580111424185</v>
      </c>
      <c r="N116" s="63">
        <f t="shared" si="347"/>
        <v>11.526723349513954</v>
      </c>
      <c r="O116" s="63">
        <f t="shared" si="348"/>
        <v>10.520980235616015</v>
      </c>
      <c r="P116" s="63">
        <f t="shared" si="349"/>
        <v>4.1992249643284376</v>
      </c>
      <c r="Q116" s="63">
        <f t="shared" si="350"/>
        <v>7.3477413897980011</v>
      </c>
      <c r="R116" s="63">
        <f t="shared" si="351"/>
        <v>14.996342463096186</v>
      </c>
      <c r="S116" s="63">
        <f t="shared" si="352"/>
        <v>11.547637778736433</v>
      </c>
      <c r="T116" s="63">
        <f t="shared" si="353"/>
        <v>21.88294974799339</v>
      </c>
      <c r="U116" s="63">
        <f t="shared" si="354"/>
        <v>22.386880516187809</v>
      </c>
      <c r="V116" s="63">
        <f t="shared" si="355"/>
        <v>5.9832853355515425</v>
      </c>
      <c r="W116" s="63">
        <f t="shared" si="356"/>
        <v>8.4531884578883041</v>
      </c>
      <c r="X116" s="63">
        <f t="shared" si="357"/>
        <v>9.9756517840825403</v>
      </c>
      <c r="Y116" s="63">
        <f t="shared" si="358"/>
        <v>9.2133102785056931</v>
      </c>
      <c r="Z116" s="63">
        <f t="shared" si="359"/>
        <v>12.314585806811881</v>
      </c>
      <c r="AA116" s="63">
        <f t="shared" si="360"/>
        <v>11.710381497480787</v>
      </c>
      <c r="AB116" s="63">
        <f t="shared" si="361"/>
        <v>5.9235882629844774</v>
      </c>
      <c r="AC116" s="63">
        <f t="shared" si="362"/>
        <v>7.3082219600548921</v>
      </c>
      <c r="AD116" s="63">
        <f t="shared" si="363"/>
        <v>13.431380051122876</v>
      </c>
      <c r="AE116" s="63">
        <f t="shared" si="364"/>
        <v>12.188417297697498</v>
      </c>
      <c r="AF116" s="63">
        <f t="shared" si="365"/>
        <v>15.911468159767677</v>
      </c>
      <c r="AG116" s="63">
        <f t="shared" si="366"/>
        <v>21.475657886224742</v>
      </c>
      <c r="AH116" s="63">
        <f t="shared" si="367"/>
        <v>19.449989478317242</v>
      </c>
      <c r="AI116" s="63">
        <f t="shared" si="368"/>
        <v>17.895442030410489</v>
      </c>
      <c r="AJ116" s="63">
        <f t="shared" si="369"/>
        <v>7.0795029727499692</v>
      </c>
      <c r="AK116" s="63">
        <f t="shared" si="370"/>
        <v>-1.3818096798347259</v>
      </c>
      <c r="AL116" s="63">
        <f t="shared" si="371"/>
        <v>9.6811744164761162</v>
      </c>
      <c r="AM116" s="63">
        <f t="shared" si="372"/>
        <v>5.3373712597018699</v>
      </c>
      <c r="AN116" s="63">
        <f t="shared" si="373"/>
        <v>15.473653915153507</v>
      </c>
      <c r="AO116" s="63">
        <f t="shared" si="374"/>
        <v>16.04014466260039</v>
      </c>
      <c r="AP116" s="63">
        <f t="shared" si="375"/>
        <v>16.514601668804609</v>
      </c>
      <c r="AQ116" s="63">
        <f t="shared" si="376"/>
        <v>21.019417409420839</v>
      </c>
      <c r="AR116" s="63">
        <f t="shared" si="377"/>
        <v>15.24059659971061</v>
      </c>
      <c r="AS116" s="63">
        <f t="shared" si="378"/>
        <v>12.319751528408903</v>
      </c>
      <c r="AT116" s="63">
        <f t="shared" si="379"/>
        <v>7.39137059437435</v>
      </c>
      <c r="AU116" s="63">
        <f t="shared" si="380"/>
        <v>8.8447565492132547</v>
      </c>
      <c r="AV116" s="63">
        <f t="shared" si="381"/>
        <v>17.574172341771117</v>
      </c>
      <c r="AW116" s="63">
        <f t="shared" si="382"/>
        <v>19.639539782665889</v>
      </c>
      <c r="AX116" s="63">
        <f t="shared" si="383"/>
        <v>24.770260741809558</v>
      </c>
      <c r="AY116" s="63">
        <f t="shared" si="384"/>
        <v>18.746070520993207</v>
      </c>
      <c r="AZ116" s="63">
        <f t="shared" si="385"/>
        <v>18.049035249662595</v>
      </c>
      <c r="BA116" s="63">
        <f t="shared" si="386"/>
        <v>23.670584134284564</v>
      </c>
      <c r="BB116" s="63">
        <f t="shared" si="387"/>
        <v>8.7683591381612178</v>
      </c>
      <c r="BC116" s="63">
        <f t="shared" si="388"/>
        <v>10.804264987530303</v>
      </c>
      <c r="BD116" s="63">
        <f t="shared" si="389"/>
        <v>2.5385252901375526</v>
      </c>
      <c r="BE116" s="63">
        <f t="shared" si="390"/>
        <v>2.3859648448923845</v>
      </c>
      <c r="BF116" s="63">
        <f t="shared" si="391"/>
        <v>8.6679141321463327</v>
      </c>
      <c r="BG116" s="63">
        <f t="shared" si="392"/>
        <v>8.9774841025123955</v>
      </c>
      <c r="BH116" s="63">
        <f t="shared" si="393"/>
        <v>9.0356272792026981</v>
      </c>
      <c r="BI116" s="63">
        <f t="shared" si="394"/>
        <v>9.2712938135392431</v>
      </c>
      <c r="BJ116" s="63">
        <f t="shared" si="395"/>
        <v>7.1198562966625492</v>
      </c>
      <c r="BK116" s="63">
        <f t="shared" si="396"/>
        <v>8.2436463740389083</v>
      </c>
      <c r="BL116" s="63">
        <f t="shared" si="397"/>
        <v>7.443343918409691</v>
      </c>
      <c r="BM116" s="63">
        <f t="shared" si="398"/>
        <v>9.7814953226177987</v>
      </c>
      <c r="BN116" s="63">
        <f t="shared" si="399"/>
        <v>9.8453328331414784</v>
      </c>
      <c r="BO116" s="63">
        <f t="shared" si="400"/>
        <v>10.169792239690038</v>
      </c>
      <c r="BP116" s="63">
        <f t="shared" si="401"/>
        <v>10.91761230921187</v>
      </c>
      <c r="BQ116" s="63">
        <f t="shared" si="402"/>
        <v>5.9570785159191857</v>
      </c>
      <c r="BR116" s="63">
        <f t="shared" si="403"/>
        <v>8.8513372939735202</v>
      </c>
      <c r="BS116" s="63">
        <f t="shared" si="404"/>
        <v>8.5557419551624374</v>
      </c>
      <c r="BT116" s="63">
        <f t="shared" si="405"/>
        <v>8.0195502053004812</v>
      </c>
      <c r="BU116" s="63">
        <f t="shared" si="406"/>
        <v>10.381186916860335</v>
      </c>
      <c r="BV116" s="63">
        <f t="shared" si="407"/>
        <v>6.9949772756789086</v>
      </c>
      <c r="BW116" s="63">
        <f t="shared" si="408"/>
        <v>6.4793247448334963</v>
      </c>
    </row>
    <row r="117" spans="1:75">
      <c r="A117" s="60" t="s">
        <v>11</v>
      </c>
      <c r="B117" s="136"/>
      <c r="C117" s="63"/>
      <c r="D117" s="63"/>
      <c r="E117" s="63"/>
      <c r="F117" s="63">
        <f t="shared" si="339"/>
        <v>14.01239699815633</v>
      </c>
      <c r="G117" s="63">
        <f t="shared" si="340"/>
        <v>14.639548558295376</v>
      </c>
      <c r="H117" s="63">
        <f t="shared" si="341"/>
        <v>13.959993111528604</v>
      </c>
      <c r="I117" s="63">
        <f t="shared" si="342"/>
        <v>14.074745776901187</v>
      </c>
      <c r="J117" s="63">
        <f t="shared" si="343"/>
        <v>9.8766282595105306</v>
      </c>
      <c r="K117" s="63">
        <f t="shared" si="344"/>
        <v>9.6554001557849194</v>
      </c>
      <c r="L117" s="63">
        <f t="shared" si="345"/>
        <v>9.4862432005457222</v>
      </c>
      <c r="M117" s="63">
        <f t="shared" si="346"/>
        <v>9.2996010837927372</v>
      </c>
      <c r="N117" s="63">
        <f t="shared" si="347"/>
        <v>17.31260598546347</v>
      </c>
      <c r="O117" s="63">
        <f t="shared" si="348"/>
        <v>14.014547426758803</v>
      </c>
      <c r="P117" s="63">
        <f t="shared" si="349"/>
        <v>13.990070828182869</v>
      </c>
      <c r="Q117" s="63">
        <f t="shared" si="350"/>
        <v>12.357243112861084</v>
      </c>
      <c r="R117" s="63">
        <f t="shared" si="351"/>
        <v>11.302499286081956</v>
      </c>
      <c r="S117" s="63">
        <f t="shared" si="352"/>
        <v>12.643282934472227</v>
      </c>
      <c r="T117" s="63">
        <f t="shared" si="353"/>
        <v>16.941570751138038</v>
      </c>
      <c r="U117" s="63">
        <f t="shared" si="354"/>
        <v>17.03427226953966</v>
      </c>
      <c r="V117" s="63">
        <f t="shared" si="355"/>
        <v>20.795774859366613</v>
      </c>
      <c r="W117" s="63">
        <f t="shared" si="356"/>
        <v>22.818359530372931</v>
      </c>
      <c r="X117" s="63">
        <f t="shared" si="357"/>
        <v>19.822142490854404</v>
      </c>
      <c r="Y117" s="63">
        <f t="shared" si="358"/>
        <v>20.0082324303525</v>
      </c>
      <c r="Z117" s="63">
        <f t="shared" si="359"/>
        <v>17.033641942815201</v>
      </c>
      <c r="AA117" s="63">
        <f t="shared" si="360"/>
        <v>9.619090859632621</v>
      </c>
      <c r="AB117" s="63">
        <f t="shared" si="361"/>
        <v>4.561157095197391</v>
      </c>
      <c r="AC117" s="63">
        <f t="shared" si="362"/>
        <v>6.6615013396779403</v>
      </c>
      <c r="AD117" s="63">
        <f t="shared" si="363"/>
        <v>18.561175591960144</v>
      </c>
      <c r="AE117" s="63">
        <f t="shared" si="364"/>
        <v>24.610745224201224</v>
      </c>
      <c r="AF117" s="63">
        <f t="shared" si="365"/>
        <v>26.97920771274725</v>
      </c>
      <c r="AG117" s="63">
        <f t="shared" si="366"/>
        <v>28.624760980495861</v>
      </c>
      <c r="AH117" s="63">
        <f t="shared" si="367"/>
        <v>17.55098576431363</v>
      </c>
      <c r="AI117" s="63">
        <f t="shared" si="368"/>
        <v>16.339636116381278</v>
      </c>
      <c r="AJ117" s="63">
        <f t="shared" si="369"/>
        <v>13.15548125981115</v>
      </c>
      <c r="AK117" s="63">
        <f t="shared" si="370"/>
        <v>12.436446453780489</v>
      </c>
      <c r="AL117" s="63">
        <f t="shared" si="371"/>
        <v>6.9759898265332909</v>
      </c>
      <c r="AM117" s="63">
        <f t="shared" si="372"/>
        <v>12.35641499819209</v>
      </c>
      <c r="AN117" s="63">
        <f t="shared" si="373"/>
        <v>15.128752496218247</v>
      </c>
      <c r="AO117" s="63">
        <f t="shared" si="374"/>
        <v>14.912632838018498</v>
      </c>
      <c r="AP117" s="63">
        <f t="shared" si="375"/>
        <v>10.487781092507241</v>
      </c>
      <c r="AQ117" s="63">
        <f t="shared" si="376"/>
        <v>11.833782669536657</v>
      </c>
      <c r="AR117" s="63">
        <f t="shared" si="377"/>
        <v>13.355965399843173</v>
      </c>
      <c r="AS117" s="63">
        <f t="shared" si="378"/>
        <v>15.397595219140456</v>
      </c>
      <c r="AT117" s="63">
        <f t="shared" si="379"/>
        <v>8.4259256482942995</v>
      </c>
      <c r="AU117" s="63">
        <f t="shared" si="380"/>
        <v>11.967391430254535</v>
      </c>
      <c r="AV117" s="63">
        <f t="shared" si="381"/>
        <v>12.600857275233063</v>
      </c>
      <c r="AW117" s="63">
        <f t="shared" si="382"/>
        <v>10.115203234001275</v>
      </c>
      <c r="AX117" s="63">
        <f t="shared" si="383"/>
        <v>11.415341237547619</v>
      </c>
      <c r="AY117" s="63">
        <f t="shared" si="384"/>
        <v>16.657456562000704</v>
      </c>
      <c r="AZ117" s="63">
        <f t="shared" si="385"/>
        <v>14.885790767807606</v>
      </c>
      <c r="BA117" s="63">
        <f t="shared" si="386"/>
        <v>0.2300977157049576</v>
      </c>
      <c r="BB117" s="63">
        <f t="shared" si="387"/>
        <v>5.5127752109895249</v>
      </c>
      <c r="BC117" s="63">
        <f t="shared" si="388"/>
        <v>8.0102041254567453</v>
      </c>
      <c r="BD117" s="63">
        <f t="shared" si="389"/>
        <v>6.796088659395827</v>
      </c>
      <c r="BE117" s="63">
        <f t="shared" si="390"/>
        <v>6.5291113867261084</v>
      </c>
      <c r="BF117" s="63">
        <f t="shared" si="391"/>
        <v>20.282214373649555</v>
      </c>
      <c r="BG117" s="63">
        <f t="shared" si="392"/>
        <v>23.489280176962065</v>
      </c>
      <c r="BH117" s="63">
        <f t="shared" si="393"/>
        <v>22.450531384217527</v>
      </c>
      <c r="BI117" s="63">
        <f t="shared" si="394"/>
        <v>26.103446962139682</v>
      </c>
      <c r="BJ117" s="63">
        <f t="shared" si="395"/>
        <v>1.2437557506802885</v>
      </c>
      <c r="BK117" s="63">
        <f t="shared" si="396"/>
        <v>1.5847928926667019</v>
      </c>
      <c r="BL117" s="63">
        <f t="shared" si="397"/>
        <v>1.1039613054723707</v>
      </c>
      <c r="BM117" s="63">
        <f t="shared" si="398"/>
        <v>0.46330211011126643</v>
      </c>
      <c r="BN117" s="63">
        <f t="shared" si="399"/>
        <v>4.493459533799995</v>
      </c>
      <c r="BO117" s="63">
        <f t="shared" si="400"/>
        <v>6.1987320880142098</v>
      </c>
      <c r="BP117" s="63">
        <f t="shared" si="401"/>
        <v>12.247445487132817</v>
      </c>
      <c r="BQ117" s="63">
        <f t="shared" si="402"/>
        <v>20.954027139866145</v>
      </c>
      <c r="BR117" s="63">
        <f t="shared" si="403"/>
        <v>21.145739391244998</v>
      </c>
      <c r="BS117" s="63">
        <f t="shared" si="404"/>
        <v>13.063300585612375</v>
      </c>
      <c r="BT117" s="63">
        <f t="shared" si="405"/>
        <v>10.602420661343647</v>
      </c>
      <c r="BU117" s="63">
        <f t="shared" si="406"/>
        <v>7.2489803261134247</v>
      </c>
      <c r="BV117" s="63">
        <f t="shared" si="407"/>
        <v>9.2172142785967353</v>
      </c>
      <c r="BW117" s="63">
        <f t="shared" si="408"/>
        <v>5.911942286585731</v>
      </c>
    </row>
    <row r="118" spans="1:75">
      <c r="A118" s="57" t="s">
        <v>12</v>
      </c>
      <c r="B118" s="137"/>
      <c r="C118" s="64"/>
      <c r="D118" s="64"/>
      <c r="E118" s="64"/>
      <c r="F118" s="64">
        <f t="shared" si="339"/>
        <v>13.300828586152319</v>
      </c>
      <c r="G118" s="64">
        <f t="shared" si="340"/>
        <v>14.709786437494579</v>
      </c>
      <c r="H118" s="64">
        <f t="shared" si="341"/>
        <v>15.816203027105344</v>
      </c>
      <c r="I118" s="64">
        <f t="shared" si="342"/>
        <v>14.784694702207043</v>
      </c>
      <c r="J118" s="64">
        <f t="shared" si="343"/>
        <v>9.1145255731566266</v>
      </c>
      <c r="K118" s="64">
        <f t="shared" si="344"/>
        <v>9.519260910272795</v>
      </c>
      <c r="L118" s="64">
        <f t="shared" si="345"/>
        <v>12.901608242751191</v>
      </c>
      <c r="M118" s="64">
        <f t="shared" si="346"/>
        <v>10.459358870306538</v>
      </c>
      <c r="N118" s="64">
        <f t="shared" si="347"/>
        <v>15.330763958281239</v>
      </c>
      <c r="O118" s="64">
        <f t="shared" si="348"/>
        <v>17.82716914269194</v>
      </c>
      <c r="P118" s="64">
        <f t="shared" si="349"/>
        <v>16.692869466414489</v>
      </c>
      <c r="Q118" s="64">
        <f t="shared" si="350"/>
        <v>20.156661052147108</v>
      </c>
      <c r="R118" s="64">
        <f t="shared" si="351"/>
        <v>14.238138420461871</v>
      </c>
      <c r="S118" s="64">
        <f t="shared" si="352"/>
        <v>9.9496889989229089</v>
      </c>
      <c r="T118" s="64">
        <f t="shared" si="353"/>
        <v>9.6406046538212102</v>
      </c>
      <c r="U118" s="64">
        <f t="shared" si="354"/>
        <v>8.3040105441707937</v>
      </c>
      <c r="V118" s="64">
        <f t="shared" si="355"/>
        <v>13.218001621445563</v>
      </c>
      <c r="W118" s="64">
        <f t="shared" si="356"/>
        <v>13.966961445871071</v>
      </c>
      <c r="X118" s="64">
        <f t="shared" si="357"/>
        <v>14.950502382689793</v>
      </c>
      <c r="Y118" s="64">
        <f t="shared" si="358"/>
        <v>15.108954499687458</v>
      </c>
      <c r="Z118" s="64">
        <f t="shared" si="359"/>
        <v>17.707293373272602</v>
      </c>
      <c r="AA118" s="64">
        <f t="shared" si="360"/>
        <v>13.821209191920788</v>
      </c>
      <c r="AB118" s="64">
        <f t="shared" si="361"/>
        <v>10.236531560513885</v>
      </c>
      <c r="AC118" s="64">
        <f t="shared" si="362"/>
        <v>12.756346920184235</v>
      </c>
      <c r="AD118" s="64">
        <f t="shared" si="363"/>
        <v>14.090046889526924</v>
      </c>
      <c r="AE118" s="64">
        <f t="shared" si="364"/>
        <v>15.549338483082382</v>
      </c>
      <c r="AF118" s="64">
        <f t="shared" si="365"/>
        <v>16.322351981691995</v>
      </c>
      <c r="AG118" s="64">
        <f t="shared" si="366"/>
        <v>15.388968370342926</v>
      </c>
      <c r="AH118" s="64">
        <f t="shared" si="367"/>
        <v>8.8185999763890237</v>
      </c>
      <c r="AI118" s="64">
        <f t="shared" si="368"/>
        <v>8.2035822136494971</v>
      </c>
      <c r="AJ118" s="64">
        <f t="shared" si="369"/>
        <v>5.4330397744740777</v>
      </c>
      <c r="AK118" s="64">
        <f t="shared" si="370"/>
        <v>3.7232326917079757</v>
      </c>
      <c r="AL118" s="64">
        <f t="shared" si="371"/>
        <v>4.2865898509055551</v>
      </c>
      <c r="AM118" s="64">
        <f t="shared" si="372"/>
        <v>2.0992975763935258</v>
      </c>
      <c r="AN118" s="64">
        <f t="shared" si="373"/>
        <v>5.5035831997296114</v>
      </c>
      <c r="AO118" s="64">
        <f t="shared" si="374"/>
        <v>6.6928696715626765</v>
      </c>
      <c r="AP118" s="64">
        <f t="shared" si="375"/>
        <v>7.6567905208552913</v>
      </c>
      <c r="AQ118" s="64">
        <f t="shared" si="376"/>
        <v>11.399556916775673</v>
      </c>
      <c r="AR118" s="64">
        <f t="shared" si="377"/>
        <v>11.153918359064205</v>
      </c>
      <c r="AS118" s="64">
        <f t="shared" si="378"/>
        <v>12.054915085585336</v>
      </c>
      <c r="AT118" s="64">
        <f t="shared" si="379"/>
        <v>12.322871656156613</v>
      </c>
      <c r="AU118" s="64">
        <f t="shared" si="380"/>
        <v>12.664245459899121</v>
      </c>
      <c r="AV118" s="64">
        <f t="shared" si="381"/>
        <v>11.844698826670847</v>
      </c>
      <c r="AW118" s="64">
        <f t="shared" si="382"/>
        <v>12.526245453149606</v>
      </c>
      <c r="AX118" s="64">
        <f t="shared" si="383"/>
        <v>13.594023372355748</v>
      </c>
      <c r="AY118" s="64">
        <f t="shared" si="384"/>
        <v>15.071154031683005</v>
      </c>
      <c r="AZ118" s="64">
        <f t="shared" si="385"/>
        <v>16.624791069272561</v>
      </c>
      <c r="BA118" s="64">
        <f t="shared" si="386"/>
        <v>14.652954912859817</v>
      </c>
      <c r="BB118" s="64">
        <f t="shared" si="387"/>
        <v>14.036943136758998</v>
      </c>
      <c r="BC118" s="64">
        <f t="shared" si="388"/>
        <v>17.593759574306748</v>
      </c>
      <c r="BD118" s="64">
        <f t="shared" si="389"/>
        <v>19.816352073528932</v>
      </c>
      <c r="BE118" s="64">
        <f t="shared" si="390"/>
        <v>20.84167017280874</v>
      </c>
      <c r="BF118" s="64">
        <f t="shared" si="391"/>
        <v>17.726546382188936</v>
      </c>
      <c r="BG118" s="64">
        <f t="shared" si="392"/>
        <v>9.6655328506642775</v>
      </c>
      <c r="BH118" s="64">
        <f t="shared" si="393"/>
        <v>4.2370989169102753</v>
      </c>
      <c r="BI118" s="64">
        <f t="shared" si="394"/>
        <v>3.7031168862519079</v>
      </c>
      <c r="BJ118" s="64">
        <f t="shared" si="395"/>
        <v>5.0389340005979681</v>
      </c>
      <c r="BK118" s="64">
        <f t="shared" si="396"/>
        <v>6.0611422871761675</v>
      </c>
      <c r="BL118" s="64">
        <f t="shared" si="397"/>
        <v>7.1267342643058411</v>
      </c>
      <c r="BM118" s="64">
        <f t="shared" si="398"/>
        <v>5.0291218491905907</v>
      </c>
      <c r="BN118" s="64">
        <f t="shared" si="399"/>
        <v>6.1277608676511885</v>
      </c>
      <c r="BO118" s="64">
        <f t="shared" si="400"/>
        <v>6.0973295985189129</v>
      </c>
      <c r="BP118" s="64">
        <f t="shared" si="401"/>
        <v>7.2067471156298026</v>
      </c>
      <c r="BQ118" s="64">
        <f t="shared" si="402"/>
        <v>9.5326829106784157</v>
      </c>
      <c r="BR118" s="64">
        <f t="shared" si="403"/>
        <v>7.9608938547486092</v>
      </c>
      <c r="BS118" s="64">
        <f t="shared" si="404"/>
        <v>8.7478559176672306</v>
      </c>
      <c r="BT118" s="64">
        <f t="shared" si="405"/>
        <v>6.3697280252266522</v>
      </c>
      <c r="BU118" s="64">
        <f t="shared" si="406"/>
        <v>5.5285681239879558</v>
      </c>
      <c r="BV118" s="64">
        <f t="shared" si="407"/>
        <v>5.9291946061415937</v>
      </c>
      <c r="BW118" s="64">
        <f t="shared" si="408"/>
        <v>8.3925936795621965</v>
      </c>
    </row>
    <row r="119" spans="1:75" hidden="1">
      <c r="A119" s="53" t="s">
        <v>13</v>
      </c>
      <c r="B119" s="140"/>
      <c r="C119" s="62"/>
      <c r="D119" s="62"/>
      <c r="E119" s="62"/>
      <c r="F119" s="62">
        <f t="shared" si="339"/>
        <v>14.062820122262535</v>
      </c>
      <c r="G119" s="62">
        <f t="shared" si="340"/>
        <v>20.542689204720791</v>
      </c>
      <c r="H119" s="62">
        <f t="shared" si="341"/>
        <v>10.947332203077632</v>
      </c>
      <c r="I119" s="62">
        <f t="shared" si="342"/>
        <v>11.76745587044446</v>
      </c>
      <c r="J119" s="62">
        <f t="shared" si="343"/>
        <v>12.184746004423065</v>
      </c>
      <c r="K119" s="62">
        <f t="shared" si="344"/>
        <v>12.507061509407555</v>
      </c>
      <c r="L119" s="62">
        <f t="shared" si="345"/>
        <v>11.477097325364435</v>
      </c>
      <c r="M119" s="62">
        <f t="shared" si="346"/>
        <v>8.5428216449080185</v>
      </c>
      <c r="N119" s="62">
        <f t="shared" si="347"/>
        <v>7.4699997871063459</v>
      </c>
      <c r="O119" s="62">
        <f t="shared" si="348"/>
        <v>5.306007380952555</v>
      </c>
      <c r="P119" s="62">
        <f t="shared" si="349"/>
        <v>3.6007018730409244</v>
      </c>
      <c r="Q119" s="62">
        <f t="shared" si="350"/>
        <v>0.53740027991953432</v>
      </c>
      <c r="R119" s="62">
        <f t="shared" si="351"/>
        <v>3.1953081014303808</v>
      </c>
      <c r="S119" s="62">
        <f t="shared" si="352"/>
        <v>3.1473715693860997</v>
      </c>
      <c r="T119" s="62">
        <f t="shared" si="353"/>
        <v>10.140130880765625</v>
      </c>
      <c r="U119" s="62">
        <f t="shared" si="354"/>
        <v>15.13148368710733</v>
      </c>
      <c r="V119" s="62">
        <f t="shared" si="355"/>
        <v>14.844455141201065</v>
      </c>
      <c r="W119" s="62">
        <f t="shared" si="356"/>
        <v>13.291653657952454</v>
      </c>
      <c r="X119" s="62">
        <f t="shared" si="357"/>
        <v>20.273823422692445</v>
      </c>
      <c r="Y119" s="62">
        <f t="shared" si="358"/>
        <v>19.159890298028014</v>
      </c>
      <c r="Z119" s="62">
        <f t="shared" si="359"/>
        <v>19.312954405607684</v>
      </c>
      <c r="AA119" s="62">
        <f t="shared" si="360"/>
        <v>19.1338858014187</v>
      </c>
      <c r="AB119" s="62">
        <f t="shared" si="361"/>
        <v>8.8024266101954147</v>
      </c>
      <c r="AC119" s="62">
        <f t="shared" si="362"/>
        <v>13.695195285271854</v>
      </c>
      <c r="AD119" s="62">
        <f t="shared" si="363"/>
        <v>12.155486861662999</v>
      </c>
      <c r="AE119" s="62">
        <f t="shared" si="364"/>
        <v>17.689372599629387</v>
      </c>
      <c r="AF119" s="62">
        <f t="shared" si="365"/>
        <v>19.162646922731732</v>
      </c>
      <c r="AG119" s="62">
        <f t="shared" si="366"/>
        <v>18.642580839905797</v>
      </c>
      <c r="AH119" s="62">
        <f t="shared" si="367"/>
        <v>16.272979180269207</v>
      </c>
      <c r="AI119" s="62">
        <f t="shared" si="368"/>
        <v>9.7944140741185759</v>
      </c>
      <c r="AJ119" s="62">
        <f t="shared" si="369"/>
        <v>7.3516180934767288</v>
      </c>
      <c r="AK119" s="62">
        <f t="shared" si="370"/>
        <v>3.8852517623928753</v>
      </c>
      <c r="AL119" s="62">
        <f t="shared" si="371"/>
        <v>8.906339954741469</v>
      </c>
      <c r="AM119" s="62">
        <f t="shared" si="372"/>
        <v>5.9528459850680111</v>
      </c>
      <c r="AN119" s="62">
        <f t="shared" si="373"/>
        <v>13.456028599264203</v>
      </c>
      <c r="AO119" s="62">
        <f t="shared" si="374"/>
        <v>11.181066508027616</v>
      </c>
      <c r="AP119" s="62">
        <f t="shared" si="375"/>
        <v>10.756147514462667</v>
      </c>
      <c r="AQ119" s="62">
        <f t="shared" si="376"/>
        <v>8.6658522841326349</v>
      </c>
      <c r="AR119" s="62">
        <f t="shared" si="377"/>
        <v>8.5270749458602815</v>
      </c>
      <c r="AS119" s="62">
        <f t="shared" si="378"/>
        <v>10.731206127320794</v>
      </c>
      <c r="AT119" s="62">
        <f t="shared" si="379"/>
        <v>8.4563365761398117</v>
      </c>
      <c r="AU119" s="62">
        <f t="shared" si="380"/>
        <v>9.4466569738983814</v>
      </c>
      <c r="AV119" s="62">
        <f t="shared" si="381"/>
        <v>14.462346942463894</v>
      </c>
      <c r="AW119" s="62">
        <f t="shared" si="382"/>
        <v>13.131943735766127</v>
      </c>
      <c r="AX119" s="62">
        <f t="shared" si="383"/>
        <v>18.079894731978158</v>
      </c>
      <c r="AY119" s="62">
        <f t="shared" si="384"/>
        <v>16.269323890326611</v>
      </c>
      <c r="AZ119" s="62">
        <f t="shared" si="385"/>
        <v>9.4273410223661376</v>
      </c>
      <c r="BA119" s="62">
        <f t="shared" si="386"/>
        <v>11.483875896427918</v>
      </c>
      <c r="BB119" s="62">
        <f t="shared" si="387"/>
        <v>10.883647894987972</v>
      </c>
      <c r="BC119" s="62">
        <f t="shared" si="388"/>
        <v>16.36722158324579</v>
      </c>
      <c r="BD119" s="62">
        <f t="shared" si="389"/>
        <v>13.920352786239064</v>
      </c>
      <c r="BE119" s="62">
        <f t="shared" si="390"/>
        <v>9.5904434261799736</v>
      </c>
      <c r="BF119" s="62">
        <f t="shared" si="391"/>
        <v>10.088463675732404</v>
      </c>
      <c r="BG119" s="62">
        <f t="shared" si="392"/>
        <v>7.3102589222359766</v>
      </c>
      <c r="BH119" s="62">
        <f t="shared" si="393"/>
        <v>2.5752018702745918</v>
      </c>
      <c r="BI119" s="62">
        <f t="shared" si="394"/>
        <v>5.0843626121721162</v>
      </c>
      <c r="BJ119" s="62">
        <f t="shared" si="395"/>
        <v>6.4171748511512057</v>
      </c>
      <c r="BK119" s="62">
        <f t="shared" si="396"/>
        <v>10.700123903697973</v>
      </c>
      <c r="BL119" s="62">
        <f t="shared" si="397"/>
        <v>7.4473464544813668</v>
      </c>
      <c r="BM119" s="62">
        <f t="shared" si="398"/>
        <v>9.7109838121542982</v>
      </c>
      <c r="BN119" s="62">
        <f t="shared" si="399"/>
        <v>4.8738136197220356</v>
      </c>
      <c r="BO119" s="62">
        <f t="shared" si="400"/>
        <v>3.9123965039321908</v>
      </c>
      <c r="BP119" s="62">
        <f t="shared" si="401"/>
        <v>9.0368823409491998</v>
      </c>
      <c r="BQ119" s="62">
        <f t="shared" si="402"/>
        <v>7.2095539034399261</v>
      </c>
      <c r="BR119" s="62">
        <f t="shared" si="403"/>
        <v>9.3315854091596435</v>
      </c>
      <c r="BS119" s="62">
        <f t="shared" si="404"/>
        <v>11.242725069888188</v>
      </c>
      <c r="BT119" s="62">
        <f t="shared" si="405"/>
        <v>6.6685582856954184</v>
      </c>
      <c r="BU119" s="62">
        <f t="shared" si="406"/>
        <v>7.11967927414989</v>
      </c>
      <c r="BV119" s="62">
        <f t="shared" si="407"/>
        <v>6.4298440357147992</v>
      </c>
      <c r="BW119" s="62">
        <f t="shared" si="408"/>
        <v>5.806657810767998</v>
      </c>
    </row>
    <row r="120" spans="1:75" hidden="1">
      <c r="A120" s="69"/>
      <c r="B120" s="136"/>
      <c r="C120" s="63"/>
      <c r="D120" s="63"/>
      <c r="E120" s="63"/>
      <c r="F120" s="63"/>
      <c r="G120" s="63"/>
      <c r="H120" s="63"/>
      <c r="I120" s="63"/>
      <c r="J120" s="63"/>
      <c r="K120" s="63"/>
      <c r="L120" s="63"/>
      <c r="M120" s="63"/>
      <c r="N120" s="63"/>
      <c r="O120" s="63"/>
      <c r="P120" s="63"/>
      <c r="Q120" s="63"/>
      <c r="R120" s="63"/>
      <c r="S120" s="63"/>
      <c r="T120" s="63"/>
      <c r="U120" s="63"/>
      <c r="V120" s="63"/>
      <c r="W120" s="63"/>
      <c r="X120" s="63"/>
      <c r="Y120" s="63"/>
      <c r="Z120" s="63"/>
      <c r="AA120" s="63"/>
      <c r="AB120" s="63"/>
      <c r="AC120" s="63"/>
      <c r="AD120" s="63"/>
      <c r="AE120" s="63"/>
      <c r="AF120" s="63"/>
      <c r="AG120" s="63"/>
      <c r="AH120" s="63"/>
      <c r="AI120" s="63"/>
      <c r="AJ120" s="63"/>
      <c r="AK120" s="63"/>
      <c r="AL120" s="63"/>
      <c r="AM120" s="63"/>
      <c r="AN120" s="63"/>
      <c r="AO120" s="63"/>
      <c r="AP120" s="63"/>
      <c r="AQ120" s="63"/>
      <c r="AR120" s="63"/>
      <c r="AS120" s="63"/>
      <c r="AT120" s="63"/>
      <c r="AU120" s="63"/>
      <c r="AV120" s="63"/>
      <c r="AW120" s="63"/>
      <c r="AX120" s="63"/>
      <c r="AY120" s="63"/>
      <c r="AZ120" s="63"/>
      <c r="BA120" s="63"/>
      <c r="BB120" s="63"/>
      <c r="BC120" s="63"/>
      <c r="BD120" s="63"/>
      <c r="BE120" s="63"/>
      <c r="BF120" s="63"/>
      <c r="BG120" s="63"/>
      <c r="BH120" s="63"/>
      <c r="BI120" s="63"/>
      <c r="BJ120" s="63"/>
      <c r="BK120" s="63"/>
      <c r="BL120" s="63"/>
      <c r="BM120" s="63"/>
      <c r="BN120" s="63"/>
      <c r="BO120" s="63"/>
      <c r="BP120" s="63"/>
      <c r="BQ120" s="63"/>
      <c r="BR120" s="63"/>
      <c r="BS120" s="63"/>
      <c r="BT120" s="63"/>
      <c r="BU120" s="63"/>
      <c r="BV120" s="63"/>
      <c r="BW120" s="63"/>
    </row>
    <row r="121" spans="1:75" ht="13.5" thickBot="1">
      <c r="A121" s="71" t="str">
        <f>A81</f>
        <v>KZN - Annual Gross Operating Surplus</v>
      </c>
      <c r="B121" s="139"/>
      <c r="C121" s="65"/>
      <c r="D121" s="65"/>
      <c r="E121" s="65"/>
      <c r="F121" s="65">
        <f t="shared" si="339"/>
        <v>14.062820122262535</v>
      </c>
      <c r="G121" s="65">
        <f t="shared" si="340"/>
        <v>20.542689204720791</v>
      </c>
      <c r="H121" s="65">
        <f t="shared" si="341"/>
        <v>10.947332203077632</v>
      </c>
      <c r="I121" s="65">
        <f t="shared" si="342"/>
        <v>11.76745587044446</v>
      </c>
      <c r="J121" s="65">
        <f t="shared" si="343"/>
        <v>12.184746004423065</v>
      </c>
      <c r="K121" s="65">
        <f t="shared" si="344"/>
        <v>12.507061509407555</v>
      </c>
      <c r="L121" s="65">
        <f t="shared" si="345"/>
        <v>11.477097325364435</v>
      </c>
      <c r="M121" s="65">
        <f t="shared" si="346"/>
        <v>8.5428216449080185</v>
      </c>
      <c r="N121" s="65">
        <f t="shared" si="347"/>
        <v>7.4699997871063459</v>
      </c>
      <c r="O121" s="65">
        <f t="shared" si="348"/>
        <v>5.306007380952555</v>
      </c>
      <c r="P121" s="65">
        <f t="shared" si="349"/>
        <v>3.6007018730409244</v>
      </c>
      <c r="Q121" s="65">
        <f t="shared" si="350"/>
        <v>0.53740027991953432</v>
      </c>
      <c r="R121" s="65">
        <f t="shared" si="351"/>
        <v>3.1953081014303808</v>
      </c>
      <c r="S121" s="65">
        <f t="shared" si="352"/>
        <v>3.1473715693860997</v>
      </c>
      <c r="T121" s="65">
        <f t="shared" si="353"/>
        <v>10.140130880765625</v>
      </c>
      <c r="U121" s="65">
        <f t="shared" si="354"/>
        <v>15.13148368710733</v>
      </c>
      <c r="V121" s="65">
        <f>V119</f>
        <v>14.844455141201065</v>
      </c>
      <c r="W121" s="65">
        <f>W119</f>
        <v>13.291653657952454</v>
      </c>
      <c r="X121" s="65">
        <f>X119</f>
        <v>20.273823422692445</v>
      </c>
      <c r="Y121" s="65">
        <f>Y119</f>
        <v>19.159890298028014</v>
      </c>
      <c r="Z121" s="65">
        <f t="shared" si="359"/>
        <v>19.312954405607684</v>
      </c>
      <c r="AA121" s="65">
        <f t="shared" si="360"/>
        <v>19.1338858014187</v>
      </c>
      <c r="AB121" s="65">
        <f t="shared" si="361"/>
        <v>8.8024266101954147</v>
      </c>
      <c r="AC121" s="65">
        <f t="shared" si="362"/>
        <v>13.695195285271854</v>
      </c>
      <c r="AD121" s="65">
        <f t="shared" si="363"/>
        <v>12.155486861662999</v>
      </c>
      <c r="AE121" s="65">
        <f t="shared" si="364"/>
        <v>17.689372599629387</v>
      </c>
      <c r="AF121" s="65">
        <f t="shared" si="365"/>
        <v>19.162646922731732</v>
      </c>
      <c r="AG121" s="65">
        <f t="shared" si="366"/>
        <v>18.642580839905797</v>
      </c>
      <c r="AH121" s="65">
        <f t="shared" si="367"/>
        <v>16.272979180269207</v>
      </c>
      <c r="AI121" s="65">
        <f t="shared" si="368"/>
        <v>9.7944140741185759</v>
      </c>
      <c r="AJ121" s="65">
        <f t="shared" si="369"/>
        <v>7.3516180934767288</v>
      </c>
      <c r="AK121" s="65">
        <f t="shared" si="370"/>
        <v>3.8852517623928753</v>
      </c>
      <c r="AL121" s="65">
        <f t="shared" si="371"/>
        <v>8.906339954741469</v>
      </c>
      <c r="AM121" s="65">
        <f t="shared" si="372"/>
        <v>5.9528459850680111</v>
      </c>
      <c r="AN121" s="65">
        <f t="shared" si="373"/>
        <v>13.456028599264203</v>
      </c>
      <c r="AO121" s="65">
        <f t="shared" si="374"/>
        <v>11.181066508027616</v>
      </c>
      <c r="AP121" s="65">
        <f t="shared" si="375"/>
        <v>10.756147514462667</v>
      </c>
      <c r="AQ121" s="65">
        <f t="shared" si="376"/>
        <v>8.6658522841326349</v>
      </c>
      <c r="AR121" s="65">
        <f t="shared" si="377"/>
        <v>8.5270749458602815</v>
      </c>
      <c r="AS121" s="65">
        <f t="shared" si="378"/>
        <v>10.731206127320794</v>
      </c>
      <c r="AT121" s="65">
        <f t="shared" si="379"/>
        <v>8.4563365761398117</v>
      </c>
      <c r="AU121" s="65">
        <f t="shared" si="380"/>
        <v>9.4466569738983814</v>
      </c>
      <c r="AV121" s="65">
        <f t="shared" si="381"/>
        <v>14.462346942463894</v>
      </c>
      <c r="AW121" s="65">
        <f t="shared" si="382"/>
        <v>13.131943735766127</v>
      </c>
      <c r="AX121" s="65">
        <f t="shared" si="383"/>
        <v>18.079894731978158</v>
      </c>
      <c r="AY121" s="65">
        <f t="shared" si="384"/>
        <v>16.269323890326611</v>
      </c>
      <c r="AZ121" s="65">
        <f t="shared" si="385"/>
        <v>9.4273410223661376</v>
      </c>
      <c r="BA121" s="65">
        <f t="shared" si="386"/>
        <v>11.483875896427918</v>
      </c>
      <c r="BB121" s="65">
        <f t="shared" si="387"/>
        <v>10.883647894987972</v>
      </c>
      <c r="BC121" s="65">
        <f t="shared" si="388"/>
        <v>16.36722158324579</v>
      </c>
      <c r="BD121" s="65">
        <f t="shared" si="389"/>
        <v>13.920352786239064</v>
      </c>
      <c r="BE121" s="65">
        <f t="shared" si="390"/>
        <v>9.5904434261799736</v>
      </c>
      <c r="BF121" s="65">
        <f t="shared" si="391"/>
        <v>10.088463675732404</v>
      </c>
      <c r="BG121" s="65">
        <f t="shared" si="392"/>
        <v>7.3102589222359766</v>
      </c>
      <c r="BH121" s="65">
        <f t="shared" si="393"/>
        <v>2.5752018702745918</v>
      </c>
      <c r="BI121" s="65">
        <f t="shared" si="394"/>
        <v>5.0843626121721162</v>
      </c>
      <c r="BJ121" s="65">
        <f t="shared" si="395"/>
        <v>6.4171748511512057</v>
      </c>
      <c r="BK121" s="65">
        <f t="shared" si="396"/>
        <v>10.700123903697973</v>
      </c>
      <c r="BL121" s="65">
        <f t="shared" si="397"/>
        <v>7.4473464544813668</v>
      </c>
      <c r="BM121" s="65">
        <f t="shared" ref="BM121" si="409">(BM41-BI41)/BI41*100</f>
        <v>9.7109838121542982</v>
      </c>
      <c r="BN121" s="65">
        <f t="shared" ref="BN121" si="410">(BN41-BJ41)/BJ41*100</f>
        <v>4.8738136197220356</v>
      </c>
      <c r="BO121" s="65">
        <f t="shared" ref="BO121" si="411">(BO41-BK41)/BK41*100</f>
        <v>3.9123965039321908</v>
      </c>
      <c r="BP121" s="65">
        <f t="shared" ref="BP121" si="412">(BP41-BL41)/BL41*100</f>
        <v>9.0368823409491998</v>
      </c>
      <c r="BQ121" s="65">
        <f t="shared" ref="BQ121" si="413">(BQ41-BM41)/BM41*100</f>
        <v>7.2095539034399261</v>
      </c>
      <c r="BR121" s="65">
        <f t="shared" ref="BR121" si="414">(BR41-BN41)/BN41*100</f>
        <v>9.3315854091596435</v>
      </c>
      <c r="BS121" s="65">
        <f t="shared" ref="BS121" si="415">(BS41-BO41)/BO41*100</f>
        <v>11.242725069888188</v>
      </c>
      <c r="BT121" s="65">
        <f t="shared" ref="BT121" si="416">(BT41-BP41)/BP41*100</f>
        <v>6.6685582856954184</v>
      </c>
      <c r="BU121" s="65">
        <f t="shared" ref="BU121" si="417">(BU41-BQ41)/BQ41*100</f>
        <v>7.11967927414989</v>
      </c>
      <c r="BV121" s="65">
        <f t="shared" ref="BV121" si="418">(BV41-BR41)/BR41*100</f>
        <v>6.4298440357147992</v>
      </c>
      <c r="BW121" s="65">
        <f t="shared" ref="BW121" si="419">(BW41-BS41)/BS41*100</f>
        <v>5.806657810767998</v>
      </c>
    </row>
  </sheetData>
  <mergeCells count="7">
    <mergeCell ref="A1:BW1"/>
    <mergeCell ref="A103:BH103"/>
    <mergeCell ref="A3:BH3"/>
    <mergeCell ref="A23:BH23"/>
    <mergeCell ref="A43:BH43"/>
    <mergeCell ref="A63:BH63"/>
    <mergeCell ref="A83:BH83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Q20"/>
  <sheetViews>
    <sheetView workbookViewId="0">
      <selection sqref="A1:Q1"/>
    </sheetView>
  </sheetViews>
  <sheetFormatPr defaultRowHeight="12.75"/>
  <cols>
    <col min="1" max="1" width="13" customWidth="1"/>
    <col min="2" max="2" width="11.375" customWidth="1"/>
    <col min="3" max="3" width="9.75" customWidth="1"/>
    <col min="4" max="4" width="9.875" customWidth="1"/>
    <col min="5" max="5" width="11.25" customWidth="1"/>
    <col min="6" max="6" width="12.75" customWidth="1"/>
    <col min="8" max="8" width="13" customWidth="1"/>
    <col min="9" max="9" width="10.5" customWidth="1"/>
    <col min="10" max="10" width="10.25" customWidth="1"/>
    <col min="11" max="12" width="13.75" customWidth="1"/>
    <col min="14" max="14" width="12.125" customWidth="1"/>
    <col min="15" max="15" width="11.5" hidden="1" customWidth="1"/>
    <col min="16" max="16" width="11.125" hidden="1" customWidth="1"/>
    <col min="17" max="17" width="10.5" customWidth="1"/>
  </cols>
  <sheetData>
    <row r="1" spans="1:17" ht="55.5" customHeight="1" thickBot="1">
      <c r="A1" s="213" t="s">
        <v>20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5"/>
      <c r="O1" s="215"/>
      <c r="P1" s="215"/>
      <c r="Q1" s="216"/>
    </row>
    <row r="2" spans="1:17" ht="77.25" thickBot="1">
      <c r="A2" s="72"/>
      <c r="B2" s="95" t="s">
        <v>0</v>
      </c>
      <c r="C2" s="96" t="s">
        <v>1</v>
      </c>
      <c r="D2" s="96" t="s">
        <v>2</v>
      </c>
      <c r="E2" s="95" t="s">
        <v>3</v>
      </c>
      <c r="F2" s="96" t="s">
        <v>4</v>
      </c>
      <c r="G2" s="96" t="s">
        <v>5</v>
      </c>
      <c r="H2" s="96" t="s">
        <v>6</v>
      </c>
      <c r="I2" s="95" t="s">
        <v>7</v>
      </c>
      <c r="J2" s="96" t="s">
        <v>8</v>
      </c>
      <c r="K2" s="96" t="s">
        <v>9</v>
      </c>
      <c r="L2" s="96" t="s">
        <v>10</v>
      </c>
      <c r="M2" s="96" t="s">
        <v>11</v>
      </c>
      <c r="N2" s="96" t="s">
        <v>12</v>
      </c>
      <c r="O2" s="95" t="s">
        <v>13</v>
      </c>
      <c r="P2" s="96" t="s">
        <v>14</v>
      </c>
      <c r="Q2" s="97" t="s">
        <v>179</v>
      </c>
    </row>
    <row r="3" spans="1:17">
      <c r="A3" s="76">
        <v>1996</v>
      </c>
      <c r="B3" s="73">
        <v>28.051336767425063</v>
      </c>
      <c r="C3" s="87">
        <v>22.172749589969229</v>
      </c>
      <c r="D3" s="87">
        <v>61.167088100358256</v>
      </c>
      <c r="E3" s="74">
        <v>8.8346590639372771</v>
      </c>
      <c r="F3" s="87">
        <v>9.358310133334955</v>
      </c>
      <c r="G3" s="87">
        <v>0.55825804829353254</v>
      </c>
      <c r="H3" s="87">
        <v>23.092222867586678</v>
      </c>
      <c r="I3" s="74">
        <v>14.607259630908336</v>
      </c>
      <c r="J3" s="87">
        <v>11.107614385478147</v>
      </c>
      <c r="K3" s="87">
        <v>17.168155922803489</v>
      </c>
      <c r="L3" s="87">
        <v>15.651950468813894</v>
      </c>
      <c r="M3" s="87">
        <v>14.169276396231718</v>
      </c>
      <c r="N3" s="87">
        <v>14.671301022840932</v>
      </c>
      <c r="O3" s="74">
        <v>14.256427660440457</v>
      </c>
      <c r="P3" s="87" t="e">
        <v>#DIV/0!</v>
      </c>
      <c r="Q3" s="75">
        <v>14.256427660440457</v>
      </c>
    </row>
    <row r="4" spans="1:17">
      <c r="A4" s="76">
        <f>A3+1</f>
        <v>1997</v>
      </c>
      <c r="B4" s="73">
        <v>2.9323601522555487</v>
      </c>
      <c r="C4" s="87">
        <v>4.1708134609119618</v>
      </c>
      <c r="D4" s="87">
        <v>-2.3562222592219433</v>
      </c>
      <c r="E4" s="74">
        <v>12.486778879731101</v>
      </c>
      <c r="F4" s="87">
        <v>12.706564979483714</v>
      </c>
      <c r="G4" s="87">
        <v>5.6294037988616132</v>
      </c>
      <c r="H4" s="87">
        <v>24.025137789677302</v>
      </c>
      <c r="I4" s="74">
        <v>12.454363372810864</v>
      </c>
      <c r="J4" s="87">
        <v>6.6925814766514407</v>
      </c>
      <c r="K4" s="87">
        <v>12.346919602347723</v>
      </c>
      <c r="L4" s="87">
        <v>17.653328691264392</v>
      </c>
      <c r="M4" s="87">
        <v>9.5715739072513593</v>
      </c>
      <c r="N4" s="87">
        <v>10.533118950296592</v>
      </c>
      <c r="O4" s="74">
        <v>11.176681584197958</v>
      </c>
      <c r="P4" s="87" t="e">
        <v>#DIV/0!</v>
      </c>
      <c r="Q4" s="75">
        <v>11.176681584197958</v>
      </c>
    </row>
    <row r="5" spans="1:17">
      <c r="A5" s="76">
        <f t="shared" ref="A5:A16" si="0">A4+1</f>
        <v>1998</v>
      </c>
      <c r="B5" s="73">
        <v>5.8897128239005587</v>
      </c>
      <c r="C5" s="87">
        <v>2.8562640821494125</v>
      </c>
      <c r="D5" s="87">
        <v>19.709386284282051</v>
      </c>
      <c r="E5" s="74">
        <v>-3.0876760971714332</v>
      </c>
      <c r="F5" s="87">
        <v>-4.0466485358351445</v>
      </c>
      <c r="G5" s="87">
        <v>3.7576911233651185</v>
      </c>
      <c r="H5" s="87">
        <v>-5.6839252760891847</v>
      </c>
      <c r="I5" s="74">
        <v>8.2088160984380316</v>
      </c>
      <c r="J5" s="87">
        <v>2.2134479558231566</v>
      </c>
      <c r="K5" s="87">
        <v>10.657792079784597</v>
      </c>
      <c r="L5" s="87">
        <v>8.3200674103683312</v>
      </c>
      <c r="M5" s="87">
        <v>14.358239233650135</v>
      </c>
      <c r="N5" s="87">
        <v>17.550240495406641</v>
      </c>
      <c r="O5" s="74">
        <v>4.1958019717519566</v>
      </c>
      <c r="P5" s="87" t="e">
        <v>#DIV/0!</v>
      </c>
      <c r="Q5" s="75">
        <v>4.1958019717519566</v>
      </c>
    </row>
    <row r="6" spans="1:17">
      <c r="A6" s="76">
        <f t="shared" si="0"/>
        <v>1999</v>
      </c>
      <c r="B6" s="73">
        <v>-8.4427379522553014</v>
      </c>
      <c r="C6" s="87">
        <v>-6.9877558744423096</v>
      </c>
      <c r="D6" s="87">
        <v>-14.138099595407667</v>
      </c>
      <c r="E6" s="74">
        <v>3.8156012630169904</v>
      </c>
      <c r="F6" s="87">
        <v>5.4774481464892553</v>
      </c>
      <c r="G6" s="87">
        <v>-1.6119228389543783</v>
      </c>
      <c r="H6" s="87">
        <v>-2.0993450939470177</v>
      </c>
      <c r="I6" s="74">
        <v>13.59110856251012</v>
      </c>
      <c r="J6" s="87">
        <v>8.1349283779448811</v>
      </c>
      <c r="K6" s="87">
        <v>13.234516763608728</v>
      </c>
      <c r="L6" s="87">
        <v>17.700984973108454</v>
      </c>
      <c r="M6" s="87">
        <v>14.542183969569278</v>
      </c>
      <c r="N6" s="87">
        <v>10.418513271338199</v>
      </c>
      <c r="O6" s="74">
        <v>7.7901770836186381</v>
      </c>
      <c r="P6" s="87" t="e">
        <v>#DIV/0!</v>
      </c>
      <c r="Q6" s="75">
        <v>7.7901770836186381</v>
      </c>
    </row>
    <row r="7" spans="1:17">
      <c r="A7" s="76">
        <f t="shared" si="0"/>
        <v>2000</v>
      </c>
      <c r="B7" s="73">
        <v>8.5521140099705804</v>
      </c>
      <c r="C7" s="87">
        <v>2.9457801287358349</v>
      </c>
      <c r="D7" s="87">
        <v>32.32501856609592</v>
      </c>
      <c r="E7" s="74">
        <v>21.390803870671274</v>
      </c>
      <c r="F7" s="87">
        <v>24.620858507845345</v>
      </c>
      <c r="G7" s="87">
        <v>11.715137242605884</v>
      </c>
      <c r="H7" s="87">
        <v>5.8965999127682771</v>
      </c>
      <c r="I7" s="74">
        <v>16.305450568621485</v>
      </c>
      <c r="J7" s="87">
        <v>25.7235744109169</v>
      </c>
      <c r="K7" s="87">
        <v>19.1416534559459</v>
      </c>
      <c r="L7" s="87">
        <v>8.4500521758945428</v>
      </c>
      <c r="M7" s="87">
        <v>20.825655188947973</v>
      </c>
      <c r="N7" s="87">
        <v>14.339437930293212</v>
      </c>
      <c r="O7" s="74">
        <v>16.96828819447682</v>
      </c>
      <c r="P7" s="87" t="e">
        <v>#DIV/0!</v>
      </c>
      <c r="Q7" s="75">
        <v>16.96828819447682</v>
      </c>
    </row>
    <row r="8" spans="1:17">
      <c r="A8" s="76">
        <f t="shared" si="0"/>
        <v>2001</v>
      </c>
      <c r="B8" s="73">
        <v>27.983286127830993</v>
      </c>
      <c r="C8" s="87">
        <v>29.13631688044898</v>
      </c>
      <c r="D8" s="87">
        <v>24.179546645595934</v>
      </c>
      <c r="E8" s="74">
        <v>16.06085180587872</v>
      </c>
      <c r="F8" s="87">
        <v>15.600945015126092</v>
      </c>
      <c r="G8" s="87">
        <v>5.0485280925077234</v>
      </c>
      <c r="H8" s="87">
        <v>43.841601471233083</v>
      </c>
      <c r="I8" s="74">
        <v>12.19783784659387</v>
      </c>
      <c r="J8" s="87">
        <v>18.228462541692348</v>
      </c>
      <c r="K8" s="87">
        <v>11.076569486079018</v>
      </c>
      <c r="L8" s="87">
        <v>9.1789366115243034</v>
      </c>
      <c r="M8" s="87">
        <v>9.2755856088030573</v>
      </c>
      <c r="N8" s="87">
        <v>13.528369967716793</v>
      </c>
      <c r="O8" s="74">
        <v>14.965272777414981</v>
      </c>
      <c r="P8" s="87" t="e">
        <v>#DIV/0!</v>
      </c>
      <c r="Q8" s="75">
        <v>14.965272777414981</v>
      </c>
    </row>
    <row r="9" spans="1:17">
      <c r="A9" s="76">
        <f t="shared" si="0"/>
        <v>2002</v>
      </c>
      <c r="B9" s="73">
        <v>25.038582717566026</v>
      </c>
      <c r="C9" s="87">
        <v>28.775509195170134</v>
      </c>
      <c r="D9" s="87">
        <v>12.218738347745985</v>
      </c>
      <c r="E9" s="74">
        <v>15.774717098359231</v>
      </c>
      <c r="F9" s="87">
        <v>18.631952643586203</v>
      </c>
      <c r="G9" s="87">
        <v>18.923703304894271</v>
      </c>
      <c r="H9" s="87">
        <v>-17.202141121231271</v>
      </c>
      <c r="I9" s="74">
        <v>16.160817775819183</v>
      </c>
      <c r="J9" s="87">
        <v>11.659196888940407</v>
      </c>
      <c r="K9" s="87">
        <v>19.261723380585014</v>
      </c>
      <c r="L9" s="87">
        <v>15.843317567000559</v>
      </c>
      <c r="M9" s="87">
        <v>24.68941753000502</v>
      </c>
      <c r="N9" s="87">
        <v>15.345934556992436</v>
      </c>
      <c r="O9" s="74">
        <v>17.033115255172511</v>
      </c>
      <c r="P9" s="87" t="e">
        <v>#DIV/0!</v>
      </c>
      <c r="Q9" s="75">
        <v>17.033115255172511</v>
      </c>
    </row>
    <row r="10" spans="1:17">
      <c r="A10" s="76">
        <f t="shared" si="0"/>
        <v>2003</v>
      </c>
      <c r="B10" s="73">
        <v>-8.3645711509631333</v>
      </c>
      <c r="C10" s="87">
        <v>-7.6616576460648487</v>
      </c>
      <c r="D10" s="87">
        <v>-11.131754788926562</v>
      </c>
      <c r="E10" s="74">
        <v>11.522265021598905</v>
      </c>
      <c r="F10" s="87">
        <v>13.974980326466</v>
      </c>
      <c r="G10" s="87">
        <v>-2.6324821208354074</v>
      </c>
      <c r="H10" s="87">
        <v>6.4365649182597267</v>
      </c>
      <c r="I10" s="74">
        <v>11.386552039280764</v>
      </c>
      <c r="J10" s="87">
        <v>11.916330444355157</v>
      </c>
      <c r="K10" s="87">
        <v>12.558864859466675</v>
      </c>
      <c r="L10" s="87">
        <v>10.274543165520955</v>
      </c>
      <c r="M10" s="87">
        <v>14.807431791386922</v>
      </c>
      <c r="N10" s="87">
        <v>6.4834020067690927</v>
      </c>
      <c r="O10" s="74">
        <v>9.0708137092987187</v>
      </c>
      <c r="P10" s="87" t="e">
        <v>#DIV/0!</v>
      </c>
      <c r="Q10" s="75">
        <v>9.0708137092987187</v>
      </c>
    </row>
    <row r="11" spans="1:17">
      <c r="A11" s="76">
        <f t="shared" si="0"/>
        <v>2004</v>
      </c>
      <c r="B11" s="73">
        <v>1.8956220582433208</v>
      </c>
      <c r="C11" s="87">
        <v>0.92048150298010867</v>
      </c>
      <c r="D11" s="87">
        <v>5.8843901005505144</v>
      </c>
      <c r="E11" s="74">
        <v>10.72418337895534</v>
      </c>
      <c r="F11" s="87">
        <v>10.496892975874259</v>
      </c>
      <c r="G11" s="87">
        <v>1.2771655027361419</v>
      </c>
      <c r="H11" s="87">
        <v>32.378242478444157</v>
      </c>
      <c r="I11" s="74">
        <v>10.771483406012106</v>
      </c>
      <c r="J11" s="87">
        <v>10.66920507755129</v>
      </c>
      <c r="K11" s="87">
        <v>10.698465045799113</v>
      </c>
      <c r="L11" s="87">
        <v>11.552373450400001</v>
      </c>
      <c r="M11" s="87">
        <v>12.384011608455712</v>
      </c>
      <c r="N11" s="87">
        <v>4.6583530618335356</v>
      </c>
      <c r="O11" s="74">
        <v>9.8667053013570705</v>
      </c>
      <c r="P11" s="87" t="e">
        <v>#DIV/0!</v>
      </c>
      <c r="Q11" s="75">
        <v>9.8667053013570705</v>
      </c>
    </row>
    <row r="12" spans="1:17">
      <c r="A12" s="76">
        <f t="shared" si="0"/>
        <v>2005</v>
      </c>
      <c r="B12" s="73">
        <v>-7.5798650727439618</v>
      </c>
      <c r="C12" s="87">
        <v>-12.95383745363781</v>
      </c>
      <c r="D12" s="87">
        <v>13.371598563425808</v>
      </c>
      <c r="E12" s="74">
        <v>7.3274723647715989</v>
      </c>
      <c r="F12" s="87">
        <v>5.2488171520012914</v>
      </c>
      <c r="G12" s="87">
        <v>10.398433326605904</v>
      </c>
      <c r="H12" s="87">
        <v>29.227193989487652</v>
      </c>
      <c r="I12" s="74">
        <v>13.557513023185672</v>
      </c>
      <c r="J12" s="87">
        <v>10.618955926359916</v>
      </c>
      <c r="K12" s="87">
        <v>13.634694646831655</v>
      </c>
      <c r="L12" s="87">
        <v>16.207301450507682</v>
      </c>
      <c r="M12" s="87">
        <v>12.835138257282749</v>
      </c>
      <c r="N12" s="87">
        <v>10.586547067669327</v>
      </c>
      <c r="O12" s="74">
        <v>9.6277191035115752</v>
      </c>
      <c r="P12" s="87" t="e">
        <v>#DIV/0!</v>
      </c>
      <c r="Q12" s="75">
        <v>9.6277191035115752</v>
      </c>
    </row>
    <row r="13" spans="1:17">
      <c r="A13" s="76">
        <f t="shared" si="0"/>
        <v>2006</v>
      </c>
      <c r="B13" s="73">
        <v>33.994436706849953</v>
      </c>
      <c r="C13" s="87">
        <v>36.868945484162033</v>
      </c>
      <c r="D13" s="87">
        <v>25.389891194238473</v>
      </c>
      <c r="E13" s="74">
        <v>4.28875555291296</v>
      </c>
      <c r="F13" s="87">
        <v>1.4338265249190814</v>
      </c>
      <c r="G13" s="87">
        <v>12.266480676969424</v>
      </c>
      <c r="H13" s="87">
        <v>23.805843055115059</v>
      </c>
      <c r="I13" s="74">
        <v>12.187066236004073</v>
      </c>
      <c r="J13" s="87">
        <v>10.889646632806789</v>
      </c>
      <c r="K13" s="87">
        <v>12.183435247831882</v>
      </c>
      <c r="L13" s="87">
        <v>13.32471902411184</v>
      </c>
      <c r="M13" s="87">
        <v>10.832904684316272</v>
      </c>
      <c r="N13" s="87">
        <v>12.337800175677641</v>
      </c>
      <c r="O13" s="74">
        <v>11.458900877329027</v>
      </c>
      <c r="P13" s="87" t="e">
        <v>#DIV/0!</v>
      </c>
      <c r="Q13" s="75">
        <v>11.458900877329027</v>
      </c>
    </row>
    <row r="14" spans="1:17">
      <c r="A14" s="76">
        <f t="shared" si="0"/>
        <v>2007</v>
      </c>
      <c r="B14" s="73">
        <v>22.151241240700617</v>
      </c>
      <c r="C14" s="87">
        <v>22.186926558597179</v>
      </c>
      <c r="D14" s="87">
        <v>22.034641854934048</v>
      </c>
      <c r="E14" s="74">
        <v>8.809183925346046</v>
      </c>
      <c r="F14" s="87">
        <v>7.8327943055137492</v>
      </c>
      <c r="G14" s="87">
        <v>14.158874960345283</v>
      </c>
      <c r="H14" s="87">
        <v>10.985649962084079</v>
      </c>
      <c r="I14" s="74">
        <v>14.560661575669629</v>
      </c>
      <c r="J14" s="87">
        <v>13.517703850956284</v>
      </c>
      <c r="K14" s="87">
        <v>7.3216215892796139</v>
      </c>
      <c r="L14" s="87">
        <v>21.280363674853291</v>
      </c>
      <c r="M14" s="87">
        <v>10.699615873679708</v>
      </c>
      <c r="N14" s="87">
        <v>15.001765822833596</v>
      </c>
      <c r="O14" s="74">
        <v>13.61506580879383</v>
      </c>
      <c r="P14" s="87" t="e">
        <v>#DIV/0!</v>
      </c>
      <c r="Q14" s="75">
        <v>13.61506580879383</v>
      </c>
    </row>
    <row r="15" spans="1:17">
      <c r="A15" s="76">
        <f t="shared" si="0"/>
        <v>2008</v>
      </c>
      <c r="B15" s="73">
        <v>14.587275306953417</v>
      </c>
      <c r="C15" s="87">
        <v>10.81486611271224</v>
      </c>
      <c r="D15" s="87">
        <v>26.928751144115321</v>
      </c>
      <c r="E15" s="74">
        <v>11.941251359983793</v>
      </c>
      <c r="F15" s="87">
        <v>9.772977619637496</v>
      </c>
      <c r="G15" s="87">
        <v>4.8875360855555074</v>
      </c>
      <c r="H15" s="87">
        <v>38.091960842019027</v>
      </c>
      <c r="I15" s="74">
        <v>12.783139083676678</v>
      </c>
      <c r="J15" s="87">
        <v>15.818473688394349</v>
      </c>
      <c r="K15" s="87">
        <v>20.805738190615653</v>
      </c>
      <c r="L15" s="87">
        <v>5.9750063844140913</v>
      </c>
      <c r="M15" s="87">
        <v>6.7650254187489063</v>
      </c>
      <c r="N15" s="87">
        <v>18.173406335443438</v>
      </c>
      <c r="O15" s="74">
        <v>12.73310390588647</v>
      </c>
      <c r="P15" s="87" t="e">
        <v>#DIV/0!</v>
      </c>
      <c r="Q15" s="75">
        <v>12.73310390588647</v>
      </c>
    </row>
    <row r="16" spans="1:17">
      <c r="A16" s="76">
        <f t="shared" si="0"/>
        <v>2009</v>
      </c>
      <c r="B16" s="73">
        <v>0.54294404575477884</v>
      </c>
      <c r="C16" s="167">
        <v>2.4819775279487168</v>
      </c>
      <c r="D16" s="167">
        <v>-4.9952941428848625</v>
      </c>
      <c r="E16" s="74">
        <v>-1.0385658463483034</v>
      </c>
      <c r="F16" s="167">
        <v>-11.029789658146303</v>
      </c>
      <c r="G16" s="167">
        <v>40.798537963683337</v>
      </c>
      <c r="H16" s="167">
        <v>27.11274433103889</v>
      </c>
      <c r="I16" s="74">
        <v>10.287813843647122</v>
      </c>
      <c r="J16" s="167">
        <v>14.154950472850322</v>
      </c>
      <c r="K16" s="167">
        <v>5.7754122661330927</v>
      </c>
      <c r="L16" s="167">
        <v>8.9882691220864732</v>
      </c>
      <c r="M16" s="167">
        <v>23.115080683061723</v>
      </c>
      <c r="N16" s="167">
        <v>8.4956254643176408</v>
      </c>
      <c r="O16" s="74">
        <v>6.1734765582375317</v>
      </c>
      <c r="P16" s="167" t="e">
        <v>#DIV/0!</v>
      </c>
      <c r="Q16" s="75">
        <v>6.1734765582375317</v>
      </c>
    </row>
    <row r="17" spans="1:17">
      <c r="A17" s="76">
        <v>2010</v>
      </c>
      <c r="B17" s="73">
        <v>1.6475601408772369</v>
      </c>
      <c r="C17" s="167">
        <v>-3.3713482386146554</v>
      </c>
      <c r="D17" s="167">
        <v>17.110710140522624</v>
      </c>
      <c r="E17" s="74">
        <v>-2.4451572115968299</v>
      </c>
      <c r="F17" s="167">
        <v>-5.4036617745256841</v>
      </c>
      <c r="G17" s="167">
        <v>1.0564950632198371</v>
      </c>
      <c r="H17" s="167">
        <v>7.6626623966165184</v>
      </c>
      <c r="I17" s="74">
        <v>14.006597767198636</v>
      </c>
      <c r="J17" s="167">
        <v>28.411090993934728</v>
      </c>
      <c r="K17" s="167">
        <v>13.016912845701126</v>
      </c>
      <c r="L17" s="167">
        <v>8.154904061612152</v>
      </c>
      <c r="M17" s="167">
        <v>1.1072359585063771</v>
      </c>
      <c r="N17" s="167">
        <v>5.8112132992030299</v>
      </c>
      <c r="O17" s="74">
        <v>8.5898085838737117</v>
      </c>
      <c r="P17" s="167" t="e">
        <v>#DIV/0!</v>
      </c>
      <c r="Q17" s="75">
        <v>8.5898085838737117</v>
      </c>
    </row>
    <row r="18" spans="1:17">
      <c r="A18" s="76">
        <v>2011</v>
      </c>
      <c r="B18" s="73">
        <v>8.2136295980804999</v>
      </c>
      <c r="C18" s="167">
        <v>4.6736259270448448</v>
      </c>
      <c r="D18" s="167">
        <v>17.212784325959671</v>
      </c>
      <c r="E18" s="74">
        <v>-5.6134064450671595</v>
      </c>
      <c r="F18" s="167">
        <v>-14.953831204185949</v>
      </c>
      <c r="G18" s="167">
        <v>17.826645503442069</v>
      </c>
      <c r="H18" s="167">
        <v>10.288565319965176</v>
      </c>
      <c r="I18" s="74">
        <v>9.9774640533235033</v>
      </c>
      <c r="J18" s="167">
        <v>12.946049041826532</v>
      </c>
      <c r="K18" s="167">
        <v>8.2615345323207627</v>
      </c>
      <c r="L18" s="167">
        <v>8.9106084972405153</v>
      </c>
      <c r="M18" s="167">
        <v>11.040038112015118</v>
      </c>
      <c r="N18" s="167">
        <v>7.4177306522731747</v>
      </c>
      <c r="O18" s="74">
        <v>6.2310132534827103</v>
      </c>
      <c r="P18" s="167">
        <v>50</v>
      </c>
      <c r="Q18" s="75">
        <v>6.2314718580147836</v>
      </c>
    </row>
    <row r="19" spans="1:17">
      <c r="A19" s="76">
        <v>2012</v>
      </c>
      <c r="B19" s="73">
        <v>9.8101410567089591</v>
      </c>
      <c r="C19" s="167">
        <v>15.992781876015533</v>
      </c>
      <c r="D19" s="167">
        <v>-4.2255664565893456</v>
      </c>
      <c r="E19" s="74">
        <v>1.7172750630754212</v>
      </c>
      <c r="F19" s="167">
        <v>-3.4803686230272239</v>
      </c>
      <c r="G19" s="167">
        <v>6.498188758692379</v>
      </c>
      <c r="H19" s="167">
        <v>13.13048542953687</v>
      </c>
      <c r="I19" s="74">
        <v>10.445703597261389</v>
      </c>
      <c r="J19" s="167">
        <v>16.461206461465832</v>
      </c>
      <c r="K19" s="167">
        <v>5.1120716614148662</v>
      </c>
      <c r="L19" s="167">
        <v>9.2255950317935511</v>
      </c>
      <c r="M19" s="167">
        <v>12.507693665411107</v>
      </c>
      <c r="N19" s="167">
        <v>6.9602475534616364</v>
      </c>
      <c r="O19" s="74">
        <v>8.6031317424860827</v>
      </c>
      <c r="P19" s="167">
        <v>33.333333333333329</v>
      </c>
      <c r="Q19" s="75">
        <v>8.6034976215559222</v>
      </c>
    </row>
    <row r="20" spans="1:17" ht="39" thickBot="1">
      <c r="A20" s="88" t="s">
        <v>18</v>
      </c>
      <c r="B20" s="89">
        <f>AVERAGE(B3:B19)</f>
        <v>9.8178275633620693</v>
      </c>
      <c r="C20" s="141">
        <f t="shared" ref="C20:Q20" si="1">AVERAGE(C3:C19)</f>
        <v>9.0013199478874455</v>
      </c>
      <c r="D20" s="141">
        <f t="shared" si="1"/>
        <v>14.157976942634958</v>
      </c>
      <c r="E20" s="90">
        <f t="shared" si="1"/>
        <v>7.206411355767937</v>
      </c>
      <c r="F20" s="141">
        <f t="shared" si="1"/>
        <v>5.6612981490915972</v>
      </c>
      <c r="G20" s="141">
        <f t="shared" si="1"/>
        <v>8.8562749701169565</v>
      </c>
      <c r="H20" s="141">
        <f t="shared" si="1"/>
        <v>15.940591957209707</v>
      </c>
      <c r="I20" s="90">
        <f t="shared" si="1"/>
        <v>12.558214616527144</v>
      </c>
      <c r="J20" s="141">
        <f t="shared" si="1"/>
        <v>13.480201095761675</v>
      </c>
      <c r="K20" s="141">
        <f t="shared" si="1"/>
        <v>12.485651857444051</v>
      </c>
      <c r="L20" s="141">
        <f t="shared" si="1"/>
        <v>12.158371868265588</v>
      </c>
      <c r="M20" s="141">
        <f t="shared" si="1"/>
        <v>13.148594581607242</v>
      </c>
      <c r="N20" s="141">
        <f t="shared" si="1"/>
        <v>11.312529860845114</v>
      </c>
      <c r="O20" s="90">
        <f t="shared" si="1"/>
        <v>10.726794315960591</v>
      </c>
      <c r="P20" s="141" t="e">
        <f t="shared" si="1"/>
        <v>#DIV/0!</v>
      </c>
      <c r="Q20" s="91">
        <f t="shared" si="1"/>
        <v>10.726842814995999</v>
      </c>
    </row>
  </sheetData>
  <mergeCells count="1">
    <mergeCell ref="A1:Q1"/>
  </mergeCells>
  <phoneticPr fontId="8" type="noConversion"/>
  <pageMargins left="0.75" right="0.75" top="1" bottom="1" header="0.5" footer="0.5"/>
  <headerFooter alignWithMargins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Q73"/>
  <sheetViews>
    <sheetView workbookViewId="0">
      <selection sqref="A1:Q1"/>
    </sheetView>
  </sheetViews>
  <sheetFormatPr defaultRowHeight="12.75"/>
  <cols>
    <col min="1" max="1" width="13" customWidth="1"/>
    <col min="2" max="2" width="11.375" customWidth="1"/>
    <col min="3" max="3" width="9.75" customWidth="1"/>
    <col min="4" max="4" width="9.875" customWidth="1"/>
    <col min="5" max="5" width="11.25" customWidth="1"/>
    <col min="6" max="6" width="12.75" customWidth="1"/>
    <col min="8" max="8" width="13" customWidth="1"/>
    <col min="9" max="9" width="10.5" customWidth="1"/>
    <col min="10" max="10" width="10.25" customWidth="1"/>
    <col min="11" max="12" width="13.75" customWidth="1"/>
    <col min="14" max="14" width="12.125" customWidth="1"/>
    <col min="15" max="15" width="11.5" hidden="1" customWidth="1"/>
    <col min="16" max="16" width="11.125" hidden="1" customWidth="1"/>
    <col min="17" max="17" width="10.5" customWidth="1"/>
  </cols>
  <sheetData>
    <row r="1" spans="1:17" ht="56.25" customHeight="1" thickBot="1">
      <c r="A1" s="213" t="s">
        <v>186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5"/>
      <c r="O1" s="215"/>
      <c r="P1" s="215"/>
      <c r="Q1" s="216"/>
    </row>
    <row r="2" spans="1:17" ht="77.25" thickBot="1">
      <c r="A2" s="72"/>
      <c r="B2" s="95" t="s">
        <v>0</v>
      </c>
      <c r="C2" s="96" t="s">
        <v>1</v>
      </c>
      <c r="D2" s="96" t="s">
        <v>2</v>
      </c>
      <c r="E2" s="95" t="s">
        <v>3</v>
      </c>
      <c r="F2" s="96" t="s">
        <v>4</v>
      </c>
      <c r="G2" s="96" t="s">
        <v>5</v>
      </c>
      <c r="H2" s="96" t="s">
        <v>6</v>
      </c>
      <c r="I2" s="95" t="s">
        <v>7</v>
      </c>
      <c r="J2" s="96" t="s">
        <v>8</v>
      </c>
      <c r="K2" s="96" t="s">
        <v>9</v>
      </c>
      <c r="L2" s="96" t="s">
        <v>10</v>
      </c>
      <c r="M2" s="96" t="s">
        <v>11</v>
      </c>
      <c r="N2" s="96" t="s">
        <v>12</v>
      </c>
      <c r="O2" s="95" t="s">
        <v>13</v>
      </c>
      <c r="P2" s="96" t="s">
        <v>14</v>
      </c>
      <c r="Q2" s="97" t="s">
        <v>179</v>
      </c>
    </row>
    <row r="3" spans="1:17" hidden="1">
      <c r="A3" s="76" t="s">
        <v>108</v>
      </c>
      <c r="B3" s="73">
        <v>8.4372203385387454</v>
      </c>
      <c r="C3" s="87">
        <v>-1.8182527983344701</v>
      </c>
      <c r="D3" s="87">
        <v>54.895462584795332</v>
      </c>
      <c r="E3" s="74">
        <v>11.633858922925208</v>
      </c>
      <c r="F3" s="87">
        <v>12.602969243938917</v>
      </c>
      <c r="G3" s="87">
        <v>-2.2496828383517898E-2</v>
      </c>
      <c r="H3" s="87">
        <v>28.32789693614675</v>
      </c>
      <c r="I3" s="74">
        <v>16.57960593849257</v>
      </c>
      <c r="J3" s="87">
        <v>10.080925405755066</v>
      </c>
      <c r="K3" s="87">
        <v>26.349672365115808</v>
      </c>
      <c r="L3" s="87">
        <v>16.281360238247569</v>
      </c>
      <c r="M3" s="87">
        <v>14.01239699815633</v>
      </c>
      <c r="N3" s="87">
        <v>13.300828586152319</v>
      </c>
      <c r="O3" s="74">
        <v>14.062820122262535</v>
      </c>
      <c r="P3" s="87"/>
      <c r="Q3" s="75">
        <v>14.062820122262535</v>
      </c>
    </row>
    <row r="4" spans="1:17" hidden="1">
      <c r="A4" s="76" t="s">
        <v>113</v>
      </c>
      <c r="B4" s="73">
        <v>67.425964897334751</v>
      </c>
      <c r="C4" s="87">
        <v>67.832277082462596</v>
      </c>
      <c r="D4" s="87">
        <v>64.933776125658227</v>
      </c>
      <c r="E4" s="74">
        <v>9.2750730822474381</v>
      </c>
      <c r="F4" s="87">
        <v>9.5156708288122136</v>
      </c>
      <c r="G4" s="87">
        <v>1.0515852201453022</v>
      </c>
      <c r="H4" s="87">
        <v>24.834363229303047</v>
      </c>
      <c r="I4" s="74">
        <v>15.031899203492531</v>
      </c>
      <c r="J4" s="87">
        <v>11.611342121974101</v>
      </c>
      <c r="K4" s="87">
        <v>17.237279493176334</v>
      </c>
      <c r="L4" s="87">
        <v>16.196052865971367</v>
      </c>
      <c r="M4" s="87">
        <v>14.639548558295376</v>
      </c>
      <c r="N4" s="87">
        <v>14.709786437494579</v>
      </c>
      <c r="O4" s="74">
        <v>20.542689204720791</v>
      </c>
      <c r="P4" s="87"/>
      <c r="Q4" s="75">
        <v>20.542689204720791</v>
      </c>
    </row>
    <row r="5" spans="1:17" hidden="1">
      <c r="A5" s="76" t="s">
        <v>114</v>
      </c>
      <c r="B5" s="73">
        <v>14.830667975392442</v>
      </c>
      <c r="C5" s="87">
        <v>7.2128896287778117</v>
      </c>
      <c r="D5" s="87">
        <v>60.357069950720067</v>
      </c>
      <c r="E5" s="74">
        <v>5.1502939986333836</v>
      </c>
      <c r="F5" s="87">
        <v>4.9851956959823536</v>
      </c>
      <c r="G5" s="87">
        <v>2.136417304403941</v>
      </c>
      <c r="H5" s="87">
        <v>15.557259279185823</v>
      </c>
      <c r="I5" s="74">
        <v>13.883896602247523</v>
      </c>
      <c r="J5" s="87">
        <v>10.059943731997718</v>
      </c>
      <c r="K5" s="87">
        <v>14.533715297075991</v>
      </c>
      <c r="L5" s="87">
        <v>16.010719231565513</v>
      </c>
      <c r="M5" s="87">
        <v>13.959993111528604</v>
      </c>
      <c r="N5" s="87">
        <v>15.816203027105344</v>
      </c>
      <c r="O5" s="74">
        <v>10.947332203077632</v>
      </c>
      <c r="P5" s="87"/>
      <c r="Q5" s="75">
        <v>10.947332203077632</v>
      </c>
    </row>
    <row r="6" spans="1:17" hidden="1">
      <c r="A6" s="76" t="s">
        <v>115</v>
      </c>
      <c r="B6" s="73">
        <v>9.7127742905999472</v>
      </c>
      <c r="C6" s="87">
        <v>0.17214915900948599</v>
      </c>
      <c r="D6" s="87">
        <v>63.816852387267552</v>
      </c>
      <c r="E6" s="74">
        <v>9.8847599360840146</v>
      </c>
      <c r="F6" s="87">
        <v>11.189767051206541</v>
      </c>
      <c r="G6" s="87">
        <v>-1.1579582840175067</v>
      </c>
      <c r="H6" s="87">
        <v>22.686021738759436</v>
      </c>
      <c r="I6" s="74">
        <v>13.211276289132559</v>
      </c>
      <c r="J6" s="87">
        <v>12.434799379961287</v>
      </c>
      <c r="K6" s="87">
        <v>12.343924173987276</v>
      </c>
      <c r="L6" s="87">
        <v>14.158337754448652</v>
      </c>
      <c r="M6" s="87">
        <v>14.074745776901187</v>
      </c>
      <c r="N6" s="87">
        <v>14.784694702207043</v>
      </c>
      <c r="O6" s="74">
        <v>11.76745587044446</v>
      </c>
      <c r="P6" s="87"/>
      <c r="Q6" s="75">
        <v>11.76745587044446</v>
      </c>
    </row>
    <row r="7" spans="1:17" hidden="1">
      <c r="A7" s="76" t="s">
        <v>116</v>
      </c>
      <c r="B7" s="73">
        <v>21.769240649428482</v>
      </c>
      <c r="C7" s="87">
        <v>28.119464078612271</v>
      </c>
      <c r="D7" s="87">
        <v>3.5349808126674209</v>
      </c>
      <c r="E7" s="74">
        <v>12.347558564035591</v>
      </c>
      <c r="F7" s="87">
        <v>13.851335069541273</v>
      </c>
      <c r="G7" s="87">
        <v>1.138048807816086</v>
      </c>
      <c r="H7" s="87">
        <v>19.053750386718953</v>
      </c>
      <c r="I7" s="74">
        <v>10.517496193216534</v>
      </c>
      <c r="J7" s="87">
        <v>7.9328053035709143</v>
      </c>
      <c r="K7" s="87">
        <v>7.2603012099458093</v>
      </c>
      <c r="L7" s="87">
        <v>14.889829464454479</v>
      </c>
      <c r="M7" s="87">
        <v>9.8766282595105306</v>
      </c>
      <c r="N7" s="87">
        <v>9.1145255731566266</v>
      </c>
      <c r="O7" s="74">
        <v>12.184746004423065</v>
      </c>
      <c r="P7" s="87"/>
      <c r="Q7" s="75">
        <v>12.184746004423065</v>
      </c>
    </row>
    <row r="8" spans="1:17" hidden="1">
      <c r="A8" s="76" t="s">
        <v>117</v>
      </c>
      <c r="B8" s="73">
        <v>4.4563928097817582</v>
      </c>
      <c r="C8" s="87">
        <v>5.7979499013491713</v>
      </c>
      <c r="D8" s="87">
        <v>-3.9168971803680455</v>
      </c>
      <c r="E8" s="74">
        <v>14.237116651831322</v>
      </c>
      <c r="F8" s="87">
        <v>15.059879038789262</v>
      </c>
      <c r="G8" s="87">
        <v>9.0086493280216722</v>
      </c>
      <c r="H8" s="87">
        <v>15.988248652245996</v>
      </c>
      <c r="I8" s="74">
        <v>14.673114543421018</v>
      </c>
      <c r="J8" s="87">
        <v>11.305964212127972</v>
      </c>
      <c r="K8" s="87">
        <v>16.4746642532367</v>
      </c>
      <c r="L8" s="87">
        <v>17.487071355018486</v>
      </c>
      <c r="M8" s="87">
        <v>9.6554001557849194</v>
      </c>
      <c r="N8" s="87">
        <v>9.519260910272795</v>
      </c>
      <c r="O8" s="74">
        <v>12.507061509407555</v>
      </c>
      <c r="P8" s="87"/>
      <c r="Q8" s="75">
        <v>12.507061509407555</v>
      </c>
    </row>
    <row r="9" spans="1:17" hidden="1">
      <c r="A9" s="76" t="s">
        <v>118</v>
      </c>
      <c r="B9" s="73">
        <v>-1.6747407353367236</v>
      </c>
      <c r="C9" s="87">
        <v>-1.1826382282444134</v>
      </c>
      <c r="D9" s="87">
        <v>-3.6410393061990933</v>
      </c>
      <c r="E9" s="74">
        <v>12.782485440412906</v>
      </c>
      <c r="F9" s="87">
        <v>12.767298561892225</v>
      </c>
      <c r="G9" s="87">
        <v>4.1607888831931241</v>
      </c>
      <c r="H9" s="87">
        <v>33.617494683498627</v>
      </c>
      <c r="I9" s="74">
        <v>14.139978709829858</v>
      </c>
      <c r="J9" s="87">
        <v>7.8658490662498703</v>
      </c>
      <c r="K9" s="87">
        <v>15.500557634798106</v>
      </c>
      <c r="L9" s="87">
        <v>18.697610485739943</v>
      </c>
      <c r="M9" s="87">
        <v>9.4862432005457222</v>
      </c>
      <c r="N9" s="87">
        <v>12.901608242751191</v>
      </c>
      <c r="O9" s="74">
        <v>11.477097325364435</v>
      </c>
      <c r="P9" s="87"/>
      <c r="Q9" s="75">
        <v>11.477097325364435</v>
      </c>
    </row>
    <row r="10" spans="1:17" hidden="1">
      <c r="A10" s="76" t="s">
        <v>119</v>
      </c>
      <c r="B10" s="73">
        <v>-9.1459939293087071</v>
      </c>
      <c r="C10" s="87">
        <v>-10.526656935621192</v>
      </c>
      <c r="D10" s="87">
        <v>-4.3582681019470026</v>
      </c>
      <c r="E10" s="74">
        <v>10.492805625714114</v>
      </c>
      <c r="F10" s="87">
        <v>9.2496030512024685</v>
      </c>
      <c r="G10" s="87">
        <v>8.4790977858046368</v>
      </c>
      <c r="H10" s="87">
        <v>31.588305828872372</v>
      </c>
      <c r="I10" s="74">
        <v>10.60309165599803</v>
      </c>
      <c r="J10" s="87">
        <v>1.153314912036824</v>
      </c>
      <c r="K10" s="87">
        <v>10.256949629409673</v>
      </c>
      <c r="L10" s="87">
        <v>19.451580111424185</v>
      </c>
      <c r="M10" s="87">
        <v>9.2996010837927372</v>
      </c>
      <c r="N10" s="87">
        <v>10.459358870306538</v>
      </c>
      <c r="O10" s="74">
        <v>8.5428216449080185</v>
      </c>
      <c r="P10" s="87"/>
      <c r="Q10" s="75">
        <v>8.5428216449080185</v>
      </c>
    </row>
    <row r="11" spans="1:17" hidden="1">
      <c r="A11" s="76" t="s">
        <v>120</v>
      </c>
      <c r="B11" s="73">
        <v>15.233178659590957</v>
      </c>
      <c r="C11" s="87">
        <v>20.341371142959769</v>
      </c>
      <c r="D11" s="87">
        <v>-2.9175637264517813</v>
      </c>
      <c r="E11" s="74">
        <v>2.1953545584641936</v>
      </c>
      <c r="F11" s="87">
        <v>2.3132329136243794</v>
      </c>
      <c r="G11" s="87">
        <v>5.0703251973536716</v>
      </c>
      <c r="H11" s="87">
        <v>-3.0431566269919785</v>
      </c>
      <c r="I11" s="74">
        <v>9.2964512764123697</v>
      </c>
      <c r="J11" s="87">
        <v>3.2042746659608352</v>
      </c>
      <c r="K11" s="87">
        <v>8.8656767237205614</v>
      </c>
      <c r="L11" s="87">
        <v>11.526723349513954</v>
      </c>
      <c r="M11" s="87">
        <v>17.31260598546347</v>
      </c>
      <c r="N11" s="87">
        <v>15.330763958281239</v>
      </c>
      <c r="O11" s="74">
        <v>7.4699997871063459</v>
      </c>
      <c r="P11" s="87"/>
      <c r="Q11" s="75">
        <v>7.4699997871063459</v>
      </c>
    </row>
    <row r="12" spans="1:17" hidden="1">
      <c r="A12" s="76" t="s">
        <v>121</v>
      </c>
      <c r="B12" s="73">
        <v>4.6940822916658638</v>
      </c>
      <c r="C12" s="87">
        <v>2.9856395161653007</v>
      </c>
      <c r="D12" s="87">
        <v>16.435421701963033</v>
      </c>
      <c r="E12" s="74">
        <v>-3.2697571884797441</v>
      </c>
      <c r="F12" s="87">
        <v>-4.7055356126767389</v>
      </c>
      <c r="G12" s="87">
        <v>5.2690275564049163</v>
      </c>
      <c r="H12" s="87">
        <v>-4.4753921733898547</v>
      </c>
      <c r="I12" s="74">
        <v>10.991225578648496</v>
      </c>
      <c r="J12" s="87">
        <v>8.9207067463747034</v>
      </c>
      <c r="K12" s="87">
        <v>11.537666892760159</v>
      </c>
      <c r="L12" s="87">
        <v>10.520980235616015</v>
      </c>
      <c r="M12" s="87">
        <v>14.014547426758803</v>
      </c>
      <c r="N12" s="87">
        <v>17.82716914269194</v>
      </c>
      <c r="O12" s="74">
        <v>5.306007380952555</v>
      </c>
      <c r="P12" s="87"/>
      <c r="Q12" s="75">
        <v>5.306007380952555</v>
      </c>
    </row>
    <row r="13" spans="1:17" hidden="1">
      <c r="A13" s="76" t="s">
        <v>122</v>
      </c>
      <c r="B13" s="73">
        <v>11.8810322335666</v>
      </c>
      <c r="C13" s="87">
        <v>7.9532348394932448</v>
      </c>
      <c r="D13" s="87">
        <v>27.975777645240186</v>
      </c>
      <c r="E13" s="74">
        <v>-3.2566315428086141</v>
      </c>
      <c r="F13" s="87">
        <v>-3.9172208167453606</v>
      </c>
      <c r="G13" s="87">
        <v>1.6643743789286343</v>
      </c>
      <c r="H13" s="87">
        <v>-5.5693549752992482</v>
      </c>
      <c r="I13" s="74">
        <v>5.9809141509472292</v>
      </c>
      <c r="J13" s="87">
        <v>2.1144551712785908</v>
      </c>
      <c r="K13" s="87">
        <v>8.0826225723243628</v>
      </c>
      <c r="L13" s="87">
        <v>4.1992249643284376</v>
      </c>
      <c r="M13" s="87">
        <v>13.990070828182869</v>
      </c>
      <c r="N13" s="87">
        <v>16.692869466414489</v>
      </c>
      <c r="O13" s="74">
        <v>3.6007018730409244</v>
      </c>
      <c r="P13" s="87"/>
      <c r="Q13" s="75">
        <v>3.6007018730409244</v>
      </c>
    </row>
    <row r="14" spans="1:17" hidden="1">
      <c r="A14" s="76" t="s">
        <v>123</v>
      </c>
      <c r="B14" s="73">
        <v>-10.853025932579213</v>
      </c>
      <c r="C14" s="87">
        <v>-25.464450534112427</v>
      </c>
      <c r="D14" s="87">
        <v>36.547196304736801</v>
      </c>
      <c r="E14" s="74">
        <v>-7.9409628187607506</v>
      </c>
      <c r="F14" s="87">
        <v>-9.6231360036546416</v>
      </c>
      <c r="G14" s="87">
        <v>3.1581691656939666</v>
      </c>
      <c r="H14" s="87">
        <v>-10.736107385454813</v>
      </c>
      <c r="I14" s="74">
        <v>6.8594707663618886</v>
      </c>
      <c r="J14" s="87">
        <v>-4.2597962596346335</v>
      </c>
      <c r="K14" s="87">
        <v>14.036054438069897</v>
      </c>
      <c r="L14" s="87">
        <v>7.3477413897980011</v>
      </c>
      <c r="M14" s="87">
        <v>12.357243112861084</v>
      </c>
      <c r="N14" s="87">
        <v>20.156661052147108</v>
      </c>
      <c r="O14" s="74">
        <v>0.53740027991953432</v>
      </c>
      <c r="P14" s="87"/>
      <c r="Q14" s="75">
        <v>0.53740027991953432</v>
      </c>
    </row>
    <row r="15" spans="1:17" hidden="1">
      <c r="A15" s="76" t="s">
        <v>124</v>
      </c>
      <c r="B15" s="73">
        <v>-17.381548082163629</v>
      </c>
      <c r="C15" s="87">
        <v>-21.514039339024563</v>
      </c>
      <c r="D15" s="87">
        <v>0.82021141495276761</v>
      </c>
      <c r="E15" s="74">
        <v>-3.8578658648806927</v>
      </c>
      <c r="F15" s="87">
        <v>-3.0758797647566563</v>
      </c>
      <c r="G15" s="87">
        <v>-9.5938349514639683</v>
      </c>
      <c r="H15" s="87">
        <v>-1.3912097372969838</v>
      </c>
      <c r="I15" s="74">
        <v>11.143622306778845</v>
      </c>
      <c r="J15" s="87">
        <v>2.9235621771500164</v>
      </c>
      <c r="K15" s="87">
        <v>12.333870637122077</v>
      </c>
      <c r="L15" s="87">
        <v>14.996342463096186</v>
      </c>
      <c r="M15" s="87">
        <v>11.302499286081956</v>
      </c>
      <c r="N15" s="87">
        <v>14.238138420461871</v>
      </c>
      <c r="O15" s="74">
        <v>3.1953081014303808</v>
      </c>
      <c r="P15" s="87"/>
      <c r="Q15" s="75">
        <v>3.1953081014303808</v>
      </c>
    </row>
    <row r="16" spans="1:17" hidden="1">
      <c r="A16" s="76" t="s">
        <v>125</v>
      </c>
      <c r="B16" s="73">
        <v>-2.7070622509303521</v>
      </c>
      <c r="C16" s="87">
        <v>-0.4103701527753934</v>
      </c>
      <c r="D16" s="87">
        <v>-16.667901672816477</v>
      </c>
      <c r="E16" s="74">
        <v>-1.5203612572222762</v>
      </c>
      <c r="F16" s="87">
        <v>-1.066297978822476</v>
      </c>
      <c r="G16" s="87">
        <v>-3.6297915422918567</v>
      </c>
      <c r="H16" s="87">
        <v>-1.7575251292820897</v>
      </c>
      <c r="I16" s="74">
        <v>7.7808689986518882</v>
      </c>
      <c r="J16" s="87">
        <v>-4.2027157410167577</v>
      </c>
      <c r="K16" s="87">
        <v>12.176900087965404</v>
      </c>
      <c r="L16" s="87">
        <v>11.547637778736433</v>
      </c>
      <c r="M16" s="87">
        <v>12.643282934472227</v>
      </c>
      <c r="N16" s="87">
        <v>9.9496889989229089</v>
      </c>
      <c r="O16" s="74">
        <v>3.1473715693860997</v>
      </c>
      <c r="P16" s="87"/>
      <c r="Q16" s="75">
        <v>3.1473715693860997</v>
      </c>
    </row>
    <row r="17" spans="1:17" hidden="1">
      <c r="A17" s="76" t="s">
        <v>126</v>
      </c>
      <c r="B17" s="73">
        <v>-6.6744875502140335</v>
      </c>
      <c r="C17" s="87">
        <v>-1.8284156355156573</v>
      </c>
      <c r="D17" s="87">
        <v>-23.425180265718261</v>
      </c>
      <c r="E17" s="74">
        <v>8.1769229527007337</v>
      </c>
      <c r="F17" s="87">
        <v>8.3676123951313937</v>
      </c>
      <c r="G17" s="87">
        <v>12.411181477846672</v>
      </c>
      <c r="H17" s="87">
        <v>-2.3526506818646795</v>
      </c>
      <c r="I17" s="74">
        <v>15.30889638718531</v>
      </c>
      <c r="J17" s="87">
        <v>8.3510579347591385</v>
      </c>
      <c r="K17" s="87">
        <v>13.32379274064872</v>
      </c>
      <c r="L17" s="87">
        <v>21.88294974799339</v>
      </c>
      <c r="M17" s="87">
        <v>16.941570751138038</v>
      </c>
      <c r="N17" s="87">
        <v>9.6406046538212102</v>
      </c>
      <c r="O17" s="74">
        <v>10.140130880765625</v>
      </c>
      <c r="P17" s="87"/>
      <c r="Q17" s="75">
        <v>10.140130880765625</v>
      </c>
    </row>
    <row r="18" spans="1:17" hidden="1">
      <c r="A18" s="76" t="s">
        <v>127</v>
      </c>
      <c r="B18" s="73">
        <v>-14.907407333266805</v>
      </c>
      <c r="C18" s="87">
        <v>-17.003090609765252</v>
      </c>
      <c r="D18" s="87">
        <v>-11.19638016023135</v>
      </c>
      <c r="E18" s="74">
        <v>13.149216379520517</v>
      </c>
      <c r="F18" s="87">
        <v>18.618264914495093</v>
      </c>
      <c r="G18" s="87">
        <v>-6.8958831732947523</v>
      </c>
      <c r="H18" s="87">
        <v>-3.2379542176400942</v>
      </c>
      <c r="I18" s="74">
        <v>19.718240437018903</v>
      </c>
      <c r="J18" s="87">
        <v>24.638137358869184</v>
      </c>
      <c r="K18" s="87">
        <v>14.836366547958837</v>
      </c>
      <c r="L18" s="87">
        <v>22.386880516187809</v>
      </c>
      <c r="M18" s="87">
        <v>17.03427226953966</v>
      </c>
      <c r="N18" s="87">
        <v>8.3040105441707937</v>
      </c>
      <c r="O18" s="74">
        <v>15.13148368710733</v>
      </c>
      <c r="P18" s="87"/>
      <c r="Q18" s="75">
        <v>15.13148368710733</v>
      </c>
    </row>
    <row r="19" spans="1:17" hidden="1">
      <c r="A19" s="76" t="s">
        <v>156</v>
      </c>
      <c r="B19" s="73">
        <v>1.1152897303198877</v>
      </c>
      <c r="C19" s="87">
        <v>-8.4418207846871631</v>
      </c>
      <c r="D19" s="87">
        <v>33.88498560821359</v>
      </c>
      <c r="E19" s="74">
        <v>19.460138666828271</v>
      </c>
      <c r="F19" s="87">
        <v>21.762837917782729</v>
      </c>
      <c r="G19" s="87">
        <v>16.786124147410153</v>
      </c>
      <c r="H19" s="87">
        <v>3.8157602114046005</v>
      </c>
      <c r="I19" s="74">
        <v>14.501585992660882</v>
      </c>
      <c r="J19" s="87">
        <v>25.891707007380827</v>
      </c>
      <c r="K19" s="87">
        <v>16.845680051904488</v>
      </c>
      <c r="L19" s="87">
        <v>5.9832853355515425</v>
      </c>
      <c r="M19" s="87">
        <v>20.795774859366613</v>
      </c>
      <c r="N19" s="87">
        <v>13.218001621445563</v>
      </c>
      <c r="O19" s="74">
        <v>14.844455141201065</v>
      </c>
      <c r="P19" s="87"/>
      <c r="Q19" s="75">
        <v>14.844455141201065</v>
      </c>
    </row>
    <row r="20" spans="1:17" hidden="1">
      <c r="A20" s="76" t="s">
        <v>157</v>
      </c>
      <c r="B20" s="73">
        <v>-9.299309784820295</v>
      </c>
      <c r="C20" s="87">
        <v>-16.141043869158953</v>
      </c>
      <c r="D20" s="87">
        <v>40.40302001610732</v>
      </c>
      <c r="E20" s="74">
        <v>20.863334449773166</v>
      </c>
      <c r="F20" s="87">
        <v>24.043048213896405</v>
      </c>
      <c r="G20" s="87">
        <v>13.599215973938399</v>
      </c>
      <c r="H20" s="87">
        <v>4.9079429836967927</v>
      </c>
      <c r="I20" s="74">
        <v>16.574036045703277</v>
      </c>
      <c r="J20" s="87">
        <v>27.568460671082079</v>
      </c>
      <c r="K20" s="87">
        <v>18.719618119554468</v>
      </c>
      <c r="L20" s="87">
        <v>8.4531884578883041</v>
      </c>
      <c r="M20" s="87">
        <v>22.818359530372931</v>
      </c>
      <c r="N20" s="87">
        <v>13.966961445871071</v>
      </c>
      <c r="O20" s="74">
        <v>13.291653657952454</v>
      </c>
      <c r="P20" s="87"/>
      <c r="Q20" s="75">
        <v>13.291653657952454</v>
      </c>
    </row>
    <row r="21" spans="1:17" hidden="1">
      <c r="A21" s="76" t="s">
        <v>158</v>
      </c>
      <c r="B21" s="73">
        <v>30.257622590034732</v>
      </c>
      <c r="C21" s="87">
        <v>31.131631085016775</v>
      </c>
      <c r="D21" s="87">
        <v>26.38452546569296</v>
      </c>
      <c r="E21" s="74">
        <v>21.48023398757924</v>
      </c>
      <c r="F21" s="87">
        <v>25.921969789975908</v>
      </c>
      <c r="G21" s="87">
        <v>5.4713691357949763</v>
      </c>
      <c r="H21" s="87">
        <v>6.3274576532471922</v>
      </c>
      <c r="I21" s="74">
        <v>17.682846394587308</v>
      </c>
      <c r="J21" s="87">
        <v>28.717053979015251</v>
      </c>
      <c r="K21" s="87">
        <v>19.866006317379256</v>
      </c>
      <c r="L21" s="87">
        <v>9.9756517840825403</v>
      </c>
      <c r="M21" s="87">
        <v>19.822142490854404</v>
      </c>
      <c r="N21" s="87">
        <v>14.950502382689793</v>
      </c>
      <c r="O21" s="74">
        <v>20.273823422692445</v>
      </c>
      <c r="P21" s="87"/>
      <c r="Q21" s="75">
        <v>20.273823422692445</v>
      </c>
    </row>
    <row r="22" spans="1:17" hidden="1">
      <c r="A22" s="76" t="s">
        <v>159</v>
      </c>
      <c r="B22" s="73">
        <v>29.102402056258303</v>
      </c>
      <c r="C22" s="87">
        <v>29.16020888986986</v>
      </c>
      <c r="D22" s="87">
        <v>29.00673136330537</v>
      </c>
      <c r="E22" s="74">
        <v>23.610698628474644</v>
      </c>
      <c r="F22" s="87">
        <v>26.302758641328655</v>
      </c>
      <c r="G22" s="87">
        <v>12.940477842324757</v>
      </c>
      <c r="H22" s="87">
        <v>9.67763626911192</v>
      </c>
      <c r="I22" s="74">
        <v>16.308160214009959</v>
      </c>
      <c r="J22" s="87">
        <v>21.743690781702892</v>
      </c>
      <c r="K22" s="87">
        <v>20.678726745290717</v>
      </c>
      <c r="L22" s="87">
        <v>9.2133102785056931</v>
      </c>
      <c r="M22" s="87">
        <v>20.0082324303525</v>
      </c>
      <c r="N22" s="87">
        <v>15.108954499687458</v>
      </c>
      <c r="O22" s="74">
        <v>19.159890298028014</v>
      </c>
      <c r="P22" s="87"/>
      <c r="Q22" s="75">
        <v>19.159890298028014</v>
      </c>
    </row>
    <row r="23" spans="1:17" hidden="1">
      <c r="A23" s="76" t="s">
        <v>128</v>
      </c>
      <c r="B23" s="73">
        <v>26.4978140379589</v>
      </c>
      <c r="C23" s="87">
        <v>24.293175919042643</v>
      </c>
      <c r="D23" s="87">
        <v>31.667312211892639</v>
      </c>
      <c r="E23" s="74">
        <v>22.218223132527978</v>
      </c>
      <c r="F23" s="87">
        <v>23.13519033172744</v>
      </c>
      <c r="G23" s="87">
        <v>5.6447731493905229</v>
      </c>
      <c r="H23" s="87">
        <v>40.589772112107156</v>
      </c>
      <c r="I23" s="74">
        <v>16.916045884051766</v>
      </c>
      <c r="J23" s="87">
        <v>24.146132756688253</v>
      </c>
      <c r="K23" s="87">
        <v>16.469809726729899</v>
      </c>
      <c r="L23" s="87">
        <v>12.314585806811881</v>
      </c>
      <c r="M23" s="87">
        <v>17.033641942815201</v>
      </c>
      <c r="N23" s="87">
        <v>17.707293373272602</v>
      </c>
      <c r="O23" s="74">
        <v>19.312954405607684</v>
      </c>
      <c r="P23" s="87"/>
      <c r="Q23" s="75">
        <v>19.312954405607684</v>
      </c>
    </row>
    <row r="24" spans="1:17" hidden="1">
      <c r="A24" s="76" t="s">
        <v>129</v>
      </c>
      <c r="B24" s="73">
        <v>41.420375381897124</v>
      </c>
      <c r="C24" s="87">
        <v>45.314383853264218</v>
      </c>
      <c r="D24" s="87">
        <v>24.524509602256188</v>
      </c>
      <c r="E24" s="74">
        <v>18.248884640350347</v>
      </c>
      <c r="F24" s="87">
        <v>18.457428704546803</v>
      </c>
      <c r="G24" s="87">
        <v>3.1648067613534572</v>
      </c>
      <c r="H24" s="87">
        <v>45.521219115995464</v>
      </c>
      <c r="I24" s="74">
        <v>14.133724030687208</v>
      </c>
      <c r="J24" s="87">
        <v>20.837796156054697</v>
      </c>
      <c r="K24" s="87">
        <v>12.636070559761436</v>
      </c>
      <c r="L24" s="87">
        <v>11.710381497480787</v>
      </c>
      <c r="M24" s="87">
        <v>9.619090859632621</v>
      </c>
      <c r="N24" s="87">
        <v>13.821209191920788</v>
      </c>
      <c r="O24" s="74">
        <v>19.1338858014187</v>
      </c>
      <c r="P24" s="87"/>
      <c r="Q24" s="75">
        <v>19.1338858014187</v>
      </c>
    </row>
    <row r="25" spans="1:17" hidden="1">
      <c r="A25" s="76" t="s">
        <v>130</v>
      </c>
      <c r="B25" s="73">
        <v>8.3737603038299326</v>
      </c>
      <c r="C25" s="87">
        <v>4.2966692687960935</v>
      </c>
      <c r="D25" s="87">
        <v>27.119677905224965</v>
      </c>
      <c r="E25" s="74">
        <v>10.45712479873024</v>
      </c>
      <c r="F25" s="87">
        <v>9.1839253070394928</v>
      </c>
      <c r="G25" s="87">
        <v>3.5805555604821571</v>
      </c>
      <c r="H25" s="87">
        <v>43.958285689073826</v>
      </c>
      <c r="I25" s="74">
        <v>7.983978695568231</v>
      </c>
      <c r="J25" s="87">
        <v>13.360915986595712</v>
      </c>
      <c r="K25" s="87">
        <v>6.2188319438833535</v>
      </c>
      <c r="L25" s="87">
        <v>5.9235882629844774</v>
      </c>
      <c r="M25" s="87">
        <v>4.561157095197391</v>
      </c>
      <c r="N25" s="87">
        <v>10.236531560513885</v>
      </c>
      <c r="O25" s="74">
        <v>8.8024266101954147</v>
      </c>
      <c r="P25" s="87"/>
      <c r="Q25" s="75">
        <v>8.8024266101954147</v>
      </c>
    </row>
    <row r="26" spans="1:17" hidden="1">
      <c r="A26" s="76" t="s">
        <v>131</v>
      </c>
      <c r="B26" s="73">
        <v>41.791681565803913</v>
      </c>
      <c r="C26" s="87">
        <v>58.349179192695352</v>
      </c>
      <c r="D26" s="87">
        <v>14.356312502968569</v>
      </c>
      <c r="E26" s="74">
        <v>14.559760234169955</v>
      </c>
      <c r="F26" s="87">
        <v>13.409642973951897</v>
      </c>
      <c r="G26" s="87">
        <v>8.4892897116848847</v>
      </c>
      <c r="H26" s="87">
        <v>45.889409168933483</v>
      </c>
      <c r="I26" s="74">
        <v>10.592122186928036</v>
      </c>
      <c r="J26" s="87">
        <v>15.86699358827704</v>
      </c>
      <c r="K26" s="87">
        <v>10.110019114678197</v>
      </c>
      <c r="L26" s="87">
        <v>7.3082219600548921</v>
      </c>
      <c r="M26" s="87">
        <v>6.6615013396779403</v>
      </c>
      <c r="N26" s="87">
        <v>12.756346920184235</v>
      </c>
      <c r="O26" s="74">
        <v>13.695195285271854</v>
      </c>
      <c r="P26" s="87"/>
      <c r="Q26" s="75">
        <v>13.695195285271854</v>
      </c>
    </row>
    <row r="27" spans="1:17" hidden="1">
      <c r="A27" s="76" t="s">
        <v>132</v>
      </c>
      <c r="B27" s="73">
        <v>14.55821940774559</v>
      </c>
      <c r="C27" s="87">
        <v>18.21208908790684</v>
      </c>
      <c r="D27" s="87">
        <v>6.4703628048707937</v>
      </c>
      <c r="E27" s="74">
        <v>7.9689412264935182</v>
      </c>
      <c r="F27" s="87">
        <v>10.440920217593238</v>
      </c>
      <c r="G27" s="87">
        <v>11.310424981202583</v>
      </c>
      <c r="H27" s="87">
        <v>-17.805972980011056</v>
      </c>
      <c r="I27" s="74">
        <v>14.090234305633611</v>
      </c>
      <c r="J27" s="87">
        <v>7.8383845687541438</v>
      </c>
      <c r="K27" s="87">
        <v>20.397551364199497</v>
      </c>
      <c r="L27" s="87">
        <v>13.431380051122876</v>
      </c>
      <c r="M27" s="87">
        <v>18.561175591960144</v>
      </c>
      <c r="N27" s="87">
        <v>14.090046889526924</v>
      </c>
      <c r="O27" s="74">
        <v>12.155486861662999</v>
      </c>
      <c r="P27" s="87"/>
      <c r="Q27" s="75">
        <v>12.155486861662999</v>
      </c>
    </row>
    <row r="28" spans="1:17" hidden="1">
      <c r="A28" s="76" t="s">
        <v>133</v>
      </c>
      <c r="B28" s="73">
        <v>34.015490256081613</v>
      </c>
      <c r="C28" s="87">
        <v>38.553947858865989</v>
      </c>
      <c r="D28" s="87">
        <v>11.035724029890719</v>
      </c>
      <c r="E28" s="74">
        <v>14.866436265877425</v>
      </c>
      <c r="F28" s="87">
        <v>18.852530459899132</v>
      </c>
      <c r="G28" s="87">
        <v>15.796350382407898</v>
      </c>
      <c r="H28" s="87">
        <v>-21.520648179924322</v>
      </c>
      <c r="I28" s="74">
        <v>14.265598443990344</v>
      </c>
      <c r="J28" s="87">
        <v>10.957738616867646</v>
      </c>
      <c r="K28" s="87">
        <v>17.495067034884134</v>
      </c>
      <c r="L28" s="87">
        <v>12.188417297697498</v>
      </c>
      <c r="M28" s="87">
        <v>24.610745224201224</v>
      </c>
      <c r="N28" s="87">
        <v>15.549338483082382</v>
      </c>
      <c r="O28" s="74">
        <v>17.689372599629387</v>
      </c>
      <c r="P28" s="87"/>
      <c r="Q28" s="75">
        <v>17.689372599629387</v>
      </c>
    </row>
    <row r="29" spans="1:17" hidden="1">
      <c r="A29" s="76" t="s">
        <v>134</v>
      </c>
      <c r="B29" s="73">
        <v>30.549745908405875</v>
      </c>
      <c r="C29" s="87">
        <v>33.11520307766601</v>
      </c>
      <c r="D29" s="87">
        <v>20.871899640446859</v>
      </c>
      <c r="E29" s="74">
        <v>19.419146481620434</v>
      </c>
      <c r="F29" s="87">
        <v>22.392712970663137</v>
      </c>
      <c r="G29" s="87">
        <v>22.048642834360123</v>
      </c>
      <c r="H29" s="87">
        <v>-16.308406516552715</v>
      </c>
      <c r="I29" s="74">
        <v>16.550683753692592</v>
      </c>
      <c r="J29" s="87">
        <v>12.52853974478079</v>
      </c>
      <c r="K29" s="87">
        <v>18.897461167406863</v>
      </c>
      <c r="L29" s="87">
        <v>15.911468159767677</v>
      </c>
      <c r="M29" s="87">
        <v>26.97920771274725</v>
      </c>
      <c r="N29" s="87">
        <v>16.322351981691995</v>
      </c>
      <c r="O29" s="74">
        <v>19.162646922731732</v>
      </c>
      <c r="P29" s="87"/>
      <c r="Q29" s="75">
        <v>19.162646922731732</v>
      </c>
    </row>
    <row r="30" spans="1:17" hidden="1">
      <c r="A30" s="76" t="s">
        <v>135</v>
      </c>
      <c r="B30" s="73">
        <v>6.3564042490068831</v>
      </c>
      <c r="C30" s="87">
        <v>4.9512346853162912</v>
      </c>
      <c r="D30" s="87">
        <v>9.5804449315280582</v>
      </c>
      <c r="E30" s="74">
        <v>20.339490366654555</v>
      </c>
      <c r="F30" s="87">
        <v>22.191304272611596</v>
      </c>
      <c r="G30" s="87">
        <v>26.243952046951957</v>
      </c>
      <c r="H30" s="87">
        <v>-11.84559552473749</v>
      </c>
      <c r="I30" s="74">
        <v>19.314747049191404</v>
      </c>
      <c r="J30" s="87">
        <v>14.653788369536844</v>
      </c>
      <c r="K30" s="87">
        <v>20.19880761037691</v>
      </c>
      <c r="L30" s="87">
        <v>21.475657886224742</v>
      </c>
      <c r="M30" s="87">
        <v>28.624760980495861</v>
      </c>
      <c r="N30" s="87">
        <v>15.388968370342926</v>
      </c>
      <c r="O30" s="74">
        <v>18.642580839905797</v>
      </c>
      <c r="P30" s="87"/>
      <c r="Q30" s="75">
        <v>18.642580839905797</v>
      </c>
    </row>
    <row r="31" spans="1:17" hidden="1">
      <c r="A31" s="76" t="s">
        <v>136</v>
      </c>
      <c r="B31" s="73">
        <v>-1.9252367629581379</v>
      </c>
      <c r="C31" s="87">
        <v>-0.96014967750678282</v>
      </c>
      <c r="D31" s="87">
        <v>-4.2970476133153586</v>
      </c>
      <c r="E31" s="74">
        <v>20.737453704470248</v>
      </c>
      <c r="F31" s="87">
        <v>24.311059838943809</v>
      </c>
      <c r="G31" s="87">
        <v>2.0250759856626734</v>
      </c>
      <c r="H31" s="87">
        <v>10.391830773117983</v>
      </c>
      <c r="I31" s="74">
        <v>16.461353233573043</v>
      </c>
      <c r="J31" s="87">
        <v>16.101886300214311</v>
      </c>
      <c r="K31" s="87">
        <v>14.193582051175275</v>
      </c>
      <c r="L31" s="87">
        <v>19.449989478317242</v>
      </c>
      <c r="M31" s="87">
        <v>17.55098576431363</v>
      </c>
      <c r="N31" s="87">
        <v>8.8185999763890237</v>
      </c>
      <c r="O31" s="74">
        <v>16.272979180269207</v>
      </c>
      <c r="P31" s="87"/>
      <c r="Q31" s="75">
        <v>16.272979180269207</v>
      </c>
    </row>
    <row r="32" spans="1:17" hidden="1">
      <c r="A32" s="76" t="s">
        <v>137</v>
      </c>
      <c r="B32" s="73">
        <v>-5.8594573571730049</v>
      </c>
      <c r="C32" s="87">
        <v>-4.31889693278469</v>
      </c>
      <c r="D32" s="87">
        <v>-15.593029151482938</v>
      </c>
      <c r="E32" s="74">
        <v>11.624840443556977</v>
      </c>
      <c r="F32" s="87">
        <v>13.506081042613005</v>
      </c>
      <c r="G32" s="87">
        <v>0.65600002612868258</v>
      </c>
      <c r="H32" s="87">
        <v>9.0004028023545075</v>
      </c>
      <c r="I32" s="74">
        <v>14.371194764247031</v>
      </c>
      <c r="J32" s="87">
        <v>11.829183744457293</v>
      </c>
      <c r="K32" s="87">
        <v>12.922270330099039</v>
      </c>
      <c r="L32" s="87">
        <v>17.895442030410489</v>
      </c>
      <c r="M32" s="87">
        <v>16.339636116381278</v>
      </c>
      <c r="N32" s="87">
        <v>8.2035822136494971</v>
      </c>
      <c r="O32" s="74">
        <v>9.7944140741185759</v>
      </c>
      <c r="P32" s="87"/>
      <c r="Q32" s="75">
        <v>9.7944140741185759</v>
      </c>
    </row>
    <row r="33" spans="1:17" hidden="1">
      <c r="A33" s="76" t="s">
        <v>138</v>
      </c>
      <c r="B33" s="73">
        <v>-6.7846985113694762</v>
      </c>
      <c r="C33" s="87">
        <v>-5.8277733021769276</v>
      </c>
      <c r="D33" s="87">
        <v>-10.760221396943201</v>
      </c>
      <c r="E33" s="74">
        <v>8.4725581280809497</v>
      </c>
      <c r="F33" s="87">
        <v>10.470103894297967</v>
      </c>
      <c r="G33" s="87">
        <v>-3.2068377415990272</v>
      </c>
      <c r="H33" s="87">
        <v>5.7667590378337499</v>
      </c>
      <c r="I33" s="74">
        <v>10.135988381924061</v>
      </c>
      <c r="J33" s="87">
        <v>12.364052291437961</v>
      </c>
      <c r="K33" s="87">
        <v>12.407619489051184</v>
      </c>
      <c r="L33" s="87">
        <v>7.0795029727499692</v>
      </c>
      <c r="M33" s="87">
        <v>13.15548125981115</v>
      </c>
      <c r="N33" s="87">
        <v>5.4330397744740777</v>
      </c>
      <c r="O33" s="74">
        <v>7.3516180934767288</v>
      </c>
      <c r="P33" s="87"/>
      <c r="Q33" s="75">
        <v>7.3516180934767288</v>
      </c>
    </row>
    <row r="34" spans="1:17" hidden="1">
      <c r="A34" s="76" t="s">
        <v>139</v>
      </c>
      <c r="B34" s="73">
        <v>-25.224253042902419</v>
      </c>
      <c r="C34" s="87">
        <v>-30.894075162114266</v>
      </c>
      <c r="D34" s="87">
        <v>-12.764893872960389</v>
      </c>
      <c r="E34" s="74">
        <v>6.6569405921612397</v>
      </c>
      <c r="F34" s="87">
        <v>9.3075409660333577</v>
      </c>
      <c r="G34" s="87">
        <v>-9.4246109816566968</v>
      </c>
      <c r="H34" s="87">
        <v>-0.5775203459825019</v>
      </c>
      <c r="I34" s="74">
        <v>5.6936019124363781</v>
      </c>
      <c r="J34" s="87">
        <v>8.347182032863822</v>
      </c>
      <c r="K34" s="87">
        <v>11.025657215019789</v>
      </c>
      <c r="L34" s="87">
        <v>-1.3818096798347259</v>
      </c>
      <c r="M34" s="87">
        <v>12.436446453780489</v>
      </c>
      <c r="N34" s="87">
        <v>3.7232326917079757</v>
      </c>
      <c r="O34" s="74">
        <v>3.8852517623928753</v>
      </c>
      <c r="P34" s="87"/>
      <c r="Q34" s="75">
        <v>3.8852517623928753</v>
      </c>
    </row>
    <row r="35" spans="1:17" hidden="1">
      <c r="A35" s="76" t="s">
        <v>140</v>
      </c>
      <c r="B35" s="73">
        <v>-2.1618350335043548</v>
      </c>
      <c r="C35" s="87">
        <v>-2.5118760145109733</v>
      </c>
      <c r="D35" s="87">
        <v>-1.2715745852091547</v>
      </c>
      <c r="E35" s="74">
        <v>8.825621036238017</v>
      </c>
      <c r="F35" s="87">
        <v>8.1746267803632069</v>
      </c>
      <c r="G35" s="87">
        <v>4.6683771731866202</v>
      </c>
      <c r="H35" s="87">
        <v>23.92745052085569</v>
      </c>
      <c r="I35" s="74">
        <v>10.213352565588989</v>
      </c>
      <c r="J35" s="87">
        <v>9.5985663143133397</v>
      </c>
      <c r="K35" s="87">
        <v>13.734457373732475</v>
      </c>
      <c r="L35" s="87">
        <v>9.6811744164761162</v>
      </c>
      <c r="M35" s="87">
        <v>6.9759898265332909</v>
      </c>
      <c r="N35" s="87">
        <v>4.2865898509055551</v>
      </c>
      <c r="O35" s="74">
        <v>8.906339954741469</v>
      </c>
      <c r="P35" s="87"/>
      <c r="Q35" s="75">
        <v>8.906339954741469</v>
      </c>
    </row>
    <row r="36" spans="1:17" hidden="1">
      <c r="A36" s="76" t="s">
        <v>141</v>
      </c>
      <c r="B36" s="73">
        <v>-8.1879206263069193</v>
      </c>
      <c r="C36" s="87">
        <v>-10.411456546488413</v>
      </c>
      <c r="D36" s="87">
        <v>7.7373018378315823</v>
      </c>
      <c r="E36" s="74">
        <v>8.8167406822589598</v>
      </c>
      <c r="F36" s="87">
        <v>8.6811665046053665</v>
      </c>
      <c r="G36" s="87">
        <v>-1.2899122578795168</v>
      </c>
      <c r="H36" s="87">
        <v>29.810069629579527</v>
      </c>
      <c r="I36" s="74">
        <v>8.5709895397721265</v>
      </c>
      <c r="J36" s="87">
        <v>7.6927440277785584</v>
      </c>
      <c r="K36" s="87">
        <v>14.204108528732936</v>
      </c>
      <c r="L36" s="87">
        <v>5.3373712597018699</v>
      </c>
      <c r="M36" s="87">
        <v>12.35641499819209</v>
      </c>
      <c r="N36" s="87">
        <v>2.0992975763935258</v>
      </c>
      <c r="O36" s="74">
        <v>5.9528459850680111</v>
      </c>
      <c r="P36" s="87"/>
      <c r="Q36" s="75">
        <v>5.9528459850680111</v>
      </c>
    </row>
    <row r="37" spans="1:17" hidden="1">
      <c r="A37" s="76" t="s">
        <v>142</v>
      </c>
      <c r="B37" s="73">
        <v>16.073266319330695</v>
      </c>
      <c r="C37" s="87">
        <v>18.434357571347803</v>
      </c>
      <c r="D37" s="87">
        <v>5.7220022134217627</v>
      </c>
      <c r="E37" s="74">
        <v>12.2270530750924</v>
      </c>
      <c r="F37" s="87">
        <v>12.238460240062704</v>
      </c>
      <c r="G37" s="87">
        <v>1.3914527885453769</v>
      </c>
      <c r="H37" s="87">
        <v>35.924345675661591</v>
      </c>
      <c r="I37" s="74">
        <v>13.616806673970427</v>
      </c>
      <c r="J37" s="87">
        <v>14.723642696600869</v>
      </c>
      <c r="K37" s="87">
        <v>11.505839644180634</v>
      </c>
      <c r="L37" s="87">
        <v>15.473653915153507</v>
      </c>
      <c r="M37" s="87">
        <v>15.128752496218247</v>
      </c>
      <c r="N37" s="87">
        <v>5.5035831997296114</v>
      </c>
      <c r="O37" s="74">
        <v>13.456028599264203</v>
      </c>
      <c r="P37" s="87"/>
      <c r="Q37" s="75">
        <v>13.456028599264203</v>
      </c>
    </row>
    <row r="38" spans="1:17" hidden="1">
      <c r="A38" s="76" t="s">
        <v>143</v>
      </c>
      <c r="B38" s="73">
        <v>7.3039191988189849</v>
      </c>
      <c r="C38" s="87">
        <v>4.9014315380399953</v>
      </c>
      <c r="D38" s="87">
        <v>11.486183040661768</v>
      </c>
      <c r="E38" s="74">
        <v>12.85535467351783</v>
      </c>
      <c r="F38" s="87">
        <v>12.637482112445708</v>
      </c>
      <c r="G38" s="87">
        <v>0.6907015126726449</v>
      </c>
      <c r="H38" s="87">
        <v>42.764006408362661</v>
      </c>
      <c r="I38" s="74">
        <v>10.641030075928384</v>
      </c>
      <c r="J38" s="87">
        <v>10.458816360043691</v>
      </c>
      <c r="K38" s="87">
        <v>4.3124932678692902</v>
      </c>
      <c r="L38" s="87">
        <v>16.04014466260039</v>
      </c>
      <c r="M38" s="87">
        <v>14.912632838018498</v>
      </c>
      <c r="N38" s="87">
        <v>6.6928696715626765</v>
      </c>
      <c r="O38" s="74">
        <v>11.181066508027616</v>
      </c>
      <c r="P38" s="87"/>
      <c r="Q38" s="75">
        <v>11.181066508027616</v>
      </c>
    </row>
    <row r="39" spans="1:17" hidden="1">
      <c r="A39" s="76" t="s">
        <v>144</v>
      </c>
      <c r="B39" s="73">
        <v>15.50238734775618</v>
      </c>
      <c r="C39" s="87">
        <v>20.648724895611192</v>
      </c>
      <c r="D39" s="87">
        <v>2.5781192701373339</v>
      </c>
      <c r="E39" s="74">
        <v>5.0371634038774804</v>
      </c>
      <c r="F39" s="87">
        <v>2.2082243785896618</v>
      </c>
      <c r="G39" s="87">
        <v>7.3935691405078039</v>
      </c>
      <c r="H39" s="87">
        <v>34.584540751530987</v>
      </c>
      <c r="I39" s="74">
        <v>13.264725247507805</v>
      </c>
      <c r="J39" s="87">
        <v>10.730560815773568</v>
      </c>
      <c r="K39" s="87">
        <v>12.9719390048704</v>
      </c>
      <c r="L39" s="87">
        <v>16.514601668804609</v>
      </c>
      <c r="M39" s="87">
        <v>10.487781092507241</v>
      </c>
      <c r="N39" s="87">
        <v>7.6567905208552913</v>
      </c>
      <c r="O39" s="74">
        <v>10.756147514462667</v>
      </c>
      <c r="P39" s="87"/>
      <c r="Q39" s="75">
        <v>10.756147514462667</v>
      </c>
    </row>
    <row r="40" spans="1:17" hidden="1">
      <c r="A40" s="76" t="s">
        <v>145</v>
      </c>
      <c r="B40" s="73">
        <v>-21.895844393904</v>
      </c>
      <c r="C40" s="87">
        <v>-28.623960368866292</v>
      </c>
      <c r="D40" s="87">
        <v>18.174327733146999</v>
      </c>
      <c r="E40" s="74">
        <v>11.911635527304213</v>
      </c>
      <c r="F40" s="87">
        <v>10.672740613621935</v>
      </c>
      <c r="G40" s="87">
        <v>12.528403575267017</v>
      </c>
      <c r="H40" s="87">
        <v>25.427412749158627</v>
      </c>
      <c r="I40" s="74">
        <v>14.509118734311372</v>
      </c>
      <c r="J40" s="87">
        <v>12.858964155985525</v>
      </c>
      <c r="K40" s="87">
        <v>8.956432340181296</v>
      </c>
      <c r="L40" s="87">
        <v>21.019417409420839</v>
      </c>
      <c r="M40" s="87">
        <v>11.833782669536657</v>
      </c>
      <c r="N40" s="87">
        <v>11.399556916775673</v>
      </c>
      <c r="O40" s="74">
        <v>8.6658522841326349</v>
      </c>
      <c r="P40" s="87"/>
      <c r="Q40" s="75">
        <v>8.6658522841326349</v>
      </c>
    </row>
    <row r="41" spans="1:17" hidden="1">
      <c r="A41" s="76" t="s">
        <v>146</v>
      </c>
      <c r="B41" s="73">
        <v>-12.656692628235486</v>
      </c>
      <c r="C41" s="87">
        <v>-17.479464494363942</v>
      </c>
      <c r="D41" s="87">
        <v>11.029195043263707</v>
      </c>
      <c r="E41" s="74">
        <v>9.8913025102236407</v>
      </c>
      <c r="F41" s="87">
        <v>8.1794500446358391</v>
      </c>
      <c r="G41" s="87">
        <v>10.200029381581249</v>
      </c>
      <c r="H41" s="87">
        <v>32.172827947937982</v>
      </c>
      <c r="I41" s="74">
        <v>12.20713817321192</v>
      </c>
      <c r="J41" s="87">
        <v>7.8375024774004283</v>
      </c>
      <c r="K41" s="87">
        <v>12.283134756122733</v>
      </c>
      <c r="L41" s="87">
        <v>15.24059659971061</v>
      </c>
      <c r="M41" s="87">
        <v>13.355965399843173</v>
      </c>
      <c r="N41" s="87">
        <v>11.153918359064205</v>
      </c>
      <c r="O41" s="74">
        <v>8.5270749458602815</v>
      </c>
      <c r="P41" s="87"/>
      <c r="Q41" s="75">
        <v>8.5270749458602815</v>
      </c>
    </row>
    <row r="42" spans="1:17" hidden="1">
      <c r="A42" s="76" t="s">
        <v>147</v>
      </c>
      <c r="B42" s="73">
        <v>20.269581260105436</v>
      </c>
      <c r="C42" s="87">
        <v>19.910142930240848</v>
      </c>
      <c r="D42" s="87">
        <v>20.858336814196768</v>
      </c>
      <c r="E42" s="74">
        <v>2.4147115314206218</v>
      </c>
      <c r="F42" s="87">
        <v>2.4184109062677667E-2</v>
      </c>
      <c r="G42" s="87">
        <v>11.369035706988068</v>
      </c>
      <c r="H42" s="87">
        <v>24.007656388371622</v>
      </c>
      <c r="I42" s="74">
        <v>14.272358362068967</v>
      </c>
      <c r="J42" s="87">
        <v>11.261974005926762</v>
      </c>
      <c r="K42" s="87">
        <v>20.032954354931881</v>
      </c>
      <c r="L42" s="87">
        <v>12.319751528408903</v>
      </c>
      <c r="M42" s="87">
        <v>15.397595219140456</v>
      </c>
      <c r="N42" s="87">
        <v>12.054915085585336</v>
      </c>
      <c r="O42" s="74">
        <v>10.731206127320794</v>
      </c>
      <c r="P42" s="87"/>
      <c r="Q42" s="75">
        <v>10.731206127320794</v>
      </c>
    </row>
    <row r="43" spans="1:17" hidden="1">
      <c r="A43" s="76" t="s">
        <v>148</v>
      </c>
      <c r="B43" s="73">
        <v>13.950717019884259</v>
      </c>
      <c r="C43" s="87">
        <v>13.33876148783005</v>
      </c>
      <c r="D43" s="87">
        <v>15.758288826253544</v>
      </c>
      <c r="E43" s="74">
        <v>7.1492314358854339</v>
      </c>
      <c r="F43" s="87">
        <v>5.8460010712120924</v>
      </c>
      <c r="G43" s="87">
        <v>7.3182384388286001</v>
      </c>
      <c r="H43" s="87">
        <v>18.396097175382518</v>
      </c>
      <c r="I43" s="74">
        <v>8.5219053422319799</v>
      </c>
      <c r="J43" s="87">
        <v>10.665546635980675</v>
      </c>
      <c r="K43" s="87">
        <v>7.4873110416208224</v>
      </c>
      <c r="L43" s="87">
        <v>7.39137059437435</v>
      </c>
      <c r="M43" s="87">
        <v>8.4259256482942995</v>
      </c>
      <c r="N43" s="87">
        <v>12.322871656156613</v>
      </c>
      <c r="O43" s="74">
        <v>8.4563365761398117</v>
      </c>
      <c r="P43" s="87"/>
      <c r="Q43" s="75">
        <v>8.4563365761398117</v>
      </c>
    </row>
    <row r="44" spans="1:17" hidden="1">
      <c r="A44" s="76" t="s">
        <v>149</v>
      </c>
      <c r="B44" s="73">
        <v>22.716050501304803</v>
      </c>
      <c r="C44" s="87">
        <v>26.403625107966093</v>
      </c>
      <c r="D44" s="87">
        <v>9.4513373934708724</v>
      </c>
      <c r="E44" s="74">
        <v>1.4277862008762163</v>
      </c>
      <c r="F44" s="87">
        <v>-2.2106354358720637</v>
      </c>
      <c r="G44" s="87">
        <v>13.369137269509515</v>
      </c>
      <c r="H44" s="87">
        <v>23.345555118382112</v>
      </c>
      <c r="I44" s="74">
        <v>11.397435447137287</v>
      </c>
      <c r="J44" s="87">
        <v>10.773427616663138</v>
      </c>
      <c r="K44" s="87">
        <v>15.162669549358654</v>
      </c>
      <c r="L44" s="87">
        <v>8.8447565492132547</v>
      </c>
      <c r="M44" s="87">
        <v>11.967391430254535</v>
      </c>
      <c r="N44" s="87">
        <v>12.664245459899121</v>
      </c>
      <c r="O44" s="74">
        <v>9.4466569738983814</v>
      </c>
      <c r="P44" s="87"/>
      <c r="Q44" s="75">
        <v>9.4466569738983814</v>
      </c>
    </row>
    <row r="45" spans="1:17" hidden="1">
      <c r="A45" s="76" t="s">
        <v>150</v>
      </c>
      <c r="B45" s="73">
        <v>46.215377876470498</v>
      </c>
      <c r="C45" s="87">
        <v>47.84919133406531</v>
      </c>
      <c r="D45" s="87">
        <v>40.251616446093344</v>
      </c>
      <c r="E45" s="74">
        <v>4.2349756347031695</v>
      </c>
      <c r="F45" s="87">
        <v>0.9017989234633752</v>
      </c>
      <c r="G45" s="87">
        <v>15.251187184288364</v>
      </c>
      <c r="H45" s="87">
        <v>25.452856629772434</v>
      </c>
      <c r="I45" s="74">
        <v>14.89768079770152</v>
      </c>
      <c r="J45" s="87">
        <v>11.611368870945798</v>
      </c>
      <c r="K45" s="87">
        <v>15.514439484571332</v>
      </c>
      <c r="L45" s="87">
        <v>17.574172341771117</v>
      </c>
      <c r="M45" s="87">
        <v>12.600857275233063</v>
      </c>
      <c r="N45" s="87">
        <v>11.844698826670847</v>
      </c>
      <c r="O45" s="74">
        <v>14.462346942463894</v>
      </c>
      <c r="P45" s="87"/>
      <c r="Q45" s="75">
        <v>14.462346942463894</v>
      </c>
    </row>
    <row r="46" spans="1:17" hidden="1">
      <c r="A46" s="76" t="s">
        <v>151</v>
      </c>
      <c r="B46" s="73">
        <v>55.948203579893907</v>
      </c>
      <c r="C46" s="87">
        <v>69.28079759840351</v>
      </c>
      <c r="D46" s="87">
        <v>34.280913801517151</v>
      </c>
      <c r="E46" s="74">
        <v>4.5485589810900482</v>
      </c>
      <c r="F46" s="87">
        <v>1.5865911141454441</v>
      </c>
      <c r="G46" s="87">
        <v>12.235090871663013</v>
      </c>
      <c r="H46" s="87">
        <v>29.196606238262817</v>
      </c>
      <c r="I46" s="74">
        <v>13.685162716198221</v>
      </c>
      <c r="J46" s="87">
        <v>10.535407254034528</v>
      </c>
      <c r="K46" s="87">
        <v>10.679109094896415</v>
      </c>
      <c r="L46" s="87">
        <v>19.639539782665889</v>
      </c>
      <c r="M46" s="87">
        <v>10.115203234001275</v>
      </c>
      <c r="N46" s="87">
        <v>12.526245453149606</v>
      </c>
      <c r="O46" s="74">
        <v>13.131943735766127</v>
      </c>
      <c r="P46" s="87"/>
      <c r="Q46" s="75">
        <v>13.131943735766127</v>
      </c>
    </row>
    <row r="47" spans="1:17">
      <c r="A47" s="76" t="s">
        <v>152</v>
      </c>
      <c r="B47" s="73">
        <v>47.039106015585737</v>
      </c>
      <c r="C47" s="87">
        <v>46.081591264750251</v>
      </c>
      <c r="D47" s="87">
        <v>49.808262708849092</v>
      </c>
      <c r="E47" s="74">
        <v>15.982671817289937</v>
      </c>
      <c r="F47" s="87">
        <v>15.118026047991256</v>
      </c>
      <c r="G47" s="87">
        <v>19.506715900897316</v>
      </c>
      <c r="H47" s="87">
        <v>19.396819123447262</v>
      </c>
      <c r="I47" s="74">
        <v>15.939516687970945</v>
      </c>
      <c r="J47" s="87">
        <v>14.401623728854428</v>
      </c>
      <c r="K47" s="87">
        <v>6.4920702637021144</v>
      </c>
      <c r="L47" s="87">
        <v>24.770260741809558</v>
      </c>
      <c r="M47" s="87">
        <v>11.415341237547619</v>
      </c>
      <c r="N47" s="87">
        <v>13.594023372355748</v>
      </c>
      <c r="O47" s="74">
        <v>18.079894731978158</v>
      </c>
      <c r="P47" s="87"/>
      <c r="Q47" s="75">
        <v>18.079894731978158</v>
      </c>
    </row>
    <row r="48" spans="1:17">
      <c r="A48" s="76" t="s">
        <v>153</v>
      </c>
      <c r="B48" s="73">
        <v>48.061308095051544</v>
      </c>
      <c r="C48" s="87">
        <v>52.152744540521368</v>
      </c>
      <c r="D48" s="87">
        <v>31.064345771807496</v>
      </c>
      <c r="E48" s="74">
        <v>7.6461760737280411</v>
      </c>
      <c r="F48" s="87">
        <v>5.822036167860337</v>
      </c>
      <c r="G48" s="87">
        <v>16.87751209653851</v>
      </c>
      <c r="H48" s="87">
        <v>11.535595723654165</v>
      </c>
      <c r="I48" s="74">
        <v>14.452021488049949</v>
      </c>
      <c r="J48" s="87">
        <v>14.474088826359338</v>
      </c>
      <c r="K48" s="87">
        <v>7.9726797906413669</v>
      </c>
      <c r="L48" s="87">
        <v>18.746070520993207</v>
      </c>
      <c r="M48" s="87">
        <v>16.657456562000704</v>
      </c>
      <c r="N48" s="87">
        <v>15.071154031683005</v>
      </c>
      <c r="O48" s="74">
        <v>16.269323890326611</v>
      </c>
      <c r="P48" s="87"/>
      <c r="Q48" s="75">
        <v>16.269323890326611</v>
      </c>
    </row>
    <row r="49" spans="1:17">
      <c r="A49" s="76" t="s">
        <v>154</v>
      </c>
      <c r="B49" s="73">
        <v>-0.17419134860345822</v>
      </c>
      <c r="C49" s="87">
        <v>-1.5898850592921934</v>
      </c>
      <c r="D49" s="87">
        <v>5.273320377783886</v>
      </c>
      <c r="E49" s="74">
        <v>4.5216603579218635</v>
      </c>
      <c r="F49" s="87">
        <v>2.5069634952003028</v>
      </c>
      <c r="G49" s="87">
        <v>14.951607325258212</v>
      </c>
      <c r="H49" s="87">
        <v>9.0437103084715744</v>
      </c>
      <c r="I49" s="74">
        <v>13.870181269098403</v>
      </c>
      <c r="J49" s="87">
        <v>12.676675621595223</v>
      </c>
      <c r="K49" s="87">
        <v>8.3762020654572247</v>
      </c>
      <c r="L49" s="87">
        <v>18.049035249662595</v>
      </c>
      <c r="M49" s="87">
        <v>14.885790767807606</v>
      </c>
      <c r="N49" s="87">
        <v>16.624791069272561</v>
      </c>
      <c r="O49" s="74">
        <v>9.4273410223661376</v>
      </c>
      <c r="P49" s="87"/>
      <c r="Q49" s="75">
        <v>9.4273410223661376</v>
      </c>
    </row>
    <row r="50" spans="1:17">
      <c r="A50" s="76" t="s">
        <v>155</v>
      </c>
      <c r="B50" s="73">
        <v>1.8105609216670229</v>
      </c>
      <c r="C50" s="87">
        <v>-4.2503344543333368</v>
      </c>
      <c r="D50" s="87">
        <v>14.227659601861319</v>
      </c>
      <c r="E50" s="74">
        <v>7.7338544731081109</v>
      </c>
      <c r="F50" s="87">
        <v>8.597942090867889</v>
      </c>
      <c r="G50" s="87">
        <v>5.0059714221475611</v>
      </c>
      <c r="H50" s="87">
        <v>2.896882564958343</v>
      </c>
      <c r="I50" s="74">
        <v>14.115310825967137</v>
      </c>
      <c r="J50" s="87">
        <v>12.759666544205755</v>
      </c>
      <c r="K50" s="87">
        <v>6.4355749847386621</v>
      </c>
      <c r="L50" s="87">
        <v>23.670584134284564</v>
      </c>
      <c r="M50" s="87">
        <v>0.2300977157049576</v>
      </c>
      <c r="N50" s="87">
        <v>14.652954912859817</v>
      </c>
      <c r="O50" s="74">
        <v>11.483875896427918</v>
      </c>
      <c r="P50" s="87"/>
      <c r="Q50" s="75">
        <v>11.483875896427918</v>
      </c>
    </row>
    <row r="51" spans="1:17">
      <c r="A51" s="76" t="s">
        <v>71</v>
      </c>
      <c r="B51" s="73">
        <v>2.5406082768773008</v>
      </c>
      <c r="C51" s="87">
        <v>-1.9870959375988828</v>
      </c>
      <c r="D51" s="87">
        <v>15.30910674827286</v>
      </c>
      <c r="E51" s="74">
        <v>7.8057107811781838</v>
      </c>
      <c r="F51" s="87">
        <v>6.4013992502471808</v>
      </c>
      <c r="G51" s="87">
        <v>3.9579230774928633</v>
      </c>
      <c r="H51" s="87">
        <v>22.091764958130913</v>
      </c>
      <c r="I51" s="74">
        <v>13.506404625459153</v>
      </c>
      <c r="J51" s="87">
        <v>16.130213714705643</v>
      </c>
      <c r="K51" s="87">
        <v>20.743494373231439</v>
      </c>
      <c r="L51" s="87">
        <v>8.7683591381612178</v>
      </c>
      <c r="M51" s="87">
        <v>5.5127752109895249</v>
      </c>
      <c r="N51" s="87">
        <v>14.036943136758998</v>
      </c>
      <c r="O51" s="74">
        <v>10.883647894987972</v>
      </c>
      <c r="P51" s="87"/>
      <c r="Q51" s="75">
        <v>10.883647894987972</v>
      </c>
    </row>
    <row r="52" spans="1:17">
      <c r="A52" s="76" t="s">
        <v>72</v>
      </c>
      <c r="B52" s="73">
        <v>19.489979342582327</v>
      </c>
      <c r="C52" s="87">
        <v>16.992903134945646</v>
      </c>
      <c r="D52" s="87">
        <v>31.532642128358194</v>
      </c>
      <c r="E52" s="74">
        <v>16.031546543756924</v>
      </c>
      <c r="F52" s="87">
        <v>15.741178132473571</v>
      </c>
      <c r="G52" s="87">
        <v>5.6518856052745505</v>
      </c>
      <c r="H52" s="87">
        <v>31.168343336642977</v>
      </c>
      <c r="I52" s="74">
        <v>15.764681104414228</v>
      </c>
      <c r="J52" s="87">
        <v>18.018784652780802</v>
      </c>
      <c r="K52" s="87">
        <v>22.888677519113294</v>
      </c>
      <c r="L52" s="87">
        <v>10.804264987530303</v>
      </c>
      <c r="M52" s="87">
        <v>8.0102041254567453</v>
      </c>
      <c r="N52" s="87">
        <v>17.593759574306748</v>
      </c>
      <c r="O52" s="74">
        <v>16.36722158324579</v>
      </c>
      <c r="P52" s="87"/>
      <c r="Q52" s="75">
        <v>16.36722158324579</v>
      </c>
    </row>
    <row r="53" spans="1:17">
      <c r="A53" s="76" t="s">
        <v>73</v>
      </c>
      <c r="B53" s="73">
        <v>24.331136490098562</v>
      </c>
      <c r="C53" s="87">
        <v>21.110484475964213</v>
      </c>
      <c r="D53" s="87">
        <v>35.916084568657908</v>
      </c>
      <c r="E53" s="74">
        <v>18.17377589902059</v>
      </c>
      <c r="F53" s="87">
        <v>15.757405526749462</v>
      </c>
      <c r="G53" s="87">
        <v>7.6970489731548231</v>
      </c>
      <c r="H53" s="87">
        <v>51.987983405135388</v>
      </c>
      <c r="I53" s="74">
        <v>10.0756959586921</v>
      </c>
      <c r="J53" s="87">
        <v>15.225086733031212</v>
      </c>
      <c r="K53" s="87">
        <v>15.595974676085319</v>
      </c>
      <c r="L53" s="87">
        <v>2.5385252901375526</v>
      </c>
      <c r="M53" s="87">
        <v>6.796088659395827</v>
      </c>
      <c r="N53" s="87">
        <v>19.816352073528932</v>
      </c>
      <c r="O53" s="74">
        <v>13.920352786239064</v>
      </c>
      <c r="P53" s="87"/>
      <c r="Q53" s="75">
        <v>13.920352786239064</v>
      </c>
    </row>
    <row r="54" spans="1:17">
      <c r="A54" s="76" t="s">
        <v>74</v>
      </c>
      <c r="B54" s="73">
        <v>1.2949789904262285</v>
      </c>
      <c r="C54" s="87">
        <v>-11.341928601082889</v>
      </c>
      <c r="D54" s="87">
        <v>22.996498418380273</v>
      </c>
      <c r="E54" s="74">
        <v>5.3754100924711201</v>
      </c>
      <c r="F54" s="87">
        <v>1.289719365186395</v>
      </c>
      <c r="G54" s="87">
        <v>1.0148454461423522</v>
      </c>
      <c r="H54" s="87">
        <v>50.645106220841427</v>
      </c>
      <c r="I54" s="74">
        <v>12.072194328695025</v>
      </c>
      <c r="J54" s="87">
        <v>14.277348022180192</v>
      </c>
      <c r="K54" s="87">
        <v>24.020861586921729</v>
      </c>
      <c r="L54" s="87">
        <v>2.3859648448923845</v>
      </c>
      <c r="M54" s="87">
        <v>6.5291113867261084</v>
      </c>
      <c r="N54" s="87">
        <v>20.84167017280874</v>
      </c>
      <c r="O54" s="74">
        <v>9.5904434261799736</v>
      </c>
      <c r="P54" s="87"/>
      <c r="Q54" s="75">
        <v>9.5904434261799736</v>
      </c>
    </row>
    <row r="55" spans="1:17">
      <c r="A55" s="76" t="s">
        <v>68</v>
      </c>
      <c r="B55" s="73">
        <v>10.84235035449689</v>
      </c>
      <c r="C55" s="87">
        <v>15.758066158998291</v>
      </c>
      <c r="D55" s="87">
        <v>-0.94098390313067837</v>
      </c>
      <c r="E55" s="74">
        <v>5.418322751636711</v>
      </c>
      <c r="F55" s="87">
        <v>-4.3509300981975141</v>
      </c>
      <c r="G55" s="87">
        <v>35.183553602197378</v>
      </c>
      <c r="H55" s="87">
        <v>45.548393873540626</v>
      </c>
      <c r="I55" s="74">
        <v>12.11872455854285</v>
      </c>
      <c r="J55" s="87">
        <v>16.378196026399515</v>
      </c>
      <c r="K55" s="87">
        <v>10.165448220203</v>
      </c>
      <c r="L55" s="87">
        <v>8.6679141321463327</v>
      </c>
      <c r="M55" s="87">
        <v>20.282214373649555</v>
      </c>
      <c r="N55" s="87">
        <v>17.726546382188936</v>
      </c>
      <c r="O55" s="74">
        <v>10.088463675732404</v>
      </c>
      <c r="P55" s="87"/>
      <c r="Q55" s="75">
        <v>10.088463675732404</v>
      </c>
    </row>
    <row r="56" spans="1:17">
      <c r="A56" s="76" t="s">
        <v>69</v>
      </c>
      <c r="B56" s="73">
        <v>9.3847798623553711</v>
      </c>
      <c r="C56" s="87">
        <v>13.245622593601317</v>
      </c>
      <c r="D56" s="87">
        <v>-7.1766875418483327</v>
      </c>
      <c r="E56" s="74">
        <v>-1.9760036918449237</v>
      </c>
      <c r="F56" s="87">
        <v>-14.268602327034843</v>
      </c>
      <c r="G56" s="87">
        <v>37.819379805016382</v>
      </c>
      <c r="H56" s="87">
        <v>41.891092155385557</v>
      </c>
      <c r="I56" s="74">
        <v>10.964649752872848</v>
      </c>
      <c r="J56" s="87">
        <v>15.745325343020314</v>
      </c>
      <c r="K56" s="87">
        <v>6.466235918990443</v>
      </c>
      <c r="L56" s="87">
        <v>8.9774841025123955</v>
      </c>
      <c r="M56" s="87">
        <v>23.489280176962065</v>
      </c>
      <c r="N56" s="87">
        <v>9.6655328506642775</v>
      </c>
      <c r="O56" s="74">
        <v>7.3102589222359766</v>
      </c>
      <c r="P56" s="87"/>
      <c r="Q56" s="75">
        <v>7.3102589222359766</v>
      </c>
    </row>
    <row r="57" spans="1:17">
      <c r="A57" s="76" t="s">
        <v>70</v>
      </c>
      <c r="B57" s="73">
        <v>-14.031450875351675</v>
      </c>
      <c r="C57" s="87">
        <v>-16.098342388182893</v>
      </c>
      <c r="D57" s="87">
        <v>-7.4065580401436737</v>
      </c>
      <c r="E57" s="74">
        <v>-4.1389830607351286</v>
      </c>
      <c r="F57" s="87">
        <v>-14.893835108768826</v>
      </c>
      <c r="G57" s="87">
        <v>45.427362465517675</v>
      </c>
      <c r="H57" s="87">
        <v>16.717706715761487</v>
      </c>
      <c r="I57" s="74">
        <v>9.2937376484756271</v>
      </c>
      <c r="J57" s="87">
        <v>10.87517603549424</v>
      </c>
      <c r="K57" s="87">
        <v>5.8116619800741196</v>
      </c>
      <c r="L57" s="87">
        <v>9.0356272792026981</v>
      </c>
      <c r="M57" s="87">
        <v>22.450531384217527</v>
      </c>
      <c r="N57" s="87">
        <v>4.2370989169102753</v>
      </c>
      <c r="O57" s="74">
        <v>2.5752018702745918</v>
      </c>
      <c r="P57" s="87"/>
      <c r="Q57" s="75">
        <v>2.5752018702745918</v>
      </c>
    </row>
    <row r="58" spans="1:17">
      <c r="A58" s="76" t="s">
        <v>161</v>
      </c>
      <c r="B58" s="73">
        <v>-3.5547044672968617</v>
      </c>
      <c r="C58" s="87">
        <v>-3.8868771042154076</v>
      </c>
      <c r="D58" s="87">
        <v>-3.1435180895403807</v>
      </c>
      <c r="E58" s="74">
        <v>-3.2236579345905478</v>
      </c>
      <c r="F58" s="87">
        <v>-10.142214134006929</v>
      </c>
      <c r="G58" s="87">
        <v>44.086584832139316</v>
      </c>
      <c r="H58" s="87">
        <v>4.5174728172250429</v>
      </c>
      <c r="I58" s="74">
        <v>8.9516942184027517</v>
      </c>
      <c r="J58" s="87">
        <v>13.840519020142633</v>
      </c>
      <c r="K58" s="87">
        <v>1.473969546444228</v>
      </c>
      <c r="L58" s="87">
        <v>9.2712938135392431</v>
      </c>
      <c r="M58" s="87">
        <v>26.103446962139682</v>
      </c>
      <c r="N58" s="87">
        <v>3.7031168862519079</v>
      </c>
      <c r="O58" s="74">
        <v>5.0843626121721162</v>
      </c>
      <c r="P58" s="87"/>
      <c r="Q58" s="75">
        <v>5.0843626121721162</v>
      </c>
    </row>
    <row r="59" spans="1:17">
      <c r="A59" s="76" t="s">
        <v>163</v>
      </c>
      <c r="B59" s="73">
        <v>0.51888721898410406</v>
      </c>
      <c r="C59" s="87">
        <v>0.72899188278346982</v>
      </c>
      <c r="D59" s="87">
        <v>-6.9650601100750692E-2</v>
      </c>
      <c r="E59" s="74">
        <v>-1.6819243010531042</v>
      </c>
      <c r="F59" s="87">
        <v>-5.2479320441800725</v>
      </c>
      <c r="G59" s="87">
        <v>4.5724474529436838</v>
      </c>
      <c r="H59" s="87">
        <v>9.0268530081540792</v>
      </c>
      <c r="I59" s="74">
        <v>10.605997629925151</v>
      </c>
      <c r="J59" s="87">
        <v>21.591776539476896</v>
      </c>
      <c r="K59" s="87">
        <v>8.1582220641965346</v>
      </c>
      <c r="L59" s="87">
        <v>7.1198562966625492</v>
      </c>
      <c r="M59" s="87">
        <v>1.2437557506802885</v>
      </c>
      <c r="N59" s="87">
        <v>5.0389340005979681</v>
      </c>
      <c r="O59" s="74">
        <v>6.4171748511512057</v>
      </c>
      <c r="P59" s="87"/>
      <c r="Q59" s="75">
        <v>6.4171748511512057</v>
      </c>
    </row>
    <row r="60" spans="1:17">
      <c r="A60" s="76" t="s">
        <v>164</v>
      </c>
      <c r="B60" s="73">
        <v>10.357526409953056</v>
      </c>
      <c r="C60" s="87">
        <v>9.3006499016642099</v>
      </c>
      <c r="D60" s="87">
        <v>15.888547429529781</v>
      </c>
      <c r="E60" s="74">
        <v>0.70760461630029137</v>
      </c>
      <c r="F60" s="87">
        <v>-1.5564560932394369</v>
      </c>
      <c r="G60" s="87">
        <v>3.6726119604145513</v>
      </c>
      <c r="H60" s="87">
        <v>7.1390830331183537</v>
      </c>
      <c r="I60" s="74">
        <v>14.748688445447341</v>
      </c>
      <c r="J60" s="87">
        <v>32.250028012394594</v>
      </c>
      <c r="K60" s="87">
        <v>12.578536829758077</v>
      </c>
      <c r="L60" s="87">
        <v>8.2436463740389083</v>
      </c>
      <c r="M60" s="87">
        <v>1.5847928926667019</v>
      </c>
      <c r="N60" s="87">
        <v>6.0611422871761675</v>
      </c>
      <c r="O60" s="74">
        <v>10.700123903697973</v>
      </c>
      <c r="P60" s="87"/>
      <c r="Q60" s="75">
        <v>10.700123903697973</v>
      </c>
    </row>
    <row r="61" spans="1:17">
      <c r="A61" s="76" t="s">
        <v>165</v>
      </c>
      <c r="B61" s="73">
        <v>-6.2471865440362162</v>
      </c>
      <c r="C61" s="87">
        <v>-15.387505970637013</v>
      </c>
      <c r="D61" s="87">
        <v>20.299655245109761</v>
      </c>
      <c r="E61" s="74">
        <v>-0.78974462088592035</v>
      </c>
      <c r="F61" s="87">
        <v>-2.2515726155871292</v>
      </c>
      <c r="G61" s="87">
        <v>-1.5562625575743763</v>
      </c>
      <c r="H61" s="87">
        <v>6.7965875786539485</v>
      </c>
      <c r="I61" s="74">
        <v>13.215667112426219</v>
      </c>
      <c r="J61" s="87">
        <v>26.183144554883359</v>
      </c>
      <c r="K61" s="87">
        <v>13.540203138067239</v>
      </c>
      <c r="L61" s="87">
        <v>7.443343918409691</v>
      </c>
      <c r="M61" s="87">
        <v>1.1039613054723707</v>
      </c>
      <c r="N61" s="87">
        <v>7.1267342643058411</v>
      </c>
      <c r="O61" s="74">
        <v>7.4473464544813668</v>
      </c>
      <c r="P61" s="87"/>
      <c r="Q61" s="75">
        <v>7.4473464544813668</v>
      </c>
    </row>
    <row r="62" spans="1:17">
      <c r="A62" s="76" t="s">
        <v>166</v>
      </c>
      <c r="B62" s="73">
        <v>-7.0443105893948328</v>
      </c>
      <c r="C62" s="87">
        <v>-36.902272368356819</v>
      </c>
      <c r="D62" s="87">
        <v>29.632285317645863</v>
      </c>
      <c r="E62" s="74">
        <v>-8.9164416970327718</v>
      </c>
      <c r="F62" s="87">
        <v>-13.171752542639073</v>
      </c>
      <c r="G62" s="87">
        <v>-1.989206956895613</v>
      </c>
      <c r="H62" s="87">
        <v>7.5593892105060858</v>
      </c>
      <c r="I62" s="74">
        <v>17.20541666316123</v>
      </c>
      <c r="J62" s="87">
        <v>32.974194439670093</v>
      </c>
      <c r="K62" s="87">
        <v>17.316562391712203</v>
      </c>
      <c r="L62" s="87">
        <v>9.7814953226177987</v>
      </c>
      <c r="M62" s="87">
        <v>0.46330211011126643</v>
      </c>
      <c r="N62" s="87">
        <v>5.0291218491905907</v>
      </c>
      <c r="O62" s="74">
        <v>9.7109838121542982</v>
      </c>
      <c r="P62" s="87"/>
      <c r="Q62" s="75">
        <v>9.7109838121542982</v>
      </c>
    </row>
    <row r="63" spans="1:17">
      <c r="A63" s="76" t="s">
        <v>170</v>
      </c>
      <c r="B63" s="73">
        <v>-1.2421513204568344</v>
      </c>
      <c r="C63" s="87">
        <v>-13.665896861819659</v>
      </c>
      <c r="D63" s="87">
        <v>33.836938213154582</v>
      </c>
      <c r="E63" s="74">
        <v>-6.9026043255468084</v>
      </c>
      <c r="F63" s="87">
        <v>-13.490867683830073</v>
      </c>
      <c r="G63" s="87">
        <v>9.3625734758965677</v>
      </c>
      <c r="H63" s="87">
        <v>6.0937257588042026</v>
      </c>
      <c r="I63" s="74">
        <v>10.033874931452818</v>
      </c>
      <c r="J63" s="87">
        <v>11.43927147507409</v>
      </c>
      <c r="K63" s="87">
        <v>10.830907300095236</v>
      </c>
      <c r="L63" s="87">
        <v>9.8453328331414784</v>
      </c>
      <c r="M63" s="87">
        <v>4.493459533799995</v>
      </c>
      <c r="N63" s="87">
        <v>6.1277608676511885</v>
      </c>
      <c r="O63" s="74">
        <v>4.8738136197220356</v>
      </c>
      <c r="P63" s="87"/>
      <c r="Q63" s="75">
        <v>4.8738136197220356</v>
      </c>
    </row>
    <row r="64" spans="1:17">
      <c r="A64" s="76" t="s">
        <v>171</v>
      </c>
      <c r="B64" s="73">
        <v>-7.2187868848483188</v>
      </c>
      <c r="C64" s="87">
        <v>-10.410408779844333</v>
      </c>
      <c r="D64" s="87">
        <v>8.5346285085210081</v>
      </c>
      <c r="E64" s="74">
        <v>-4.7726046808109324</v>
      </c>
      <c r="F64" s="87">
        <v>-16.256560570881309</v>
      </c>
      <c r="G64" s="87">
        <v>21.715667057489604</v>
      </c>
      <c r="H64" s="87">
        <v>13.719708267259382</v>
      </c>
      <c r="I64" s="74">
        <v>9.5628726557395911</v>
      </c>
      <c r="J64" s="87">
        <v>10.605989318925866</v>
      </c>
      <c r="K64" s="87">
        <v>9.1651116609645804</v>
      </c>
      <c r="L64" s="87">
        <v>10.169792239690038</v>
      </c>
      <c r="M64" s="87">
        <v>6.1987320880142098</v>
      </c>
      <c r="N64" s="87">
        <v>6.0973295985189129</v>
      </c>
      <c r="O64" s="74">
        <v>3.9123965039321908</v>
      </c>
      <c r="P64" s="87"/>
      <c r="Q64" s="75">
        <v>3.9123965039321908</v>
      </c>
    </row>
    <row r="65" spans="1:17">
      <c r="A65" s="76" t="s">
        <v>173</v>
      </c>
      <c r="B65" s="73">
        <v>27.483838566229302</v>
      </c>
      <c r="C65" s="87">
        <v>34.863476440440003</v>
      </c>
      <c r="D65" s="87">
        <v>12.40886174296584</v>
      </c>
      <c r="E65" s="74">
        <v>-3.6960790880081662</v>
      </c>
      <c r="F65" s="87">
        <v>-12.70840735382631</v>
      </c>
      <c r="G65" s="87">
        <v>19.282596332915791</v>
      </c>
      <c r="H65" s="87">
        <v>9.2178607693161254</v>
      </c>
      <c r="I65" s="74">
        <v>11.373286037662513</v>
      </c>
      <c r="J65" s="87">
        <v>14.53818507118064</v>
      </c>
      <c r="K65" s="87">
        <v>9.1480228458811865</v>
      </c>
      <c r="L65" s="87">
        <v>10.91761230921187</v>
      </c>
      <c r="M65" s="87">
        <v>12.247445487132817</v>
      </c>
      <c r="N65" s="87">
        <v>7.2067471156298026</v>
      </c>
      <c r="O65" s="74">
        <v>9.0368823409491998</v>
      </c>
      <c r="P65" s="87"/>
      <c r="Q65" s="75">
        <v>9.0368823409491998</v>
      </c>
    </row>
    <row r="66" spans="1:17">
      <c r="A66" s="76" t="s">
        <v>174</v>
      </c>
      <c r="B66" s="73">
        <v>34.923890628219425</v>
      </c>
      <c r="C66" s="87">
        <v>72.867054046356728</v>
      </c>
      <c r="D66" s="87">
        <v>12.237628773387172</v>
      </c>
      <c r="E66" s="74">
        <v>-7.7521030733538279</v>
      </c>
      <c r="F66" s="87">
        <v>-18.150214928710025</v>
      </c>
      <c r="G66" s="87">
        <v>18.008585756012113</v>
      </c>
      <c r="H66" s="87">
        <v>13.922131410103807</v>
      </c>
      <c r="I66" s="74">
        <v>9.3762796875893279</v>
      </c>
      <c r="J66" s="87">
        <v>14.837143438832264</v>
      </c>
      <c r="K66" s="87">
        <v>4.6070174607812566</v>
      </c>
      <c r="L66" s="87">
        <v>5.9570785159191857</v>
      </c>
      <c r="M66" s="87">
        <v>20.954027139866145</v>
      </c>
      <c r="N66" s="87">
        <v>9.5326829106784157</v>
      </c>
      <c r="O66" s="74">
        <v>7.2095539034399261</v>
      </c>
      <c r="P66" s="87"/>
      <c r="Q66" s="75">
        <v>7.2095539034399261</v>
      </c>
    </row>
    <row r="67" spans="1:17">
      <c r="A67" s="76" t="s">
        <v>175</v>
      </c>
      <c r="B67" s="73">
        <v>7.7011039508944474</v>
      </c>
      <c r="C67" s="87">
        <v>9.6600884671327876</v>
      </c>
      <c r="D67" s="87">
        <v>4.1330356631747751</v>
      </c>
      <c r="E67" s="74">
        <v>3.2763998101827454</v>
      </c>
      <c r="F67" s="87">
        <v>-0.58526326530567818</v>
      </c>
      <c r="G67" s="87">
        <v>8.7245696400625938</v>
      </c>
      <c r="H67" s="87">
        <v>11.050949181290388</v>
      </c>
      <c r="I67" s="74">
        <v>11.442584576267222</v>
      </c>
      <c r="J67" s="87">
        <v>17.050255466293983</v>
      </c>
      <c r="K67" s="87">
        <v>7.2891803278688618</v>
      </c>
      <c r="L67" s="87">
        <v>8.8513372939735202</v>
      </c>
      <c r="M67" s="87">
        <v>21.145739391244998</v>
      </c>
      <c r="N67" s="87">
        <v>7.9608938547486092</v>
      </c>
      <c r="O67" s="74">
        <v>9.3315854091596435</v>
      </c>
      <c r="P67" s="87"/>
      <c r="Q67" s="75">
        <v>9.3315854091596435</v>
      </c>
    </row>
    <row r="68" spans="1:17">
      <c r="A68" s="76" t="s">
        <v>176</v>
      </c>
      <c r="B68" s="73">
        <v>28.489899728723106</v>
      </c>
      <c r="C68" s="87">
        <v>35.083403742351202</v>
      </c>
      <c r="D68" s="87">
        <v>1.6260162601626038</v>
      </c>
      <c r="E68" s="74">
        <v>2.6843652743993087</v>
      </c>
      <c r="F68" s="87">
        <v>-2.4717618619571069</v>
      </c>
      <c r="G68" s="87">
        <v>7.1747239084326742</v>
      </c>
      <c r="H68" s="87">
        <v>12.515619861887526</v>
      </c>
      <c r="I68" s="74">
        <v>10.386747753278659</v>
      </c>
      <c r="J68" s="87">
        <v>16.682653815415669</v>
      </c>
      <c r="K68" s="87">
        <v>5.2690365190365229</v>
      </c>
      <c r="L68" s="87">
        <v>8.5557419551624374</v>
      </c>
      <c r="M68" s="87">
        <v>13.063300585612375</v>
      </c>
      <c r="N68" s="87">
        <v>8.7478559176672306</v>
      </c>
      <c r="O68" s="74">
        <v>11.242725069888188</v>
      </c>
      <c r="P68" s="87"/>
      <c r="Q68" s="75">
        <v>11.242725069888188</v>
      </c>
    </row>
    <row r="69" spans="1:17">
      <c r="A69" s="76" t="s">
        <v>177</v>
      </c>
      <c r="B69" s="73">
        <v>-1.8302385488861428</v>
      </c>
      <c r="C69" s="87">
        <v>-1.4883091606250289</v>
      </c>
      <c r="D69" s="87">
        <v>-2.6682536247565438</v>
      </c>
      <c r="E69" s="74">
        <v>0.97799962832357834</v>
      </c>
      <c r="F69" s="87">
        <v>-4.3730889857490416</v>
      </c>
      <c r="G69" s="87">
        <v>5.8177245350453433</v>
      </c>
      <c r="H69" s="87">
        <v>13.176618303571438</v>
      </c>
      <c r="I69" s="74">
        <v>9.8317590689344829</v>
      </c>
      <c r="J69" s="87">
        <v>16.77682061781168</v>
      </c>
      <c r="K69" s="87">
        <v>4.8563892854550286</v>
      </c>
      <c r="L69" s="87">
        <v>8.0195502053004812</v>
      </c>
      <c r="M69" s="87">
        <v>10.602420661343647</v>
      </c>
      <c r="N69" s="87">
        <v>6.3697280252266522</v>
      </c>
      <c r="O69" s="74">
        <v>6.6685582856954184</v>
      </c>
      <c r="P69" s="87"/>
      <c r="Q69" s="75">
        <v>6.6685582856954184</v>
      </c>
    </row>
    <row r="70" spans="1:17">
      <c r="A70" s="76" t="s">
        <v>208</v>
      </c>
      <c r="B70" s="73">
        <v>-7.5792484017245547</v>
      </c>
      <c r="C70" s="87">
        <v>-3.0876716212975039</v>
      </c>
      <c r="D70" s="87">
        <v>-11.715452688903998</v>
      </c>
      <c r="E70" s="74">
        <v>-0.29758657005671052</v>
      </c>
      <c r="F70" s="87">
        <v>-7.3534251516019138</v>
      </c>
      <c r="G70" s="87">
        <v>5.9687971816809435</v>
      </c>
      <c r="H70" s="87">
        <v>16.371639973775419</v>
      </c>
      <c r="I70" s="74">
        <v>9.8503722406500049</v>
      </c>
      <c r="J70" s="87">
        <v>15.564147422435806</v>
      </c>
      <c r="K70" s="87">
        <v>3.1765086107391887</v>
      </c>
      <c r="L70" s="87">
        <v>10.381186916860335</v>
      </c>
      <c r="M70" s="87">
        <v>7.2489803261134247</v>
      </c>
      <c r="N70" s="87">
        <v>5.5285681239879558</v>
      </c>
      <c r="O70" s="74">
        <v>7.11967927414989</v>
      </c>
      <c r="P70" s="87"/>
      <c r="Q70" s="75">
        <v>7.11967927414989</v>
      </c>
    </row>
    <row r="71" spans="1:17">
      <c r="A71" s="76" t="s">
        <v>209</v>
      </c>
      <c r="B71" s="73">
        <v>0.90414109946119292</v>
      </c>
      <c r="C71" s="87">
        <v>1.9581956219559518</v>
      </c>
      <c r="D71" s="87">
        <v>-1.1175988511110797</v>
      </c>
      <c r="E71" s="74">
        <v>0.24813778076854132</v>
      </c>
      <c r="F71" s="87">
        <v>-6.0524360323267894</v>
      </c>
      <c r="G71" s="87">
        <v>6.1585803030476161</v>
      </c>
      <c r="H71" s="87">
        <v>13.224814434807586</v>
      </c>
      <c r="I71" s="74">
        <v>8.8079789257696515</v>
      </c>
      <c r="J71" s="87">
        <v>15.304160202454591</v>
      </c>
      <c r="K71" s="87">
        <v>3.8166939371272428</v>
      </c>
      <c r="L71" s="87">
        <v>6.9949772756789086</v>
      </c>
      <c r="M71" s="87">
        <v>9.2172142785967353</v>
      </c>
      <c r="N71" s="87">
        <v>5.9291946061415937</v>
      </c>
      <c r="O71" s="74"/>
      <c r="P71" s="87"/>
      <c r="Q71" s="75">
        <v>6.4298440357147992</v>
      </c>
    </row>
    <row r="72" spans="1:17">
      <c r="A72" s="76" t="s">
        <v>210</v>
      </c>
      <c r="B72" s="73">
        <v>1.900330196584241</v>
      </c>
      <c r="C72" s="87">
        <v>4.1675117466151921</v>
      </c>
      <c r="D72" s="87">
        <v>-10.377903982725471</v>
      </c>
      <c r="E72" s="74">
        <v>3.1161019156835579</v>
      </c>
      <c r="F72" s="87">
        <v>-2.1317945629924338</v>
      </c>
      <c r="G72" s="87">
        <v>6.6089191193970249</v>
      </c>
      <c r="H72" s="87">
        <v>12.42823374952</v>
      </c>
      <c r="I72" s="74">
        <v>7.4726227750304268</v>
      </c>
      <c r="J72" s="87">
        <v>13.10142074275111</v>
      </c>
      <c r="K72" s="87">
        <v>2.0083156688474282</v>
      </c>
      <c r="L72" s="87">
        <v>6.4793247448334963</v>
      </c>
      <c r="M72" s="87">
        <v>5.911942286585731</v>
      </c>
      <c r="N72" s="87">
        <v>8.3925936795621965</v>
      </c>
      <c r="O72" s="74">
        <v>7.11967927414989</v>
      </c>
      <c r="P72" s="87"/>
      <c r="Q72" s="75">
        <v>5.806657810767998</v>
      </c>
    </row>
    <row r="73" spans="1:17" ht="39" thickBot="1">
      <c r="A73" s="88" t="s">
        <v>18</v>
      </c>
      <c r="B73" s="89">
        <f>AVERAGE(B3:B72)</f>
        <v>9.875307227848916</v>
      </c>
      <c r="C73" s="90">
        <f t="shared" ref="C73:Q73" si="0">AVERAGE(C3:C72)</f>
        <v>9.3867936436502504</v>
      </c>
      <c r="D73" s="90">
        <f t="shared" si="0"/>
        <v>13.874982722158753</v>
      </c>
      <c r="E73" s="90">
        <f t="shared" si="0"/>
        <v>7.0765173236015029</v>
      </c>
      <c r="F73" s="90">
        <f t="shared" si="0"/>
        <v>5.436277990042039</v>
      </c>
      <c r="G73" s="90">
        <f t="shared" si="0"/>
        <v>8.7600191241114693</v>
      </c>
      <c r="H73" s="90">
        <f t="shared" si="0"/>
        <v>16.022454757920016</v>
      </c>
      <c r="I73" s="90">
        <f t="shared" si="0"/>
        <v>12.459037356747505</v>
      </c>
      <c r="J73" s="90">
        <f t="shared" si="0"/>
        <v>13.561979277156304</v>
      </c>
      <c r="K73" s="90">
        <f t="shared" si="0"/>
        <v>12.275446299227321</v>
      </c>
      <c r="L73" s="90">
        <f t="shared" si="0"/>
        <v>12.057650209951865</v>
      </c>
      <c r="M73" s="90">
        <f t="shared" si="0"/>
        <v>13.022552770265509</v>
      </c>
      <c r="N73" s="90">
        <f t="shared" si="0"/>
        <v>11.213713528860421</v>
      </c>
      <c r="O73" s="90">
        <f t="shared" si="0"/>
        <v>10.718460863228344</v>
      </c>
      <c r="P73" s="90" t="e">
        <f t="shared" si="0"/>
        <v>#DIV/0!</v>
      </c>
      <c r="Q73" s="91">
        <f t="shared" si="0"/>
        <v>10.638437459072696</v>
      </c>
    </row>
  </sheetData>
  <mergeCells count="1">
    <mergeCell ref="A1:Q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W115"/>
  <sheetViews>
    <sheetView workbookViewId="0">
      <selection sqref="A1:N1"/>
    </sheetView>
  </sheetViews>
  <sheetFormatPr defaultRowHeight="12.75"/>
  <cols>
    <col min="2" max="2" width="11.625" customWidth="1"/>
    <col min="3" max="3" width="10.875" customWidth="1"/>
    <col min="4" max="4" width="10.5" customWidth="1"/>
    <col min="5" max="5" width="10.625" customWidth="1"/>
    <col min="6" max="6" width="12.625" customWidth="1"/>
    <col min="7" max="7" width="11.125" customWidth="1"/>
    <col min="8" max="8" width="11.375" customWidth="1"/>
    <col min="9" max="9" width="10.375" customWidth="1"/>
    <col min="10" max="10" width="10.5" customWidth="1"/>
    <col min="11" max="11" width="14" customWidth="1"/>
    <col min="12" max="12" width="10.375" customWidth="1"/>
    <col min="14" max="14" width="11.25" customWidth="1"/>
    <col min="17" max="23" width="9" style="7"/>
  </cols>
  <sheetData>
    <row r="1" spans="1:23" ht="54.75" customHeight="1" thickBot="1">
      <c r="A1" s="213" t="s">
        <v>57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7"/>
      <c r="N1" s="217"/>
      <c r="O1" s="85"/>
      <c r="P1" s="83"/>
      <c r="Q1" s="149"/>
    </row>
    <row r="2" spans="1:23" ht="64.5" thickBot="1">
      <c r="A2" s="77"/>
      <c r="B2" s="145" t="s">
        <v>0</v>
      </c>
      <c r="C2" s="144" t="s">
        <v>1</v>
      </c>
      <c r="D2" s="144" t="s">
        <v>2</v>
      </c>
      <c r="E2" s="145" t="s">
        <v>3</v>
      </c>
      <c r="F2" s="144" t="s">
        <v>4</v>
      </c>
      <c r="G2" s="144" t="s">
        <v>5</v>
      </c>
      <c r="H2" s="144" t="s">
        <v>6</v>
      </c>
      <c r="I2" s="145" t="s">
        <v>7</v>
      </c>
      <c r="J2" s="144" t="s">
        <v>8</v>
      </c>
      <c r="K2" s="144" t="s">
        <v>9</v>
      </c>
      <c r="L2" s="144" t="s">
        <v>10</v>
      </c>
      <c r="M2" s="144" t="s">
        <v>11</v>
      </c>
      <c r="N2" s="144" t="s">
        <v>12</v>
      </c>
      <c r="O2" s="86"/>
      <c r="P2" s="84"/>
      <c r="Q2" s="150"/>
    </row>
    <row r="3" spans="1:23">
      <c r="A3" s="80">
        <v>1996</v>
      </c>
      <c r="B3" s="78">
        <v>13.529078029259276</v>
      </c>
      <c r="C3" s="108">
        <v>10.962042675565318</v>
      </c>
      <c r="D3" s="108">
        <v>2.5670353536939583</v>
      </c>
      <c r="E3" s="79">
        <v>32.569156085078191</v>
      </c>
      <c r="F3" s="108">
        <v>25.313240441717273</v>
      </c>
      <c r="G3" s="108">
        <v>4.8535631873538803</v>
      </c>
      <c r="H3" s="108">
        <v>2.4023524560070459</v>
      </c>
      <c r="I3" s="79">
        <v>53.901765885662513</v>
      </c>
      <c r="J3" s="108">
        <v>14.614296515303543</v>
      </c>
      <c r="K3" s="108">
        <v>13.528758034595359</v>
      </c>
      <c r="L3" s="108">
        <v>19.421708519150531</v>
      </c>
      <c r="M3" s="108">
        <v>3.2654610016561274</v>
      </c>
      <c r="N3" s="108">
        <v>3.0715418149569604</v>
      </c>
      <c r="O3" s="85"/>
      <c r="P3" s="83"/>
      <c r="Q3" s="149"/>
    </row>
    <row r="4" spans="1:23">
      <c r="A4" s="80">
        <f>A3+1</f>
        <v>1997</v>
      </c>
      <c r="B4" s="81">
        <v>12.525827470223911</v>
      </c>
      <c r="C4" s="109">
        <v>10.271262700371677</v>
      </c>
      <c r="D4" s="109">
        <v>2.2545647698522346</v>
      </c>
      <c r="E4" s="82">
        <v>32.952948465790186</v>
      </c>
      <c r="F4" s="109">
        <v>25.661571635640612</v>
      </c>
      <c r="G4" s="109">
        <v>4.6113895330831873</v>
      </c>
      <c r="H4" s="109">
        <v>2.6799872970663734</v>
      </c>
      <c r="I4" s="82">
        <v>54.521224063985905</v>
      </c>
      <c r="J4" s="109">
        <v>14.024856646778957</v>
      </c>
      <c r="K4" s="109">
        <v>13.671160800758535</v>
      </c>
      <c r="L4" s="109">
        <v>20.553128799936481</v>
      </c>
      <c r="M4" s="109">
        <v>3.2183160747898003</v>
      </c>
      <c r="N4" s="109">
        <v>3.0537617417221354</v>
      </c>
      <c r="O4" s="85"/>
      <c r="P4" s="83"/>
      <c r="Q4" s="151"/>
      <c r="R4" s="10"/>
      <c r="S4" s="10"/>
      <c r="T4" s="10"/>
      <c r="U4" s="10"/>
      <c r="V4" s="10"/>
      <c r="W4" s="10"/>
    </row>
    <row r="5" spans="1:23">
      <c r="A5" s="80">
        <f t="shared" ref="A5:A17" si="0">A4+1</f>
        <v>1998</v>
      </c>
      <c r="B5" s="81">
        <v>12.729459811282196</v>
      </c>
      <c r="C5" s="109">
        <v>10.139215676395228</v>
      </c>
      <c r="D5" s="109">
        <v>2.5902441348869694</v>
      </c>
      <c r="E5" s="82">
        <v>30.649476800760777</v>
      </c>
      <c r="F5" s="109">
        <v>23.631602767883241</v>
      </c>
      <c r="G5" s="109">
        <v>4.5920000783993133</v>
      </c>
      <c r="H5" s="109">
        <v>2.4258739544782242</v>
      </c>
      <c r="I5" s="82">
        <v>56.62106338795703</v>
      </c>
      <c r="J5" s="109">
        <v>13.758029861337972</v>
      </c>
      <c r="K5" s="109">
        <v>14.519015552946879</v>
      </c>
      <c r="L5" s="109">
        <v>21.366660220213756</v>
      </c>
      <c r="M5" s="109">
        <v>3.532205258231917</v>
      </c>
      <c r="N5" s="109">
        <v>3.4451524952265133</v>
      </c>
      <c r="O5" s="85"/>
      <c r="P5" s="83"/>
      <c r="Q5" s="151"/>
      <c r="R5" s="10"/>
      <c r="S5" s="10"/>
      <c r="T5" s="10"/>
      <c r="U5" s="10"/>
      <c r="V5" s="10"/>
      <c r="W5" s="10"/>
    </row>
    <row r="6" spans="1:23">
      <c r="A6" s="80">
        <f t="shared" si="0"/>
        <v>1999</v>
      </c>
      <c r="B6" s="81">
        <v>10.81243689546662</v>
      </c>
      <c r="C6" s="109">
        <v>8.7491386437092817</v>
      </c>
      <c r="D6" s="109">
        <v>2.0632982517573395</v>
      </c>
      <c r="E6" s="82">
        <v>29.519330504480983</v>
      </c>
      <c r="F6" s="109">
        <v>23.124566848370531</v>
      </c>
      <c r="G6" s="109">
        <v>4.1914585378832347</v>
      </c>
      <c r="H6" s="109">
        <v>2.2033051182272141</v>
      </c>
      <c r="I6" s="82">
        <v>59.668232600052399</v>
      </c>
      <c r="J6" s="109">
        <v>13.802032930359706</v>
      </c>
      <c r="K6" s="109">
        <v>15.252351879391368</v>
      </c>
      <c r="L6" s="109">
        <v>23.331225734548784</v>
      </c>
      <c r="M6" s="109">
        <v>3.7534635850242708</v>
      </c>
      <c r="N6" s="109">
        <v>3.5291584707282673</v>
      </c>
      <c r="O6" s="85"/>
      <c r="P6" s="83"/>
      <c r="Q6" s="151"/>
      <c r="R6" s="10"/>
      <c r="S6" s="10"/>
      <c r="T6" s="10"/>
      <c r="U6" s="10"/>
      <c r="V6" s="10"/>
      <c r="W6" s="10"/>
    </row>
    <row r="7" spans="1:23">
      <c r="A7" s="80">
        <f t="shared" si="0"/>
        <v>2000</v>
      </c>
      <c r="B7" s="81">
        <v>10.034453788456204</v>
      </c>
      <c r="C7" s="109">
        <v>7.7002657475297793</v>
      </c>
      <c r="D7" s="109">
        <v>2.3341880409264237</v>
      </c>
      <c r="E7" s="82">
        <v>30.635442434663069</v>
      </c>
      <c r="F7" s="109">
        <v>24.637475829983739</v>
      </c>
      <c r="G7" s="109">
        <v>4.0032163677370827</v>
      </c>
      <c r="H7" s="109">
        <v>1.9947502369422487</v>
      </c>
      <c r="I7" s="82">
        <v>59.330103776880726</v>
      </c>
      <c r="J7" s="109">
        <v>14.835139856513187</v>
      </c>
      <c r="K7" s="109">
        <v>15.53575289553052</v>
      </c>
      <c r="L7" s="109">
        <v>21.632125145171329</v>
      </c>
      <c r="M7" s="109">
        <v>3.8772448831120863</v>
      </c>
      <c r="N7" s="109">
        <v>3.449840996553605</v>
      </c>
      <c r="O7" s="85"/>
      <c r="P7" s="83"/>
      <c r="Q7" s="151"/>
      <c r="R7" s="10"/>
      <c r="S7" s="10"/>
      <c r="T7" s="10"/>
      <c r="U7" s="10"/>
      <c r="V7" s="10"/>
      <c r="W7" s="10"/>
    </row>
    <row r="8" spans="1:23">
      <c r="A8" s="80">
        <f t="shared" si="0"/>
        <v>2001</v>
      </c>
      <c r="B8" s="81">
        <v>11.170698240597559</v>
      </c>
      <c r="C8" s="109">
        <v>8.6494289415718288</v>
      </c>
      <c r="D8" s="109">
        <v>2.521269299025731</v>
      </c>
      <c r="E8" s="82">
        <v>30.9273875364166</v>
      </c>
      <c r="F8" s="109">
        <v>24.773702701055679</v>
      </c>
      <c r="G8" s="109">
        <v>3.6579044863470243</v>
      </c>
      <c r="H8" s="109">
        <v>2.4957803490138977</v>
      </c>
      <c r="I8" s="82">
        <v>57.90191422298583</v>
      </c>
      <c r="J8" s="109">
        <v>15.256222461389216</v>
      </c>
      <c r="K8" s="109">
        <v>15.010255656592989</v>
      </c>
      <c r="L8" s="109">
        <v>20.543355075317958</v>
      </c>
      <c r="M8" s="109">
        <v>3.6853581513359592</v>
      </c>
      <c r="N8" s="109">
        <v>3.4067228783497079</v>
      </c>
      <c r="O8" s="85"/>
      <c r="P8" s="83"/>
      <c r="Q8" s="151"/>
      <c r="R8" s="10"/>
      <c r="S8" s="10"/>
      <c r="T8" s="10"/>
      <c r="U8" s="10"/>
      <c r="V8" s="10"/>
      <c r="W8" s="10"/>
    </row>
    <row r="9" spans="1:23">
      <c r="A9" s="80">
        <f t="shared" si="0"/>
        <v>2002</v>
      </c>
      <c r="B9" s="81">
        <v>11.934812406937056</v>
      </c>
      <c r="C9" s="109">
        <v>9.5172602538162838</v>
      </c>
      <c r="D9" s="109">
        <v>2.4175521531207695</v>
      </c>
      <c r="E9" s="82">
        <v>30.594840911591486</v>
      </c>
      <c r="F9" s="109">
        <v>25.112146414542515</v>
      </c>
      <c r="G9" s="109">
        <v>3.7169953726643965</v>
      </c>
      <c r="H9" s="109">
        <v>1.7656991243845728</v>
      </c>
      <c r="I9" s="82">
        <v>57.470346681471462</v>
      </c>
      <c r="J9" s="109">
        <v>14.555688309958443</v>
      </c>
      <c r="K9" s="109">
        <v>15.296089094828528</v>
      </c>
      <c r="L9" s="109">
        <v>20.334504475018925</v>
      </c>
      <c r="M9" s="109">
        <v>3.9264541516955584</v>
      </c>
      <c r="N9" s="109">
        <v>3.3576106499700051</v>
      </c>
      <c r="O9" s="85"/>
      <c r="P9" s="83"/>
      <c r="Q9" s="151"/>
      <c r="R9" s="10"/>
      <c r="S9" s="10"/>
      <c r="T9" s="10"/>
      <c r="U9" s="10"/>
      <c r="V9" s="10"/>
      <c r="W9" s="10"/>
    </row>
    <row r="10" spans="1:23">
      <c r="A10" s="80">
        <f t="shared" si="0"/>
        <v>2003</v>
      </c>
      <c r="B10" s="81">
        <v>10.026987201703115</v>
      </c>
      <c r="C10" s="109">
        <v>8.0572245287417896</v>
      </c>
      <c r="D10" s="109">
        <v>1.9697626729613262</v>
      </c>
      <c r="E10" s="82">
        <v>31.28248374060929</v>
      </c>
      <c r="F10" s="109">
        <v>26.24126745016487</v>
      </c>
      <c r="G10" s="109">
        <v>3.3181618537225419</v>
      </c>
      <c r="H10" s="109">
        <v>1.7230544367218812</v>
      </c>
      <c r="I10" s="82">
        <v>58.690529057687598</v>
      </c>
      <c r="J10" s="109">
        <v>14.935427428680365</v>
      </c>
      <c r="K10" s="109">
        <v>15.785253329932603</v>
      </c>
      <c r="L10" s="109">
        <v>20.558920532640915</v>
      </c>
      <c r="M10" s="109">
        <v>4.1329673986319992</v>
      </c>
      <c r="N10" s="109">
        <v>3.2779603678017168</v>
      </c>
      <c r="O10" s="85"/>
      <c r="P10" s="83"/>
      <c r="Q10" s="151"/>
      <c r="R10" s="10"/>
      <c r="S10" s="10"/>
      <c r="T10" s="10"/>
      <c r="U10" s="10"/>
      <c r="V10" s="10"/>
      <c r="W10" s="10"/>
    </row>
    <row r="11" spans="1:23">
      <c r="A11" s="80">
        <f t="shared" si="0"/>
        <v>2004</v>
      </c>
      <c r="B11" s="81">
        <v>9.2995061195756392</v>
      </c>
      <c r="C11" s="109">
        <v>7.4011410170884542</v>
      </c>
      <c r="D11" s="109">
        <v>1.8983651024871859</v>
      </c>
      <c r="E11" s="82">
        <v>31.526634540861469</v>
      </c>
      <c r="F11" s="109">
        <v>26.391785509894095</v>
      </c>
      <c r="G11" s="109">
        <v>3.0587431042238844</v>
      </c>
      <c r="H11" s="109">
        <v>2.0761059267434936</v>
      </c>
      <c r="I11" s="82">
        <v>59.17385933956291</v>
      </c>
      <c r="J11" s="109">
        <v>15.044520325714139</v>
      </c>
      <c r="K11" s="109">
        <v>15.904757580466411</v>
      </c>
      <c r="L11" s="109">
        <v>20.874352923423178</v>
      </c>
      <c r="M11" s="109">
        <v>4.2276634657532632</v>
      </c>
      <c r="N11" s="109">
        <v>3.1225650442059103</v>
      </c>
      <c r="O11" s="85"/>
      <c r="P11" s="83"/>
      <c r="Q11" s="151"/>
      <c r="R11" s="10"/>
      <c r="S11" s="10"/>
      <c r="T11" s="10"/>
      <c r="U11" s="10"/>
      <c r="V11" s="10"/>
      <c r="W11" s="10"/>
    </row>
    <row r="12" spans="1:23">
      <c r="A12" s="80">
        <f t="shared" si="0"/>
        <v>2005</v>
      </c>
      <c r="B12" s="81">
        <v>7.8398202330243842</v>
      </c>
      <c r="C12" s="109">
        <v>5.8766243544092287</v>
      </c>
      <c r="D12" s="109">
        <v>1.9631958786151562</v>
      </c>
      <c r="E12" s="82">
        <v>30.865131785179852</v>
      </c>
      <c r="F12" s="109">
        <v>25.337608318047238</v>
      </c>
      <c r="G12" s="109">
        <v>3.0802469431662161</v>
      </c>
      <c r="H12" s="109">
        <v>2.4472765239663978</v>
      </c>
      <c r="I12" s="82">
        <v>61.295047981795783</v>
      </c>
      <c r="J12" s="109">
        <v>15.180550543718196</v>
      </c>
      <c r="K12" s="109">
        <v>16.486088426063858</v>
      </c>
      <c r="L12" s="109">
        <v>22.127179536282281</v>
      </c>
      <c r="M12" s="109">
        <v>4.3513537959602822</v>
      </c>
      <c r="N12" s="109">
        <v>3.1498756797711649</v>
      </c>
      <c r="O12" s="85"/>
      <c r="P12" s="83"/>
      <c r="Q12" s="151"/>
      <c r="R12" s="10"/>
      <c r="S12" s="10"/>
      <c r="T12" s="10"/>
      <c r="U12" s="10"/>
      <c r="V12" s="10"/>
      <c r="W12" s="10"/>
    </row>
    <row r="13" spans="1:23">
      <c r="A13" s="80">
        <f t="shared" si="0"/>
        <v>2006</v>
      </c>
      <c r="B13" s="81">
        <v>9.4249296174491519</v>
      </c>
      <c r="C13" s="109">
        <v>7.2163584250644401</v>
      </c>
      <c r="D13" s="109">
        <v>2.2085711923847104</v>
      </c>
      <c r="E13" s="82">
        <v>28.879579454993475</v>
      </c>
      <c r="F13" s="109">
        <v>23.058639071973047</v>
      </c>
      <c r="G13" s="109">
        <v>3.1025649921477223</v>
      </c>
      <c r="H13" s="109">
        <v>2.7183753908727049</v>
      </c>
      <c r="I13" s="82">
        <v>61.695490927557387</v>
      </c>
      <c r="J13" s="109">
        <v>15.103018890676804</v>
      </c>
      <c r="K13" s="109">
        <v>16.593255620480917</v>
      </c>
      <c r="L13" s="109">
        <v>22.497587756630296</v>
      </c>
      <c r="M13" s="109">
        <v>4.326914914100854</v>
      </c>
      <c r="N13" s="110">
        <v>3.1747137456685053</v>
      </c>
      <c r="Q13" s="10"/>
      <c r="R13" s="10"/>
      <c r="S13" s="10"/>
      <c r="T13" s="10"/>
      <c r="U13" s="10"/>
      <c r="V13" s="10"/>
      <c r="W13" s="10"/>
    </row>
    <row r="14" spans="1:23">
      <c r="A14" s="80">
        <f t="shared" si="0"/>
        <v>2007</v>
      </c>
      <c r="B14" s="81">
        <v>10.133047436817549</v>
      </c>
      <c r="C14" s="109">
        <v>7.7608075181488436</v>
      </c>
      <c r="D14" s="109">
        <v>2.3722399186687064</v>
      </c>
      <c r="E14" s="82">
        <v>27.657982242367456</v>
      </c>
      <c r="F14" s="109">
        <v>21.885103584745696</v>
      </c>
      <c r="G14" s="109">
        <v>3.1174151638569265</v>
      </c>
      <c r="H14" s="109">
        <v>2.6554634937648371</v>
      </c>
      <c r="I14" s="82">
        <v>62.208970320814984</v>
      </c>
      <c r="J14" s="109">
        <v>15.090076421489412</v>
      </c>
      <c r="K14" s="109">
        <v>15.674110541223705</v>
      </c>
      <c r="L14" s="109">
        <v>24.015438494072157</v>
      </c>
      <c r="M14" s="109">
        <v>4.2158829509033877</v>
      </c>
      <c r="N14" s="110">
        <v>3.2134619131263289</v>
      </c>
      <c r="Q14" s="10"/>
      <c r="R14" s="10"/>
      <c r="S14" s="10"/>
      <c r="T14" s="10"/>
      <c r="U14" s="10"/>
      <c r="V14" s="10"/>
      <c r="W14" s="10"/>
    </row>
    <row r="15" spans="1:23">
      <c r="A15" s="80">
        <f t="shared" si="0"/>
        <v>2008</v>
      </c>
      <c r="B15" s="81">
        <v>10.29971016597195</v>
      </c>
      <c r="C15" s="109">
        <v>7.6287515933932184</v>
      </c>
      <c r="D15" s="109">
        <v>2.6709585725787339</v>
      </c>
      <c r="E15" s="82">
        <v>27.463708840018548</v>
      </c>
      <c r="F15" s="109">
        <v>21.310448331284654</v>
      </c>
      <c r="G15" s="109">
        <v>2.900461214708272</v>
      </c>
      <c r="H15" s="109">
        <v>3.2527992940256247</v>
      </c>
      <c r="I15" s="82">
        <v>62.236580994009493</v>
      </c>
      <c r="J15" s="109">
        <v>15.50307370616869</v>
      </c>
      <c r="K15" s="109">
        <v>16.796508113487395</v>
      </c>
      <c r="L15" s="109">
        <v>22.575766651989692</v>
      </c>
      <c r="M15" s="109">
        <v>3.9926945575049269</v>
      </c>
      <c r="N15" s="110">
        <v>3.3685379648587879</v>
      </c>
      <c r="Q15" s="10"/>
      <c r="R15" s="10"/>
      <c r="S15" s="10"/>
      <c r="T15" s="10"/>
      <c r="U15" s="10"/>
      <c r="V15" s="10"/>
      <c r="W15" s="10"/>
    </row>
    <row r="16" spans="1:23">
      <c r="A16" s="80">
        <f t="shared" si="0"/>
        <v>2009</v>
      </c>
      <c r="B16" s="81">
        <v>9.7534462013931211</v>
      </c>
      <c r="C16" s="109">
        <v>7.3634689850916164</v>
      </c>
      <c r="D16" s="109">
        <v>2.3899772163015034</v>
      </c>
      <c r="E16" s="82">
        <v>25.598036725894026</v>
      </c>
      <c r="F16" s="109">
        <v>17.857419251318454</v>
      </c>
      <c r="G16" s="109">
        <v>3.8463313854584706</v>
      </c>
      <c r="H16" s="109">
        <v>3.8942860891170978</v>
      </c>
      <c r="I16" s="82">
        <v>64.647948176554365</v>
      </c>
      <c r="J16" s="109">
        <v>16.668405334540299</v>
      </c>
      <c r="K16" s="109">
        <v>16.733439655471745</v>
      </c>
      <c r="L16" s="109">
        <v>23.174146817171938</v>
      </c>
      <c r="M16" s="109">
        <v>4.6297637795562459</v>
      </c>
      <c r="N16" s="110">
        <v>3.4421925898141454</v>
      </c>
      <c r="Q16" s="10"/>
      <c r="R16" s="10"/>
      <c r="S16" s="10"/>
      <c r="T16" s="10"/>
      <c r="U16" s="10"/>
      <c r="V16" s="10"/>
      <c r="W16" s="10"/>
    </row>
    <row r="17" spans="1:23">
      <c r="A17" s="80">
        <f t="shared" si="0"/>
        <v>2010</v>
      </c>
      <c r="B17" s="81">
        <v>9.1298555037134967</v>
      </c>
      <c r="C17" s="109">
        <v>6.5523522159355947</v>
      </c>
      <c r="D17" s="109">
        <v>2.5775032877779016</v>
      </c>
      <c r="E17" s="82">
        <v>22.996637733618201</v>
      </c>
      <c r="F17" s="109">
        <v>15.556141075444749</v>
      </c>
      <c r="G17" s="109">
        <v>3.5794787034079292</v>
      </c>
      <c r="H17" s="109">
        <v>3.8610179547655243</v>
      </c>
      <c r="I17" s="82">
        <v>67.872458978458141</v>
      </c>
      <c r="J17" s="109">
        <v>19.710854009538014</v>
      </c>
      <c r="K17" s="109">
        <v>17.415562834256608</v>
      </c>
      <c r="L17" s="109">
        <v>23.081223325649354</v>
      </c>
      <c r="M17" s="109">
        <v>4.3107210823557081</v>
      </c>
      <c r="N17" s="110">
        <v>3.3540977266584568</v>
      </c>
      <c r="Q17" s="10"/>
      <c r="R17" s="10"/>
      <c r="S17" s="10"/>
      <c r="T17" s="10"/>
      <c r="U17" s="10"/>
      <c r="V17" s="10"/>
      <c r="W17" s="10"/>
    </row>
    <row r="18" spans="1:23">
      <c r="A18" s="80">
        <v>2011</v>
      </c>
      <c r="B18" s="81">
        <v>9.300208163201777</v>
      </c>
      <c r="C18" s="109">
        <v>6.4562643517711962</v>
      </c>
      <c r="D18" s="109">
        <v>2.8439438114305817</v>
      </c>
      <c r="E18" s="82">
        <v>20.432497648099666</v>
      </c>
      <c r="F18" s="109">
        <v>12.453844200540045</v>
      </c>
      <c r="G18" s="109">
        <v>3.9701790900277949</v>
      </c>
      <c r="H18" s="109">
        <v>4.0084743575318242</v>
      </c>
      <c r="I18" s="82">
        <v>70.265814705935369</v>
      </c>
      <c r="J18" s="109">
        <v>20.956718801685323</v>
      </c>
      <c r="K18" s="109">
        <v>17.74837083779353</v>
      </c>
      <c r="L18" s="109">
        <v>23.663327197584302</v>
      </c>
      <c r="M18" s="109">
        <v>4.505845818598921</v>
      </c>
      <c r="N18" s="110">
        <v>3.3915520502732952</v>
      </c>
      <c r="Q18" s="10"/>
      <c r="R18" s="10"/>
      <c r="S18" s="10"/>
      <c r="T18" s="10"/>
      <c r="U18" s="10"/>
      <c r="V18" s="10"/>
      <c r="W18" s="10"/>
    </row>
    <row r="19" spans="1:23">
      <c r="A19" s="80">
        <v>2012</v>
      </c>
      <c r="B19" s="81">
        <v>9.4035384920719292</v>
      </c>
      <c r="C19" s="109">
        <v>6.8955427687832707</v>
      </c>
      <c r="D19" s="109">
        <v>2.5079957232886585</v>
      </c>
      <c r="E19" s="82">
        <v>19.13693415970501</v>
      </c>
      <c r="F19" s="109">
        <v>11.068155978282149</v>
      </c>
      <c r="G19" s="109">
        <v>3.8932160694212472</v>
      </c>
      <c r="H19" s="109">
        <v>4.1755621120016126</v>
      </c>
      <c r="I19" s="82">
        <v>71.4577109760735</v>
      </c>
      <c r="J19" s="109">
        <v>22.472984835375424</v>
      </c>
      <c r="K19" s="109">
        <v>17.1777895577208</v>
      </c>
      <c r="L19" s="109">
        <v>23.798874347442403</v>
      </c>
      <c r="M19" s="109">
        <v>4.6678268395094635</v>
      </c>
      <c r="N19" s="110">
        <v>3.3402353960254052</v>
      </c>
      <c r="Q19" s="10"/>
      <c r="R19" s="10"/>
      <c r="S19" s="10"/>
      <c r="T19" s="10"/>
      <c r="U19" s="10"/>
      <c r="V19" s="10"/>
      <c r="W19" s="10"/>
    </row>
    <row r="20" spans="1:23" ht="51.75" thickBot="1">
      <c r="A20" s="92" t="s">
        <v>19</v>
      </c>
      <c r="B20" s="93">
        <f t="shared" ref="B20:M20" si="1">AVERAGE(B3:B19)</f>
        <v>10.432224457479114</v>
      </c>
      <c r="C20" s="142">
        <f t="shared" si="1"/>
        <v>8.0704206116110004</v>
      </c>
      <c r="D20" s="142">
        <f t="shared" si="1"/>
        <v>2.3618038458681117</v>
      </c>
      <c r="E20" s="94">
        <f t="shared" si="1"/>
        <v>28.452247624125192</v>
      </c>
      <c r="F20" s="142">
        <f t="shared" si="1"/>
        <v>21.965571730052275</v>
      </c>
      <c r="G20" s="142">
        <f t="shared" si="1"/>
        <v>3.7349015343299485</v>
      </c>
      <c r="H20" s="142">
        <f t="shared" si="1"/>
        <v>2.7517743597429751</v>
      </c>
      <c r="I20" s="94">
        <f t="shared" si="1"/>
        <v>61.115238945732081</v>
      </c>
      <c r="J20" s="142">
        <f t="shared" si="1"/>
        <v>15.971288051719274</v>
      </c>
      <c r="K20" s="142">
        <f t="shared" si="1"/>
        <v>15.831089435973047</v>
      </c>
      <c r="L20" s="142">
        <f t="shared" si="1"/>
        <v>21.973501503073194</v>
      </c>
      <c r="M20" s="142">
        <f t="shared" si="1"/>
        <v>4.0364786887482795</v>
      </c>
      <c r="N20" s="143">
        <f>AVERAGE(N3:N19)</f>
        <v>3.3028812662182894</v>
      </c>
    </row>
    <row r="21" spans="1:23">
      <c r="H21" s="148"/>
      <c r="I21" s="148"/>
    </row>
    <row r="22" spans="1:23">
      <c r="I22" t="s">
        <v>160</v>
      </c>
    </row>
    <row r="101" spans="4:6">
      <c r="D101" s="9"/>
    </row>
    <row r="103" spans="4:6">
      <c r="F103" s="10"/>
    </row>
    <row r="104" spans="4:6">
      <c r="F104" s="10"/>
    </row>
    <row r="105" spans="4:6">
      <c r="F105" s="10"/>
    </row>
    <row r="106" spans="4:6">
      <c r="F106" s="10"/>
    </row>
    <row r="107" spans="4:6">
      <c r="F107" s="10"/>
    </row>
    <row r="108" spans="4:6">
      <c r="F108" s="10"/>
    </row>
    <row r="109" spans="4:6">
      <c r="F109" s="10"/>
    </row>
    <row r="110" spans="4:6">
      <c r="F110" s="10"/>
    </row>
    <row r="111" spans="4:6">
      <c r="F111" s="10"/>
    </row>
    <row r="112" spans="4:6">
      <c r="F112" s="10"/>
    </row>
    <row r="113" spans="6:6">
      <c r="F113" s="10"/>
    </row>
    <row r="114" spans="6:6">
      <c r="F114" s="10"/>
    </row>
    <row r="115" spans="6:6">
      <c r="F115" s="10"/>
    </row>
  </sheetData>
  <mergeCells count="1">
    <mergeCell ref="A1:N1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IC22"/>
  <sheetViews>
    <sheetView workbookViewId="0">
      <selection sqref="A1:N1"/>
    </sheetView>
  </sheetViews>
  <sheetFormatPr defaultRowHeight="12.75"/>
  <cols>
    <col min="1" max="1" width="9.625" customWidth="1"/>
    <col min="2" max="2" width="11.625" customWidth="1"/>
    <col min="3" max="3" width="10.875" customWidth="1"/>
    <col min="4" max="4" width="10.5" customWidth="1"/>
    <col min="5" max="5" width="10.625" customWidth="1"/>
    <col min="6" max="6" width="12.625" customWidth="1"/>
    <col min="7" max="7" width="11.125" customWidth="1"/>
    <col min="8" max="8" width="11.375" customWidth="1"/>
    <col min="9" max="9" width="10.375" customWidth="1"/>
    <col min="10" max="10" width="10.5" customWidth="1"/>
    <col min="11" max="11" width="14" customWidth="1"/>
    <col min="12" max="12" width="10.375" customWidth="1"/>
    <col min="14" max="14" width="11.25" customWidth="1"/>
    <col min="15" max="16384" width="9" style="112"/>
  </cols>
  <sheetData>
    <row r="1" spans="1:237" ht="54" customHeight="1" thickBot="1">
      <c r="A1" s="218" t="s">
        <v>206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20"/>
      <c r="N1" s="221"/>
    </row>
    <row r="2" spans="1:237" s="101" customFormat="1" ht="64.5" thickBot="1">
      <c r="A2" s="98"/>
      <c r="B2" s="99" t="s">
        <v>0</v>
      </c>
      <c r="C2" s="100" t="s">
        <v>1</v>
      </c>
      <c r="D2" s="100" t="s">
        <v>2</v>
      </c>
      <c r="E2" s="99" t="s">
        <v>3</v>
      </c>
      <c r="F2" s="100" t="s">
        <v>4</v>
      </c>
      <c r="G2" s="100" t="s">
        <v>5</v>
      </c>
      <c r="H2" s="100" t="s">
        <v>6</v>
      </c>
      <c r="I2" s="99" t="s">
        <v>7</v>
      </c>
      <c r="J2" s="100" t="s">
        <v>8</v>
      </c>
      <c r="K2" s="100" t="s">
        <v>9</v>
      </c>
      <c r="L2" s="100" t="s">
        <v>10</v>
      </c>
      <c r="M2" s="100" t="s">
        <v>11</v>
      </c>
      <c r="N2" s="116" t="s">
        <v>12</v>
      </c>
      <c r="O2" s="113"/>
      <c r="P2" s="114"/>
      <c r="Q2" s="113"/>
      <c r="R2" s="115"/>
      <c r="S2" s="115"/>
      <c r="T2" s="115"/>
      <c r="U2" s="115"/>
      <c r="V2" s="115"/>
      <c r="W2" s="115"/>
      <c r="X2" s="115"/>
      <c r="Y2" s="115"/>
      <c r="Z2" s="115"/>
      <c r="AA2" s="115"/>
      <c r="AB2" s="115"/>
      <c r="AC2" s="115"/>
      <c r="AD2" s="115"/>
      <c r="AE2" s="115"/>
      <c r="AF2" s="115"/>
      <c r="AG2" s="115"/>
      <c r="AH2" s="115"/>
      <c r="AI2" s="115"/>
      <c r="AJ2" s="115"/>
      <c r="AK2" s="115"/>
      <c r="AL2" s="115"/>
      <c r="AM2" s="115"/>
      <c r="AN2" s="115"/>
      <c r="AO2" s="115"/>
      <c r="AP2" s="115"/>
      <c r="AQ2" s="115"/>
      <c r="AR2" s="115"/>
      <c r="AS2" s="115"/>
      <c r="AT2" s="115"/>
      <c r="AU2" s="115"/>
      <c r="AV2" s="115"/>
      <c r="AW2" s="115"/>
      <c r="AX2" s="115"/>
      <c r="AY2" s="115"/>
      <c r="AZ2" s="115"/>
      <c r="BA2" s="115"/>
      <c r="BB2" s="115"/>
      <c r="BC2" s="115"/>
      <c r="BD2" s="115"/>
      <c r="BE2" s="115"/>
      <c r="BF2" s="115"/>
      <c r="BG2" s="115"/>
      <c r="BH2" s="115"/>
      <c r="BI2" s="115"/>
      <c r="BJ2" s="115"/>
      <c r="BK2" s="115"/>
      <c r="BL2" s="115"/>
      <c r="BM2" s="115"/>
      <c r="BN2" s="115"/>
      <c r="BO2" s="115"/>
      <c r="BP2" s="115"/>
      <c r="BQ2" s="115"/>
      <c r="BR2" s="115"/>
      <c r="BS2" s="115"/>
      <c r="BT2" s="115"/>
      <c r="BU2" s="115"/>
      <c r="BV2" s="115"/>
      <c r="BW2" s="115"/>
      <c r="BX2" s="115"/>
      <c r="BY2" s="115"/>
      <c r="BZ2" s="115"/>
      <c r="CA2" s="115"/>
      <c r="CB2" s="115"/>
      <c r="CC2" s="115"/>
      <c r="CD2" s="115"/>
      <c r="CE2" s="115"/>
      <c r="CF2" s="115"/>
      <c r="CG2" s="115"/>
      <c r="CH2" s="115"/>
      <c r="CI2" s="115"/>
      <c r="CJ2" s="115"/>
      <c r="CK2" s="115"/>
      <c r="CL2" s="115"/>
      <c r="CM2" s="115"/>
      <c r="CN2" s="115"/>
      <c r="CO2" s="115"/>
      <c r="CP2" s="115"/>
      <c r="CQ2" s="115"/>
      <c r="CR2" s="115"/>
      <c r="CS2" s="115"/>
      <c r="CT2" s="115"/>
      <c r="CU2" s="115"/>
      <c r="CV2" s="115"/>
      <c r="CW2" s="115"/>
      <c r="CX2" s="115"/>
      <c r="CY2" s="115"/>
      <c r="CZ2" s="115"/>
      <c r="DA2" s="115"/>
      <c r="DB2" s="115"/>
      <c r="DC2" s="115"/>
      <c r="DD2" s="115"/>
      <c r="DE2" s="115"/>
      <c r="DF2" s="115"/>
      <c r="DG2" s="115"/>
      <c r="DH2" s="115"/>
      <c r="DI2" s="115"/>
      <c r="DJ2" s="115"/>
      <c r="DK2" s="115"/>
      <c r="DL2" s="115"/>
      <c r="DM2" s="115"/>
      <c r="DN2" s="115"/>
      <c r="DO2" s="115"/>
      <c r="DP2" s="115"/>
      <c r="DQ2" s="115"/>
      <c r="DR2" s="115"/>
      <c r="DS2" s="115"/>
      <c r="DT2" s="115"/>
      <c r="DU2" s="115"/>
      <c r="DV2" s="115"/>
      <c r="DW2" s="115"/>
      <c r="DX2" s="115"/>
      <c r="DY2" s="115"/>
      <c r="DZ2" s="115"/>
      <c r="EA2" s="115"/>
      <c r="EB2" s="115"/>
      <c r="EC2" s="115"/>
      <c r="ED2" s="115"/>
      <c r="EE2" s="115"/>
      <c r="EF2" s="115"/>
      <c r="EG2" s="115"/>
      <c r="EH2" s="115"/>
      <c r="EI2" s="115"/>
      <c r="EJ2" s="115"/>
      <c r="EK2" s="115"/>
      <c r="EL2" s="115"/>
      <c r="EM2" s="115"/>
      <c r="EN2" s="115"/>
      <c r="EO2" s="115"/>
      <c r="EP2" s="115"/>
      <c r="EQ2" s="115"/>
      <c r="ER2" s="115"/>
      <c r="ES2" s="115"/>
      <c r="ET2" s="115"/>
      <c r="EU2" s="115"/>
      <c r="EV2" s="115"/>
      <c r="EW2" s="115"/>
      <c r="EX2" s="115"/>
      <c r="EY2" s="115"/>
      <c r="EZ2" s="115"/>
      <c r="FA2" s="115"/>
      <c r="FB2" s="115"/>
      <c r="FC2" s="115"/>
      <c r="FD2" s="115"/>
      <c r="FE2" s="115"/>
      <c r="FF2" s="115"/>
      <c r="FG2" s="115"/>
      <c r="FH2" s="115"/>
      <c r="FI2" s="115"/>
      <c r="FJ2" s="115"/>
      <c r="FK2" s="115"/>
      <c r="FL2" s="115"/>
      <c r="FM2" s="115"/>
      <c r="FN2" s="115"/>
      <c r="FO2" s="115"/>
      <c r="FP2" s="115"/>
      <c r="FQ2" s="115"/>
      <c r="FR2" s="115"/>
      <c r="FS2" s="115"/>
      <c r="FT2" s="115"/>
      <c r="FU2" s="115"/>
      <c r="FV2" s="115"/>
      <c r="FW2" s="115"/>
      <c r="FX2" s="115"/>
      <c r="FY2" s="115"/>
      <c r="FZ2" s="115"/>
      <c r="GA2" s="115"/>
      <c r="GB2" s="115"/>
      <c r="GC2" s="115"/>
      <c r="GD2" s="115"/>
      <c r="GE2" s="115"/>
      <c r="GF2" s="115"/>
      <c r="GG2" s="115"/>
      <c r="GH2" s="115"/>
      <c r="GI2" s="115"/>
      <c r="GJ2" s="115"/>
      <c r="GK2" s="115"/>
      <c r="GL2" s="115"/>
      <c r="GM2" s="115"/>
      <c r="GN2" s="115"/>
      <c r="GO2" s="115"/>
      <c r="GP2" s="115"/>
      <c r="GQ2" s="115"/>
      <c r="GR2" s="115"/>
      <c r="GS2" s="115"/>
      <c r="GT2" s="115"/>
      <c r="GU2" s="115"/>
      <c r="GV2" s="115"/>
      <c r="GW2" s="115"/>
      <c r="GX2" s="115"/>
      <c r="GY2" s="115"/>
      <c r="GZ2" s="115"/>
      <c r="HA2" s="115"/>
      <c r="HB2" s="115"/>
      <c r="HC2" s="115"/>
      <c r="HD2" s="115"/>
      <c r="HE2" s="115"/>
      <c r="HF2" s="115"/>
      <c r="HG2" s="115"/>
      <c r="HH2" s="115"/>
      <c r="HI2" s="115"/>
      <c r="HJ2" s="115"/>
      <c r="HK2" s="115"/>
      <c r="HL2" s="115"/>
      <c r="HM2" s="115"/>
      <c r="HN2" s="115"/>
      <c r="HO2" s="115"/>
      <c r="HP2" s="115"/>
      <c r="HQ2" s="115"/>
      <c r="HR2" s="115"/>
      <c r="HS2" s="115"/>
      <c r="HT2" s="115"/>
      <c r="HU2" s="115"/>
      <c r="HV2" s="115"/>
      <c r="HW2" s="115"/>
      <c r="HX2" s="115"/>
      <c r="HY2" s="115"/>
      <c r="HZ2" s="115"/>
      <c r="IA2" s="115"/>
      <c r="IB2" s="115"/>
      <c r="IC2" s="115"/>
    </row>
    <row r="3" spans="1:237">
      <c r="A3" s="102">
        <v>1995</v>
      </c>
      <c r="B3" s="103">
        <v>16.204962141093024</v>
      </c>
      <c r="C3" s="107">
        <v>31.219885239761684</v>
      </c>
      <c r="D3" s="107">
        <v>4.368765339010511</v>
      </c>
      <c r="E3" s="104">
        <v>20.056897599463873</v>
      </c>
      <c r="F3" s="107">
        <v>20.924039137211555</v>
      </c>
      <c r="G3" s="107">
        <v>17.394424395032733</v>
      </c>
      <c r="H3" s="107">
        <v>18.021026255675061</v>
      </c>
      <c r="I3" s="104">
        <v>16.332378322013994</v>
      </c>
      <c r="J3" s="107">
        <v>16.221638337702217</v>
      </c>
      <c r="K3" s="107">
        <v>23.298915716145348</v>
      </c>
      <c r="L3" s="107">
        <v>13.96366999336583</v>
      </c>
      <c r="M3" s="107">
        <v>16.393127682742588</v>
      </c>
      <c r="N3" s="111">
        <v>13.657638702721981</v>
      </c>
      <c r="P3" s="152"/>
    </row>
    <row r="4" spans="1:237">
      <c r="A4" s="102">
        <f>A3+1</f>
        <v>1996</v>
      </c>
      <c r="B4" s="103">
        <v>17.066425096591281</v>
      </c>
      <c r="C4" s="107">
        <v>29.28963769979805</v>
      </c>
      <c r="D4" s="107">
        <v>6.1343775999025345</v>
      </c>
      <c r="E4" s="104">
        <v>20.075137501478149</v>
      </c>
      <c r="F4" s="107">
        <v>20.995846665370575</v>
      </c>
      <c r="G4" s="107">
        <v>17.437448848651616</v>
      </c>
      <c r="H4" s="107">
        <v>17.359219109142639</v>
      </c>
      <c r="I4" s="104">
        <v>16.266163733085058</v>
      </c>
      <c r="J4" s="107">
        <v>15.994350895442441</v>
      </c>
      <c r="K4" s="107">
        <v>22.940361987658573</v>
      </c>
      <c r="L4" s="107">
        <v>13.971525098825246</v>
      </c>
      <c r="M4" s="107">
        <v>16.38373416331515</v>
      </c>
      <c r="N4" s="111">
        <v>13.905927119607151</v>
      </c>
      <c r="P4" s="152"/>
    </row>
    <row r="5" spans="1:237">
      <c r="A5" s="102">
        <f t="shared" ref="A5:A18" si="0">A4+1</f>
        <v>1997</v>
      </c>
      <c r="B5" s="103">
        <v>17.281792389940481</v>
      </c>
      <c r="C5" s="107">
        <v>28.92453081455869</v>
      </c>
      <c r="D5" s="107">
        <v>6.0984701370025842</v>
      </c>
      <c r="E5" s="104">
        <v>20.099560758470037</v>
      </c>
      <c r="F5" s="107">
        <v>20.985825312423927</v>
      </c>
      <c r="G5" s="107">
        <v>17.360777291784693</v>
      </c>
      <c r="H5" s="107">
        <v>17.741225030152609</v>
      </c>
      <c r="I5" s="104">
        <v>16.111351662936872</v>
      </c>
      <c r="J5" s="107">
        <v>16.018920192772622</v>
      </c>
      <c r="K5" s="107">
        <v>22.505408413821069</v>
      </c>
      <c r="L5" s="107">
        <v>13.909301706717011</v>
      </c>
      <c r="M5" s="107">
        <v>16.37237357809774</v>
      </c>
      <c r="N5" s="111">
        <v>13.463213711045732</v>
      </c>
      <c r="P5" s="152"/>
    </row>
    <row r="6" spans="1:237">
      <c r="A6" s="102">
        <f t="shared" si="0"/>
        <v>1998</v>
      </c>
      <c r="B6" s="103">
        <v>16.769092026541372</v>
      </c>
      <c r="C6" s="107">
        <v>30.820293094463185</v>
      </c>
      <c r="D6" s="107">
        <v>6.0220877142669469</v>
      </c>
      <c r="E6" s="104">
        <v>19.929785633351671</v>
      </c>
      <c r="F6" s="107">
        <v>20.933221406863463</v>
      </c>
      <c r="G6" s="107">
        <v>17.395691743275385</v>
      </c>
      <c r="H6" s="107">
        <v>16.730717828698115</v>
      </c>
      <c r="I6" s="104">
        <v>16.118731403592307</v>
      </c>
      <c r="J6" s="107">
        <v>15.95265306467798</v>
      </c>
      <c r="K6" s="107">
        <v>22.298198069022995</v>
      </c>
      <c r="L6" s="107">
        <v>13.926272136340042</v>
      </c>
      <c r="M6" s="107">
        <v>16.373798743141759</v>
      </c>
      <c r="N6" s="111">
        <v>13.824963758222243</v>
      </c>
      <c r="P6" s="152"/>
    </row>
    <row r="7" spans="1:237">
      <c r="A7" s="102">
        <f t="shared" si="0"/>
        <v>1999</v>
      </c>
      <c r="B7" s="103">
        <v>13.935881809577724</v>
      </c>
      <c r="C7" s="107">
        <v>28.257792407700549</v>
      </c>
      <c r="D7" s="107">
        <v>4.4252885359751204</v>
      </c>
      <c r="E7" s="104">
        <v>20.065757024054079</v>
      </c>
      <c r="F7" s="107">
        <v>21.141974358104061</v>
      </c>
      <c r="G7" s="107">
        <v>17.493376540370143</v>
      </c>
      <c r="H7" s="107">
        <v>15.994736511913807</v>
      </c>
      <c r="I7" s="104">
        <v>16.059050215893809</v>
      </c>
      <c r="J7" s="107">
        <v>15.886446309168086</v>
      </c>
      <c r="K7" s="107">
        <v>21.94878675011271</v>
      </c>
      <c r="L7" s="107">
        <v>14.054891981405232</v>
      </c>
      <c r="M7" s="107">
        <v>16.346473787300845</v>
      </c>
      <c r="N7" s="111">
        <v>13.458471855703719</v>
      </c>
      <c r="P7" s="152"/>
    </row>
    <row r="8" spans="1:237">
      <c r="A8" s="102">
        <f t="shared" si="0"/>
        <v>2000</v>
      </c>
      <c r="B8" s="103">
        <v>12.381135539434771</v>
      </c>
      <c r="C8" s="107">
        <v>28.002506571344831</v>
      </c>
      <c r="D8" s="107">
        <v>4.3590716181944229</v>
      </c>
      <c r="E8" s="104">
        <v>20.292422476952524</v>
      </c>
      <c r="F8" s="107">
        <v>21.237797622631735</v>
      </c>
      <c r="G8" s="107">
        <v>17.96297050774983</v>
      </c>
      <c r="H8" s="107">
        <v>15.736125154649914</v>
      </c>
      <c r="I8" s="104">
        <v>15.97408662129047</v>
      </c>
      <c r="J8" s="107">
        <v>15.907644363038081</v>
      </c>
      <c r="K8" s="107">
        <v>21.574755848773226</v>
      </c>
      <c r="L8" s="107">
        <v>13.784242501565606</v>
      </c>
      <c r="M8" s="107">
        <v>16.329207295355932</v>
      </c>
      <c r="N8" s="111">
        <v>13.544797370282682</v>
      </c>
      <c r="P8" s="152"/>
    </row>
    <row r="9" spans="1:237">
      <c r="A9" s="102">
        <f t="shared" si="0"/>
        <v>2001</v>
      </c>
      <c r="B9" s="103">
        <v>12.293160728451303</v>
      </c>
      <c r="C9" s="107">
        <v>28.855298944900348</v>
      </c>
      <c r="D9" s="107">
        <v>4.1404213103185707</v>
      </c>
      <c r="E9" s="104">
        <v>20.763285939765382</v>
      </c>
      <c r="F9" s="107">
        <v>21.191725942724304</v>
      </c>
      <c r="G9" s="107">
        <v>18.624138114185424</v>
      </c>
      <c r="H9" s="107">
        <v>20.11282426500772</v>
      </c>
      <c r="I9" s="104">
        <v>16.038040475627675</v>
      </c>
      <c r="J9" s="107">
        <v>16.830560217380356</v>
      </c>
      <c r="K9" s="107">
        <v>21.251602756521976</v>
      </c>
      <c r="L9" s="107">
        <v>13.469803844116612</v>
      </c>
      <c r="M9" s="107">
        <v>16.342478909775245</v>
      </c>
      <c r="N9" s="111">
        <v>13.799913170715916</v>
      </c>
      <c r="P9" s="152"/>
    </row>
    <row r="10" spans="1:237">
      <c r="A10" s="102">
        <f t="shared" si="0"/>
        <v>2002</v>
      </c>
      <c r="B10" s="103">
        <v>11.985476572643469</v>
      </c>
      <c r="C10" s="107">
        <v>28.355031923435565</v>
      </c>
      <c r="D10" s="107">
        <v>3.6622552322715274</v>
      </c>
      <c r="E10" s="104">
        <v>20.49519485500382</v>
      </c>
      <c r="F10" s="107">
        <v>21.157836666166858</v>
      </c>
      <c r="G10" s="107">
        <v>19.740467884872988</v>
      </c>
      <c r="H10" s="107">
        <v>15.015438752176033</v>
      </c>
      <c r="I10" s="104">
        <v>15.996841722518729</v>
      </c>
      <c r="J10" s="107">
        <v>16.855167509338223</v>
      </c>
      <c r="K10" s="107">
        <v>21.320844334825697</v>
      </c>
      <c r="L10" s="107">
        <v>13.314981560134084</v>
      </c>
      <c r="M10" s="107">
        <v>16.334138374740981</v>
      </c>
      <c r="N10" s="111">
        <v>13.758766379982374</v>
      </c>
      <c r="P10" s="152"/>
    </row>
    <row r="11" spans="1:237">
      <c r="A11" s="102">
        <f t="shared" si="0"/>
        <v>2003</v>
      </c>
      <c r="B11" s="103">
        <v>12.576546891363421</v>
      </c>
      <c r="C11" s="107">
        <v>29.6223686770327</v>
      </c>
      <c r="D11" s="107">
        <v>3.7499384385689067</v>
      </c>
      <c r="E11" s="104">
        <v>20.228871018246572</v>
      </c>
      <c r="F11" s="107">
        <v>21.28418387808674</v>
      </c>
      <c r="G11" s="107">
        <v>16.967710933151565</v>
      </c>
      <c r="H11" s="107">
        <v>14.605835703544892</v>
      </c>
      <c r="I11" s="104">
        <v>16.12288815819538</v>
      </c>
      <c r="J11" s="107">
        <v>16.986960353160484</v>
      </c>
      <c r="K11" s="107">
        <v>21.449794927729112</v>
      </c>
      <c r="L11" s="107">
        <v>13.415398999002409</v>
      </c>
      <c r="M11" s="107">
        <v>16.336224473785794</v>
      </c>
      <c r="N11" s="111">
        <v>13.682483003389892</v>
      </c>
      <c r="P11" s="152"/>
    </row>
    <row r="12" spans="1:237">
      <c r="A12" s="102">
        <f t="shared" si="0"/>
        <v>2004</v>
      </c>
      <c r="B12" s="103">
        <v>12.316720831460405</v>
      </c>
      <c r="C12" s="107">
        <v>29.458492509253986</v>
      </c>
      <c r="D12" s="107">
        <v>3.7681572693470096</v>
      </c>
      <c r="E12" s="104">
        <v>20.165050822522343</v>
      </c>
      <c r="F12" s="107">
        <v>21.24472540096156</v>
      </c>
      <c r="G12" s="107">
        <v>17.052465721431251</v>
      </c>
      <c r="H12" s="107">
        <v>14.642918571793631</v>
      </c>
      <c r="I12" s="104">
        <v>16.117271141093401</v>
      </c>
      <c r="J12" s="107">
        <v>16.993237452780324</v>
      </c>
      <c r="K12" s="107">
        <v>21.366280723176697</v>
      </c>
      <c r="L12" s="107">
        <v>13.436770914754915</v>
      </c>
      <c r="M12" s="107">
        <v>16.339683662393629</v>
      </c>
      <c r="N12" s="111">
        <v>13.606767511955873</v>
      </c>
      <c r="P12" s="152"/>
    </row>
    <row r="13" spans="1:237">
      <c r="A13" s="102">
        <f t="shared" si="0"/>
        <v>2005</v>
      </c>
      <c r="B13" s="103">
        <v>10.060298494820508</v>
      </c>
      <c r="C13" s="107">
        <v>26.981005008372478</v>
      </c>
      <c r="D13" s="107">
        <v>3.4964844527192112</v>
      </c>
      <c r="E13" s="104">
        <v>20.088836986453032</v>
      </c>
      <c r="F13" s="107">
        <v>21.237648667473373</v>
      </c>
      <c r="G13" s="107">
        <v>17.241025320976643</v>
      </c>
      <c r="H13" s="107">
        <v>14.856964538276088</v>
      </c>
      <c r="I13" s="104">
        <v>16.397877797117903</v>
      </c>
      <c r="J13" s="107">
        <v>16.901343225819275</v>
      </c>
      <c r="K13" s="107">
        <v>21.492346887981416</v>
      </c>
      <c r="L13" s="107">
        <v>14.055377460510101</v>
      </c>
      <c r="M13" s="107">
        <v>16.273577472725488</v>
      </c>
      <c r="N13" s="111">
        <v>13.632320532741046</v>
      </c>
      <c r="P13" s="152"/>
    </row>
    <row r="14" spans="1:237">
      <c r="A14" s="102">
        <f t="shared" si="0"/>
        <v>2006</v>
      </c>
      <c r="B14" s="103">
        <v>10.458845638480295</v>
      </c>
      <c r="C14" s="107">
        <v>28.691210289195347</v>
      </c>
      <c r="D14" s="107">
        <v>3.3997566632450966</v>
      </c>
      <c r="E14" s="104">
        <v>19.810196360144019</v>
      </c>
      <c r="F14" s="107">
        <v>21.157434320181739</v>
      </c>
      <c r="G14" s="107">
        <v>17.221399657186506</v>
      </c>
      <c r="H14" s="107">
        <v>14.475115133338415</v>
      </c>
      <c r="I14" s="104">
        <v>16.279911268631658</v>
      </c>
      <c r="J14" s="107">
        <v>16.971881141033606</v>
      </c>
      <c r="K14" s="107">
        <v>21.509593894127963</v>
      </c>
      <c r="L14" s="107">
        <v>13.805498267458319</v>
      </c>
      <c r="M14" s="107">
        <v>16.286643012727431</v>
      </c>
      <c r="N14" s="111">
        <v>13.621477002832988</v>
      </c>
      <c r="P14" s="152"/>
    </row>
    <row r="15" spans="1:237">
      <c r="A15" s="102">
        <f t="shared" si="0"/>
        <v>2007</v>
      </c>
      <c r="B15" s="103">
        <v>10.695479796216322</v>
      </c>
      <c r="C15" s="107">
        <v>29.088603995393907</v>
      </c>
      <c r="D15" s="107">
        <v>3.485435261469251</v>
      </c>
      <c r="E15" s="104">
        <v>19.765042219401469</v>
      </c>
      <c r="F15" s="107">
        <v>21.168502088615178</v>
      </c>
      <c r="G15" s="107">
        <v>17.213096978064851</v>
      </c>
      <c r="H15" s="107">
        <v>14.402203941806956</v>
      </c>
      <c r="I15" s="104">
        <v>16.168073921152029</v>
      </c>
      <c r="J15" s="107">
        <v>17.017461053830267</v>
      </c>
      <c r="K15" s="107">
        <v>21.616175231127357</v>
      </c>
      <c r="L15" s="107">
        <v>13.791428331998443</v>
      </c>
      <c r="M15" s="107">
        <v>16.278713374167843</v>
      </c>
      <c r="N15" s="111">
        <v>13.646462172717289</v>
      </c>
      <c r="P15" s="152"/>
    </row>
    <row r="16" spans="1:237">
      <c r="A16" s="102">
        <f t="shared" si="0"/>
        <v>2008</v>
      </c>
      <c r="B16" s="103">
        <v>9.9084390248995113</v>
      </c>
      <c r="C16" s="107">
        <v>28.699887895102982</v>
      </c>
      <c r="D16" s="107">
        <v>3.4522894212594823</v>
      </c>
      <c r="E16" s="104">
        <v>19.57052083281754</v>
      </c>
      <c r="F16" s="107">
        <v>21.153336565540972</v>
      </c>
      <c r="G16" s="107">
        <v>17.051086524917196</v>
      </c>
      <c r="H16" s="107">
        <v>14.406379193090052</v>
      </c>
      <c r="I16" s="104">
        <v>16.317528068443671</v>
      </c>
      <c r="J16" s="107">
        <v>17.029913658685924</v>
      </c>
      <c r="K16" s="107">
        <v>21.657882834503276</v>
      </c>
      <c r="L16" s="107">
        <v>13.794007631768842</v>
      </c>
      <c r="M16" s="107">
        <v>16.2540204471664</v>
      </c>
      <c r="N16" s="111">
        <v>13.696980285372415</v>
      </c>
      <c r="P16" s="152"/>
    </row>
    <row r="17" spans="1:16">
      <c r="A17" s="102">
        <f t="shared" si="0"/>
        <v>2009</v>
      </c>
      <c r="B17" s="103">
        <v>10.16404662636668</v>
      </c>
      <c r="C17" s="107">
        <v>28.337491082181067</v>
      </c>
      <c r="D17" s="107">
        <v>3.4154551484738156</v>
      </c>
      <c r="E17" s="104">
        <v>19.06335466051739</v>
      </c>
      <c r="F17" s="107">
        <v>21.193880777712803</v>
      </c>
      <c r="G17" s="107">
        <v>16.618432287844801</v>
      </c>
      <c r="H17" s="107">
        <v>14.489632945304971</v>
      </c>
      <c r="I17" s="104">
        <v>16.422358653385896</v>
      </c>
      <c r="J17" s="107">
        <v>17.250963180855209</v>
      </c>
      <c r="K17" s="107">
        <v>21.804528997398211</v>
      </c>
      <c r="L17" s="107">
        <v>13.87903413808192</v>
      </c>
      <c r="M17" s="107">
        <v>16.390382360697977</v>
      </c>
      <c r="N17" s="111">
        <v>13.728704293006741</v>
      </c>
      <c r="P17" s="152"/>
    </row>
    <row r="18" spans="1:16">
      <c r="A18" s="102">
        <f t="shared" si="0"/>
        <v>2010</v>
      </c>
      <c r="B18" s="103">
        <v>9.554211156132153</v>
      </c>
      <c r="C18" s="107">
        <v>28.898022748528874</v>
      </c>
      <c r="D18" s="107">
        <v>3.5364268840313913</v>
      </c>
      <c r="E18" s="104">
        <v>18.98375267950604</v>
      </c>
      <c r="F18" s="107">
        <v>21.2994901257279</v>
      </c>
      <c r="G18" s="107">
        <v>16.501166684585058</v>
      </c>
      <c r="H18" s="107">
        <v>14.61899188497596</v>
      </c>
      <c r="I18" s="104">
        <v>16.565375220251887</v>
      </c>
      <c r="J18" s="107">
        <v>17.310856234287751</v>
      </c>
      <c r="K18" s="107">
        <v>21.944372290807664</v>
      </c>
      <c r="L18" s="107">
        <v>13.914765169876114</v>
      </c>
      <c r="M18" s="107">
        <v>16.428265787305335</v>
      </c>
      <c r="N18" s="111">
        <v>13.755893875744608</v>
      </c>
      <c r="P18" s="152"/>
    </row>
    <row r="19" spans="1:16">
      <c r="A19" s="102">
        <v>2011</v>
      </c>
      <c r="B19" s="103">
        <v>8.9546313165925202</v>
      </c>
      <c r="C19" s="107">
        <v>29.228187901266097</v>
      </c>
      <c r="D19" s="107">
        <v>3.4779783626692216</v>
      </c>
      <c r="E19" s="104">
        <v>18.57315977001878</v>
      </c>
      <c r="F19" s="107">
        <v>21.295361427704528</v>
      </c>
      <c r="G19" s="107">
        <v>16.449344786679767</v>
      </c>
      <c r="H19" s="107">
        <v>14.632881186529662</v>
      </c>
      <c r="I19" s="104">
        <v>16.617900762094902</v>
      </c>
      <c r="J19" s="107">
        <v>17.427233590816801</v>
      </c>
      <c r="K19" s="107">
        <v>21.95067211966002</v>
      </c>
      <c r="L19" s="107">
        <v>13.949349693562132</v>
      </c>
      <c r="M19" s="107">
        <v>16.448232834507216</v>
      </c>
      <c r="N19" s="111">
        <v>13.735387431333548</v>
      </c>
      <c r="P19" s="152"/>
    </row>
    <row r="20" spans="1:16">
      <c r="A20" s="102">
        <v>2012</v>
      </c>
      <c r="B20" s="103">
        <v>8.3550514770528874</v>
      </c>
      <c r="C20" s="107">
        <v>29.558353054003319</v>
      </c>
      <c r="D20" s="107">
        <v>3.4195298413070518</v>
      </c>
      <c r="E20" s="104">
        <v>18.16256686053152</v>
      </c>
      <c r="F20" s="107">
        <v>21.291232729681155</v>
      </c>
      <c r="G20" s="107">
        <v>16.397522888774475</v>
      </c>
      <c r="H20" s="107">
        <v>14.646770488083364</v>
      </c>
      <c r="I20" s="104">
        <v>16.670426303937916</v>
      </c>
      <c r="J20" s="107">
        <v>17.543610947345851</v>
      </c>
      <c r="K20" s="107">
        <v>21.956971948512376</v>
      </c>
      <c r="L20" s="107">
        <v>13.98393421724815</v>
      </c>
      <c r="M20" s="107">
        <v>16.468199881709097</v>
      </c>
      <c r="N20" s="111">
        <v>13.714880986922488</v>
      </c>
    </row>
    <row r="21" spans="1:16" ht="51.75" thickBot="1">
      <c r="A21" s="102" t="s">
        <v>19</v>
      </c>
      <c r="B21" s="105">
        <f>AVERAGE(B3:B20)</f>
        <v>12.275677642092115</v>
      </c>
      <c r="C21" s="106">
        <f t="shared" ref="C21:N21" si="1">AVERAGE(C3:C20)</f>
        <v>29.01603332534965</v>
      </c>
      <c r="D21" s="106">
        <f t="shared" si="1"/>
        <v>4.1340105127795912</v>
      </c>
      <c r="E21" s="106">
        <f t="shared" si="1"/>
        <v>19.788299666594348</v>
      </c>
      <c r="F21" s="106">
        <f t="shared" si="1"/>
        <v>21.160781282954581</v>
      </c>
      <c r="G21" s="106">
        <f t="shared" si="1"/>
        <v>17.340141506085271</v>
      </c>
      <c r="H21" s="106">
        <f t="shared" si="1"/>
        <v>15.693833694119995</v>
      </c>
      <c r="I21" s="106">
        <f t="shared" si="1"/>
        <v>16.254236413959081</v>
      </c>
      <c r="J21" s="106">
        <f t="shared" si="1"/>
        <v>16.727824540451969</v>
      </c>
      <c r="K21" s="106">
        <f t="shared" si="1"/>
        <v>21.882638540661425</v>
      </c>
      <c r="L21" s="106">
        <f t="shared" si="1"/>
        <v>13.801125202596168</v>
      </c>
      <c r="M21" s="106">
        <f t="shared" si="1"/>
        <v>16.354404213425358</v>
      </c>
      <c r="N21" s="153">
        <f t="shared" si="1"/>
        <v>13.679724953572148</v>
      </c>
    </row>
    <row r="22" spans="1:16">
      <c r="B22" s="148"/>
      <c r="C22" s="148"/>
      <c r="D22" s="148"/>
      <c r="E22" s="148"/>
      <c r="F22" s="148"/>
      <c r="G22" s="148"/>
      <c r="H22" s="148"/>
      <c r="I22" s="148"/>
      <c r="J22" s="148"/>
      <c r="K22" s="148"/>
      <c r="L22" s="148"/>
      <c r="M22" s="148"/>
      <c r="N22" s="148"/>
    </row>
  </sheetData>
  <mergeCells count="1">
    <mergeCell ref="A1:N1"/>
  </mergeCells>
  <phoneticPr fontId="8" type="noConversion"/>
  <pageMargins left="0.75" right="0.75" top="1" bottom="1" header="0.5" footer="0.5"/>
  <headerFooter alignWithMargins="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T58"/>
  <sheetViews>
    <sheetView workbookViewId="0"/>
  </sheetViews>
  <sheetFormatPr defaultRowHeight="12.75"/>
  <cols>
    <col min="1" max="1" width="7.5" style="7" bestFit="1" customWidth="1"/>
    <col min="2" max="2" width="9" style="7" hidden="1" customWidth="1"/>
    <col min="3" max="3" width="11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10" style="7" hidden="1" customWidth="1"/>
    <col min="10" max="10" width="7.875" style="7" hidden="1" customWidth="1"/>
    <col min="11" max="11" width="9.375" style="7" hidden="1" customWidth="1"/>
    <col min="12" max="12" width="12" hidden="1" customWidth="1"/>
    <col min="13" max="13" width="18.25" bestFit="1" customWidth="1"/>
    <col min="14" max="14" width="14.5" customWidth="1"/>
    <col min="15" max="15" width="12.5" customWidth="1"/>
    <col min="19" max="19" width="16.5" bestFit="1" customWidth="1"/>
    <col min="20" max="21" width="9" customWidth="1"/>
  </cols>
  <sheetData>
    <row r="1" spans="1:20" ht="28.5" customHeight="1" thickBot="1">
      <c r="D1" s="222" t="s">
        <v>190</v>
      </c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4"/>
    </row>
    <row r="2" spans="1:20" ht="39" thickBot="1">
      <c r="C2" s="117" t="s">
        <v>60</v>
      </c>
      <c r="D2" s="125" t="s">
        <v>187</v>
      </c>
      <c r="E2" s="123" t="s">
        <v>188</v>
      </c>
      <c r="F2" s="123" t="s">
        <v>59</v>
      </c>
      <c r="G2" s="123" t="s">
        <v>58</v>
      </c>
      <c r="H2" s="123" t="s">
        <v>99</v>
      </c>
      <c r="I2" s="123" t="s">
        <v>100</v>
      </c>
      <c r="J2" s="123" t="s">
        <v>63</v>
      </c>
      <c r="K2" s="123" t="s">
        <v>64</v>
      </c>
      <c r="L2" s="123" t="s">
        <v>65</v>
      </c>
      <c r="M2" s="123" t="s">
        <v>189</v>
      </c>
      <c r="N2" s="123" t="s">
        <v>66</v>
      </c>
      <c r="O2" s="124" t="s">
        <v>67</v>
      </c>
    </row>
    <row r="3" spans="1:20" hidden="1">
      <c r="A3" t="s">
        <v>128</v>
      </c>
      <c r="B3" s="119">
        <v>17410.490589679008</v>
      </c>
      <c r="C3" s="119">
        <v>105984.228</v>
      </c>
      <c r="D3" s="118">
        <f>C3*1000000</f>
        <v>105984228000</v>
      </c>
      <c r="E3" s="118">
        <f>B3*1000000</f>
        <v>17410490589.679008</v>
      </c>
    </row>
    <row r="4" spans="1:20" hidden="1">
      <c r="A4" t="s">
        <v>129</v>
      </c>
      <c r="B4" s="119">
        <v>19474.828052602894</v>
      </c>
      <c r="C4" s="119">
        <v>115470.571</v>
      </c>
      <c r="D4" s="118">
        <f t="shared" ref="D4:D40" si="0">C4*1000000</f>
        <v>115470571000</v>
      </c>
      <c r="E4" s="118">
        <f t="shared" ref="E4:E40" si="1">B4*1000000</f>
        <v>19474828052.602894</v>
      </c>
    </row>
    <row r="5" spans="1:20" hidden="1">
      <c r="A5" t="s">
        <v>130</v>
      </c>
      <c r="B5" s="119">
        <v>19469.146925633886</v>
      </c>
      <c r="C5" s="119">
        <v>116423.083</v>
      </c>
      <c r="D5" s="118">
        <f t="shared" si="0"/>
        <v>116423083000</v>
      </c>
      <c r="E5" s="118">
        <f t="shared" si="1"/>
        <v>19469146925.633884</v>
      </c>
    </row>
    <row r="6" spans="1:20" hidden="1">
      <c r="A6" t="s">
        <v>131</v>
      </c>
      <c r="B6" s="119">
        <v>19075.263332247108</v>
      </c>
      <c r="C6" s="119">
        <v>115341.71800000001</v>
      </c>
      <c r="D6" s="118">
        <f t="shared" si="0"/>
        <v>115341718000.00002</v>
      </c>
      <c r="E6" s="118">
        <f t="shared" si="1"/>
        <v>19075263332.247108</v>
      </c>
    </row>
    <row r="7" spans="1:20" hidden="1">
      <c r="A7" t="s">
        <v>132</v>
      </c>
      <c r="B7" s="119">
        <v>19526.820485858512</v>
      </c>
      <c r="C7" s="119">
        <v>120724.22</v>
      </c>
      <c r="D7" s="118">
        <f t="shared" si="0"/>
        <v>120724220000</v>
      </c>
      <c r="E7" s="118">
        <f t="shared" si="1"/>
        <v>19526820485.858513</v>
      </c>
      <c r="F7" s="119">
        <v>4118958622</v>
      </c>
      <c r="G7" s="119">
        <v>674878797</v>
      </c>
      <c r="H7" s="10">
        <f>E7/D7*100</f>
        <v>16.174733194265833</v>
      </c>
      <c r="I7" s="10">
        <f>G7/F7*100</f>
        <v>16.384694747729856</v>
      </c>
      <c r="J7" s="10">
        <f>D7/F7</f>
        <v>29.309403438819007</v>
      </c>
      <c r="K7" s="10">
        <f>E7/G7</f>
        <v>28.933818298426278</v>
      </c>
      <c r="M7" s="118">
        <f>E7*$L$26</f>
        <v>11175885204.140411</v>
      </c>
    </row>
    <row r="8" spans="1:20" hidden="1">
      <c r="A8" t="s">
        <v>133</v>
      </c>
      <c r="B8" s="119">
        <v>22919.802949964967</v>
      </c>
      <c r="C8" s="119">
        <v>136557.71</v>
      </c>
      <c r="D8" s="118">
        <f t="shared" si="0"/>
        <v>136557709999.99998</v>
      </c>
      <c r="E8" s="118">
        <f t="shared" si="1"/>
        <v>22919802949.964966</v>
      </c>
      <c r="F8" s="119">
        <v>4128329079</v>
      </c>
      <c r="G8" s="119">
        <v>697677279</v>
      </c>
      <c r="H8" s="10">
        <f t="shared" ref="H8:H43" si="2">E8/D8*100</f>
        <v>16.783968440862818</v>
      </c>
      <c r="I8" s="10">
        <f t="shared" ref="I8:I36" si="3">G8/F8*100</f>
        <v>16.899749648082743</v>
      </c>
      <c r="J8" s="10">
        <f t="shared" ref="J8:J36" si="4">D8/F8</f>
        <v>33.078203647728145</v>
      </c>
      <c r="K8" s="10">
        <f t="shared" ref="K8:K36" si="5">E8/G8</f>
        <v>32.851582873411829</v>
      </c>
      <c r="M8" s="118">
        <f t="shared" ref="M8:M30" si="6">E8*$L$26</f>
        <v>13117808239.996498</v>
      </c>
      <c r="N8" s="10">
        <f>(M8-M7)/M7*100</f>
        <v>17.376010941277819</v>
      </c>
    </row>
    <row r="9" spans="1:20" hidden="1">
      <c r="A9" t="s">
        <v>134</v>
      </c>
      <c r="B9" s="119">
        <v>23199.950809860988</v>
      </c>
      <c r="C9" s="119">
        <v>140796.35</v>
      </c>
      <c r="D9" s="118">
        <f t="shared" si="0"/>
        <v>140796350000</v>
      </c>
      <c r="E9" s="118">
        <f t="shared" si="1"/>
        <v>23199950809.860989</v>
      </c>
      <c r="F9" s="119">
        <v>4479766142</v>
      </c>
      <c r="G9" s="119">
        <v>748604188</v>
      </c>
      <c r="H9" s="10">
        <f t="shared" si="2"/>
        <v>16.477664946471261</v>
      </c>
      <c r="I9" s="10">
        <f t="shared" si="3"/>
        <v>16.71078722126741</v>
      </c>
      <c r="J9" s="10">
        <f t="shared" si="4"/>
        <v>31.429397324999918</v>
      </c>
      <c r="K9" s="10">
        <f t="shared" si="5"/>
        <v>30.990944456032068</v>
      </c>
      <c r="M9" s="118">
        <f t="shared" si="6"/>
        <v>13278146699.842072</v>
      </c>
      <c r="N9" s="10">
        <f t="shared" ref="N9:N39" si="7">(M9-M8)/M8*100</f>
        <v>1.2222961100826111</v>
      </c>
    </row>
    <row r="10" spans="1:20" ht="13.5" hidden="1" thickBot="1">
      <c r="A10" t="s">
        <v>135</v>
      </c>
      <c r="B10" s="119">
        <v>22631.384719386184</v>
      </c>
      <c r="C10" s="119">
        <v>138753.9</v>
      </c>
      <c r="D10" s="118">
        <f t="shared" si="0"/>
        <v>138753900000</v>
      </c>
      <c r="E10" s="118">
        <f t="shared" si="1"/>
        <v>22631384719.386185</v>
      </c>
      <c r="F10" s="119">
        <v>4393645140</v>
      </c>
      <c r="G10" s="119">
        <v>741841930</v>
      </c>
      <c r="H10" s="10">
        <f t="shared" si="2"/>
        <v>16.310449449987484</v>
      </c>
      <c r="I10" s="10">
        <f t="shared" si="3"/>
        <v>16.884429815376485</v>
      </c>
      <c r="J10" s="10">
        <f t="shared" si="4"/>
        <v>31.580588686322539</v>
      </c>
      <c r="K10" s="10">
        <f t="shared" si="5"/>
        <v>30.507017471210052</v>
      </c>
      <c r="M10" s="118">
        <f t="shared" si="6"/>
        <v>12952736356.529135</v>
      </c>
      <c r="N10" s="10">
        <f t="shared" si="7"/>
        <v>-2.4507211033962082</v>
      </c>
    </row>
    <row r="11" spans="1:20" ht="15.75" customHeight="1" thickBot="1">
      <c r="A11" t="s">
        <v>136</v>
      </c>
      <c r="B11" s="119">
        <v>22704.41591809081</v>
      </c>
      <c r="C11" s="119">
        <v>138160.61000000002</v>
      </c>
      <c r="D11" s="118">
        <f t="shared" si="0"/>
        <v>138160610000</v>
      </c>
      <c r="E11" s="118">
        <f t="shared" si="1"/>
        <v>22704415918.090809</v>
      </c>
      <c r="F11" s="119">
        <v>4324510166.1150007</v>
      </c>
      <c r="G11" s="119">
        <v>733454143.19999993</v>
      </c>
      <c r="H11" s="10">
        <f t="shared" si="2"/>
        <v>16.433349503951096</v>
      </c>
      <c r="I11" s="10">
        <f t="shared" si="3"/>
        <v>16.960398172885121</v>
      </c>
      <c r="J11" s="10">
        <f t="shared" si="4"/>
        <v>31.948268056476554</v>
      </c>
      <c r="K11" s="10">
        <f t="shared" si="5"/>
        <v>30.955467534798174</v>
      </c>
      <c r="M11" s="118">
        <f t="shared" si="6"/>
        <v>12994534676.620966</v>
      </c>
      <c r="N11" s="10">
        <f t="shared" si="7"/>
        <v>0.32269876373081408</v>
      </c>
      <c r="O11" s="10">
        <f>(M11-M7)/M7*100</f>
        <v>16.272979180269196</v>
      </c>
      <c r="R11" s="225" t="s">
        <v>162</v>
      </c>
      <c r="S11" s="226"/>
      <c r="T11" s="227"/>
    </row>
    <row r="12" spans="1:20">
      <c r="A12" t="s">
        <v>137</v>
      </c>
      <c r="B12" s="119">
        <v>25164.663355856581</v>
      </c>
      <c r="C12" s="119">
        <v>147486.39999999999</v>
      </c>
      <c r="D12" s="118">
        <f t="shared" si="0"/>
        <v>147486400000</v>
      </c>
      <c r="E12" s="118">
        <f t="shared" si="1"/>
        <v>25164663355.856583</v>
      </c>
      <c r="F12" s="119">
        <v>4344832650.1500006</v>
      </c>
      <c r="G12" s="119">
        <v>733104993.00000012</v>
      </c>
      <c r="H12" s="10">
        <f t="shared" si="2"/>
        <v>17.062361923442829</v>
      </c>
      <c r="I12" s="10">
        <f t="shared" si="3"/>
        <v>16.873031760491177</v>
      </c>
      <c r="J12" s="10">
        <f t="shared" si="4"/>
        <v>33.945242976138147</v>
      </c>
      <c r="K12" s="10">
        <f t="shared" si="5"/>
        <v>34.326138269606055</v>
      </c>
      <c r="M12" s="118">
        <f t="shared" si="6"/>
        <v>14402620696.470604</v>
      </c>
      <c r="N12" s="10">
        <f t="shared" si="7"/>
        <v>10.835986473474783</v>
      </c>
      <c r="O12" s="10">
        <f t="shared" ref="O12:O36" si="8">(M12-M8)/M8*100</f>
        <v>9.7944140741185954</v>
      </c>
      <c r="R12" s="7">
        <v>2001</v>
      </c>
    </row>
    <row r="13" spans="1:20">
      <c r="A13" t="s">
        <v>138</v>
      </c>
      <c r="B13" s="119">
        <v>24905.522591276429</v>
      </c>
      <c r="C13" s="119">
        <v>148659.79999999999</v>
      </c>
      <c r="D13" s="118">
        <f t="shared" si="0"/>
        <v>148659800000</v>
      </c>
      <c r="E13" s="118">
        <f t="shared" si="1"/>
        <v>24905522591.276428</v>
      </c>
      <c r="F13" s="119">
        <v>4469507962.3999996</v>
      </c>
      <c r="G13" s="119">
        <v>755965791.00000012</v>
      </c>
      <c r="H13" s="10">
        <f t="shared" si="2"/>
        <v>16.753367481509077</v>
      </c>
      <c r="I13" s="10">
        <f t="shared" si="3"/>
        <v>16.913848176569036</v>
      </c>
      <c r="J13" s="10">
        <f t="shared" si="4"/>
        <v>33.26088716042333</v>
      </c>
      <c r="K13" s="10">
        <f t="shared" si="5"/>
        <v>32.945303726417464</v>
      </c>
      <c r="M13" s="118">
        <f t="shared" si="6"/>
        <v>14254305335.106045</v>
      </c>
      <c r="N13" s="10">
        <f t="shared" si="7"/>
        <v>-1.0297803746293492</v>
      </c>
      <c r="O13" s="10">
        <f t="shared" si="8"/>
        <v>7.3516180934767323</v>
      </c>
      <c r="R13" s="7">
        <f>R12+1</f>
        <v>2002</v>
      </c>
      <c r="S13" s="154">
        <f>SUM(M7:M10)</f>
        <v>50524576500.508118</v>
      </c>
    </row>
    <row r="14" spans="1:20">
      <c r="A14" t="s">
        <v>139</v>
      </c>
      <c r="B14" s="119">
        <v>23510.670993050047</v>
      </c>
      <c r="C14" s="119">
        <v>141854.99</v>
      </c>
      <c r="D14" s="118">
        <f t="shared" si="0"/>
        <v>141854990000</v>
      </c>
      <c r="E14" s="118">
        <f t="shared" si="1"/>
        <v>23510670993.050049</v>
      </c>
      <c r="F14" s="119">
        <v>4792454884.6540003</v>
      </c>
      <c r="G14" s="119">
        <v>792421454</v>
      </c>
      <c r="H14" s="10">
        <f t="shared" si="2"/>
        <v>16.573735610604921</v>
      </c>
      <c r="I14" s="10">
        <f t="shared" si="3"/>
        <v>16.534771282613971</v>
      </c>
      <c r="J14" s="10">
        <f t="shared" si="4"/>
        <v>29.599650578712016</v>
      </c>
      <c r="K14" s="10">
        <f t="shared" si="5"/>
        <v>29.669402404960692</v>
      </c>
      <c r="M14" s="118">
        <f t="shared" si="6"/>
        <v>13455982774.099285</v>
      </c>
      <c r="N14" s="10">
        <f t="shared" si="7"/>
        <v>-5.600571492183632</v>
      </c>
      <c r="O14" s="10">
        <f t="shared" si="8"/>
        <v>3.8852517623928708</v>
      </c>
      <c r="R14" s="7">
        <f t="shared" ref="R14:R23" si="9">R13+1</f>
        <v>2003</v>
      </c>
      <c r="S14" s="154">
        <f>SUM(M11:M14)</f>
        <v>55107443482.296906</v>
      </c>
      <c r="T14" s="10">
        <f>(S14-S13)/S13*100</f>
        <v>9.0705698082253061</v>
      </c>
    </row>
    <row r="15" spans="1:20">
      <c r="A15" t="s">
        <v>140</v>
      </c>
      <c r="B15" s="119">
        <v>24726.548384494414</v>
      </c>
      <c r="C15" s="119">
        <v>149784.69999999998</v>
      </c>
      <c r="D15" s="118">
        <f t="shared" si="0"/>
        <v>149784699999.99997</v>
      </c>
      <c r="E15" s="118">
        <f t="shared" si="1"/>
        <v>24726548384.494415</v>
      </c>
      <c r="F15" s="119">
        <v>4499340550.9499998</v>
      </c>
      <c r="G15" s="119">
        <v>735941631.61000013</v>
      </c>
      <c r="H15" s="10">
        <f t="shared" si="2"/>
        <v>16.508060158677367</v>
      </c>
      <c r="I15" s="10">
        <f t="shared" si="3"/>
        <v>16.356655453755593</v>
      </c>
      <c r="J15" s="10">
        <f t="shared" si="4"/>
        <v>33.29036740025694</v>
      </c>
      <c r="K15" s="10">
        <f t="shared" si="5"/>
        <v>33.598518309666481</v>
      </c>
      <c r="M15" s="118">
        <f t="shared" si="6"/>
        <v>14151872110.457596</v>
      </c>
      <c r="N15" s="10">
        <f t="shared" si="7"/>
        <v>5.1715980024721162</v>
      </c>
      <c r="O15" s="10">
        <f t="shared" si="8"/>
        <v>8.9063399547414814</v>
      </c>
      <c r="R15" s="7">
        <f t="shared" si="9"/>
        <v>2004</v>
      </c>
      <c r="S15" s="154">
        <f>SUM(M15:M18)</f>
        <v>60544732529.807045</v>
      </c>
      <c r="T15" s="10">
        <f t="shared" ref="T15:T21" si="10">(S15-S14)/S14*100</f>
        <v>9.8667053013570687</v>
      </c>
    </row>
    <row r="16" spans="1:20">
      <c r="A16" t="s">
        <v>141</v>
      </c>
      <c r="B16" s="119">
        <v>26662.67700809157</v>
      </c>
      <c r="C16" s="119">
        <v>157415.71</v>
      </c>
      <c r="D16" s="118">
        <f t="shared" si="0"/>
        <v>157415710000</v>
      </c>
      <c r="E16" s="118">
        <f t="shared" si="1"/>
        <v>26662677008.091572</v>
      </c>
      <c r="F16" s="119">
        <v>4543677182.2600002</v>
      </c>
      <c r="G16" s="119">
        <v>765181765.9000001</v>
      </c>
      <c r="H16" s="10">
        <f t="shared" si="2"/>
        <v>16.937748467476069</v>
      </c>
      <c r="I16" s="10">
        <f t="shared" si="3"/>
        <v>16.8405838532614</v>
      </c>
      <c r="J16" s="10">
        <f t="shared" si="4"/>
        <v>34.645003085739091</v>
      </c>
      <c r="K16" s="10">
        <f t="shared" si="5"/>
        <v>34.8448933263996</v>
      </c>
      <c r="M16" s="118">
        <f t="shared" si="6"/>
        <v>15259986524.345028</v>
      </c>
      <c r="N16" s="10">
        <f t="shared" si="7"/>
        <v>7.8301613047264986</v>
      </c>
      <c r="O16" s="10">
        <f t="shared" si="8"/>
        <v>5.9528459850680058</v>
      </c>
      <c r="R16" s="7">
        <f t="shared" si="9"/>
        <v>2005</v>
      </c>
      <c r="S16" s="154">
        <f>SUM(M19:M22)</f>
        <v>66373809309.749275</v>
      </c>
      <c r="T16" s="10">
        <f t="shared" si="10"/>
        <v>9.627719103511593</v>
      </c>
    </row>
    <row r="17" spans="1:20">
      <c r="A17" t="s">
        <v>142</v>
      </c>
      <c r="B17" s="119">
        <v>28256.816833954792</v>
      </c>
      <c r="C17" s="119">
        <v>167895.27000000002</v>
      </c>
      <c r="D17" s="118">
        <f t="shared" si="0"/>
        <v>167895270000.00003</v>
      </c>
      <c r="E17" s="118">
        <f t="shared" si="1"/>
        <v>28256816833.954792</v>
      </c>
      <c r="F17" s="119">
        <v>4775490888.2999992</v>
      </c>
      <c r="G17" s="119">
        <v>793665970.39999986</v>
      </c>
      <c r="H17" s="10">
        <f t="shared" si="2"/>
        <v>16.830025547446802</v>
      </c>
      <c r="I17" s="10">
        <f t="shared" si="3"/>
        <v>16.619568311699421</v>
      </c>
      <c r="J17" s="10">
        <f t="shared" si="4"/>
        <v>35.157698742833986</v>
      </c>
      <c r="K17" s="10">
        <f t="shared" si="5"/>
        <v>35.602908386904424</v>
      </c>
      <c r="M17" s="118">
        <f t="shared" si="6"/>
        <v>16172368737.624357</v>
      </c>
      <c r="N17" s="10">
        <f t="shared" si="7"/>
        <v>5.9789188661717345</v>
      </c>
      <c r="O17" s="10">
        <f t="shared" si="8"/>
        <v>13.456028599264203</v>
      </c>
      <c r="Q17" s="161"/>
      <c r="R17" s="7">
        <f t="shared" si="9"/>
        <v>2006</v>
      </c>
      <c r="S17" s="154">
        <f>SUM(M23:M26)</f>
        <v>73979518327.060822</v>
      </c>
      <c r="T17" s="10">
        <f t="shared" si="10"/>
        <v>11.458900877329013</v>
      </c>
    </row>
    <row r="18" spans="1:20">
      <c r="A18" t="s">
        <v>143</v>
      </c>
      <c r="B18" s="119">
        <v>26139.41475326653</v>
      </c>
      <c r="C18" s="119">
        <v>158550.41999999998</v>
      </c>
      <c r="D18" s="118">
        <f t="shared" si="0"/>
        <v>158550419999.99997</v>
      </c>
      <c r="E18" s="118">
        <f t="shared" si="1"/>
        <v>26139414753.266529</v>
      </c>
      <c r="F18" s="119">
        <v>4830257034.4000006</v>
      </c>
      <c r="G18" s="119">
        <v>826240651</v>
      </c>
      <c r="H18" s="10">
        <f t="shared" si="2"/>
        <v>16.486499848607487</v>
      </c>
      <c r="I18" s="10">
        <f t="shared" si="3"/>
        <v>17.105521406328908</v>
      </c>
      <c r="J18" s="10">
        <f t="shared" si="4"/>
        <v>32.824427120718347</v>
      </c>
      <c r="K18" s="10">
        <f t="shared" si="5"/>
        <v>31.636563417244076</v>
      </c>
      <c r="L18">
        <f>L31/G31</f>
        <v>0.58440941989797135</v>
      </c>
      <c r="M18" s="118">
        <f t="shared" si="6"/>
        <v>14960505157.380064</v>
      </c>
      <c r="N18" s="10">
        <f t="shared" si="7"/>
        <v>-7.4934204129599262</v>
      </c>
      <c r="O18" s="10">
        <f t="shared" si="8"/>
        <v>11.181066508027603</v>
      </c>
      <c r="Q18" s="161"/>
      <c r="R18" s="7">
        <f t="shared" si="9"/>
        <v>2007</v>
      </c>
      <c r="S18" s="154">
        <f>SUM(M27:M30)</f>
        <v>84051878432.318832</v>
      </c>
      <c r="T18" s="10">
        <f t="shared" si="10"/>
        <v>13.615065808793814</v>
      </c>
    </row>
    <row r="19" spans="1:20">
      <c r="A19" t="s">
        <v>144</v>
      </c>
      <c r="B19" s="119">
        <v>27386.172403965618</v>
      </c>
      <c r="C19" s="119">
        <v>165156.09900000002</v>
      </c>
      <c r="D19" s="118">
        <f t="shared" si="0"/>
        <v>165156099000.00003</v>
      </c>
      <c r="E19" s="118">
        <f t="shared" si="1"/>
        <v>27386172403.965618</v>
      </c>
      <c r="F19" s="119">
        <v>4690209425</v>
      </c>
      <c r="G19" s="119">
        <v>774740717</v>
      </c>
      <c r="H19" s="10">
        <f t="shared" si="2"/>
        <v>16.581992775189981</v>
      </c>
      <c r="I19" s="10">
        <f t="shared" si="3"/>
        <v>16.51825423552382</v>
      </c>
      <c r="J19" s="10">
        <f t="shared" si="4"/>
        <v>35.21294766064738</v>
      </c>
      <c r="K19" s="10">
        <f t="shared" si="5"/>
        <v>35.348822906858551</v>
      </c>
      <c r="L19">
        <f t="shared" ref="L19:L24" si="11">L32/G32</f>
        <v>0.58543455033832625</v>
      </c>
      <c r="M19" s="118">
        <f t="shared" si="6"/>
        <v>15674068350.716515</v>
      </c>
      <c r="N19" s="10">
        <f t="shared" si="7"/>
        <v>4.7696463844634795</v>
      </c>
      <c r="O19" s="10">
        <f t="shared" si="8"/>
        <v>10.756147514462658</v>
      </c>
      <c r="Q19" s="161"/>
      <c r="R19" s="7">
        <f t="shared" si="9"/>
        <v>2008</v>
      </c>
      <c r="S19" s="154">
        <f>SUM(M31:M34)</f>
        <v>95790484364.523376</v>
      </c>
      <c r="T19" s="10">
        <f t="shared" si="10"/>
        <v>13.965905523047686</v>
      </c>
    </row>
    <row r="20" spans="1:20">
      <c r="A20" t="s">
        <v>145</v>
      </c>
      <c r="B20" s="119">
        <v>28973.22521260818</v>
      </c>
      <c r="C20" s="119">
        <v>175843.99900000001</v>
      </c>
      <c r="D20" s="118">
        <f t="shared" si="0"/>
        <v>175843999000</v>
      </c>
      <c r="E20" s="118">
        <f t="shared" si="1"/>
        <v>28973225212.608181</v>
      </c>
      <c r="F20" s="119">
        <v>4760343407</v>
      </c>
      <c r="G20" s="119">
        <v>805551748</v>
      </c>
      <c r="H20" s="10">
        <f t="shared" si="2"/>
        <v>16.476664189494564</v>
      </c>
      <c r="I20" s="10">
        <f t="shared" si="3"/>
        <v>16.922135214351357</v>
      </c>
      <c r="J20" s="10">
        <f t="shared" si="4"/>
        <v>36.939351631948348</v>
      </c>
      <c r="K20" s="10">
        <f t="shared" si="5"/>
        <v>35.966932334939429</v>
      </c>
      <c r="L20">
        <f t="shared" si="11"/>
        <v>0.58087081840123489</v>
      </c>
      <c r="M20" s="118">
        <f t="shared" si="6"/>
        <v>16582394415.123312</v>
      </c>
      <c r="N20" s="10">
        <f t="shared" si="7"/>
        <v>5.7950880657303934</v>
      </c>
      <c r="O20" s="10">
        <f t="shared" si="8"/>
        <v>8.6658522841326224</v>
      </c>
      <c r="Q20" s="161"/>
      <c r="R20" s="7">
        <f t="shared" si="9"/>
        <v>2009</v>
      </c>
      <c r="S20" s="154">
        <f>SUM(M35:M38)</f>
        <v>98960065220.597443</v>
      </c>
      <c r="T20" s="10">
        <f t="shared" si="10"/>
        <v>3.3088681794451196</v>
      </c>
    </row>
    <row r="21" spans="1:20">
      <c r="A21" t="s">
        <v>146</v>
      </c>
      <c r="B21" s="119">
        <v>30666.296782700581</v>
      </c>
      <c r="C21" s="119">
        <v>184694.94899999999</v>
      </c>
      <c r="D21" s="118">
        <f t="shared" si="0"/>
        <v>184694949000</v>
      </c>
      <c r="E21" s="118">
        <f t="shared" si="1"/>
        <v>30666296782.700581</v>
      </c>
      <c r="F21" s="119">
        <v>4824982237</v>
      </c>
      <c r="G21" s="119">
        <v>802738840</v>
      </c>
      <c r="H21" s="10">
        <f t="shared" si="2"/>
        <v>16.603754974750597</v>
      </c>
      <c r="I21" s="10">
        <f t="shared" si="3"/>
        <v>16.637135652941058</v>
      </c>
      <c r="J21" s="10">
        <f t="shared" si="4"/>
        <v>38.27888682857342</v>
      </c>
      <c r="K21" s="10">
        <f t="shared" si="5"/>
        <v>38.202084232900184</v>
      </c>
      <c r="L21">
        <f t="shared" si="11"/>
        <v>0.56311469509910428</v>
      </c>
      <c r="M21" s="118">
        <f t="shared" si="6"/>
        <v>17551398740.402462</v>
      </c>
      <c r="N21" s="10">
        <f t="shared" si="7"/>
        <v>5.8435730149767044</v>
      </c>
      <c r="O21" s="10">
        <f t="shared" si="8"/>
        <v>8.5270749458602655</v>
      </c>
      <c r="Q21" s="160"/>
      <c r="R21" s="7">
        <f t="shared" si="9"/>
        <v>2010</v>
      </c>
      <c r="S21" s="154">
        <f>SUM(M39:M42)</f>
        <v>109050919211.50735</v>
      </c>
      <c r="T21" s="10">
        <f t="shared" si="10"/>
        <v>10.196895048943048</v>
      </c>
    </row>
    <row r="22" spans="1:20">
      <c r="A22" t="s">
        <v>147</v>
      </c>
      <c r="B22" s="119">
        <v>28944.489230914864</v>
      </c>
      <c r="C22" s="119">
        <v>176353.84899999999</v>
      </c>
      <c r="D22" s="118">
        <f t="shared" si="0"/>
        <v>176353849000</v>
      </c>
      <c r="E22" s="118">
        <f t="shared" si="1"/>
        <v>28944489230.914864</v>
      </c>
      <c r="F22" s="119">
        <v>5011501336</v>
      </c>
      <c r="G22" s="119">
        <v>832010091</v>
      </c>
      <c r="H22" s="10">
        <f t="shared" si="2"/>
        <v>16.412734621354854</v>
      </c>
      <c r="I22" s="10">
        <f t="shared" si="3"/>
        <v>16.602012754606594</v>
      </c>
      <c r="J22" s="10">
        <f t="shared" si="4"/>
        <v>35.189823802533255</v>
      </c>
      <c r="K22" s="10">
        <f t="shared" si="5"/>
        <v>34.788627618838419</v>
      </c>
      <c r="L22">
        <f t="shared" si="11"/>
        <v>0.56498434357946659</v>
      </c>
      <c r="M22" s="118">
        <f t="shared" si="6"/>
        <v>16565947803.506979</v>
      </c>
      <c r="N22" s="10">
        <f t="shared" si="7"/>
        <v>-5.6146575635993221</v>
      </c>
      <c r="O22" s="10">
        <f t="shared" si="8"/>
        <v>10.731206127320808</v>
      </c>
      <c r="Q22" s="160"/>
      <c r="R22" s="7">
        <f t="shared" si="9"/>
        <v>2011</v>
      </c>
      <c r="S22" s="154">
        <f>SUM(M43:M46)</f>
        <v>115771227004.74144</v>
      </c>
      <c r="T22" s="10">
        <f>(S22-S21)/S21*100</f>
        <v>6.1625411705149009</v>
      </c>
    </row>
    <row r="23" spans="1:20">
      <c r="A23" t="s">
        <v>148</v>
      </c>
      <c r="B23" s="119">
        <v>29702.03931776687</v>
      </c>
      <c r="C23" s="119">
        <v>181177.75</v>
      </c>
      <c r="D23" s="118">
        <f t="shared" si="0"/>
        <v>181177750000</v>
      </c>
      <c r="E23" s="118">
        <f t="shared" si="1"/>
        <v>29702039317.766869</v>
      </c>
      <c r="F23" s="119">
        <v>4675546289</v>
      </c>
      <c r="G23" s="119">
        <v>750919883</v>
      </c>
      <c r="H23" s="10">
        <f t="shared" si="2"/>
        <v>16.393866971947091</v>
      </c>
      <c r="I23" s="10">
        <f t="shared" si="3"/>
        <v>16.060580659134182</v>
      </c>
      <c r="J23" s="10">
        <f t="shared" si="4"/>
        <v>38.750070858297519</v>
      </c>
      <c r="K23" s="10">
        <f t="shared" si="5"/>
        <v>39.554205435477684</v>
      </c>
      <c r="L23">
        <f t="shared" si="11"/>
        <v>0.56386607347301743</v>
      </c>
      <c r="M23" s="118">
        <f t="shared" si="6"/>
        <v>16999520325.627308</v>
      </c>
      <c r="N23" s="10">
        <f t="shared" si="7"/>
        <v>2.6172515286360039</v>
      </c>
      <c r="O23" s="10">
        <f t="shared" si="8"/>
        <v>8.4563365761398028</v>
      </c>
      <c r="Q23" s="175"/>
      <c r="R23" s="7">
        <f t="shared" si="9"/>
        <v>2012</v>
      </c>
      <c r="S23" s="154">
        <f>SUM(M47:M50)</f>
        <v>125175868069.88155</v>
      </c>
      <c r="T23" s="10">
        <f>(S23-S22)/S22*100</f>
        <v>8.1234701475133697</v>
      </c>
    </row>
    <row r="24" spans="1:20">
      <c r="A24" t="s">
        <v>149</v>
      </c>
      <c r="B24" s="119">
        <v>31710.226412718315</v>
      </c>
      <c r="C24" s="119">
        <v>193375.75</v>
      </c>
      <c r="D24" s="118">
        <f t="shared" si="0"/>
        <v>193375750000</v>
      </c>
      <c r="E24" s="118">
        <f t="shared" si="1"/>
        <v>31710226412.718315</v>
      </c>
      <c r="F24" s="119">
        <v>4859349229</v>
      </c>
      <c r="G24" s="119">
        <v>811777848</v>
      </c>
      <c r="H24" s="10">
        <f t="shared" si="2"/>
        <v>16.398243529872964</v>
      </c>
      <c r="I24" s="10">
        <f t="shared" si="3"/>
        <v>16.705484824087335</v>
      </c>
      <c r="J24" s="10">
        <f t="shared" si="4"/>
        <v>39.794577604333774</v>
      </c>
      <c r="K24" s="10">
        <f t="shared" si="5"/>
        <v>39.062689984512012</v>
      </c>
      <c r="L24">
        <f t="shared" si="11"/>
        <v>0.56366596005589387</v>
      </c>
      <c r="M24" s="118">
        <f t="shared" si="6"/>
        <v>18148876333.578896</v>
      </c>
      <c r="N24" s="10">
        <f t="shared" si="7"/>
        <v>6.7611084662130008</v>
      </c>
      <c r="O24" s="10">
        <f t="shared" si="8"/>
        <v>9.4466569738983903</v>
      </c>
      <c r="Q24" s="175"/>
    </row>
    <row r="25" spans="1:20">
      <c r="A25" t="s">
        <v>150</v>
      </c>
      <c r="B25" s="119">
        <v>35101.363017820382</v>
      </c>
      <c r="C25" s="119">
        <v>216043.95</v>
      </c>
      <c r="D25" s="118">
        <f t="shared" si="0"/>
        <v>216043950000</v>
      </c>
      <c r="E25" s="118">
        <f t="shared" si="1"/>
        <v>35101363017.820381</v>
      </c>
      <c r="F25" s="119">
        <v>4906222423</v>
      </c>
      <c r="G25" s="119">
        <v>827883368</v>
      </c>
      <c r="H25" s="10">
        <f t="shared" si="2"/>
        <v>16.247325147415783</v>
      </c>
      <c r="I25" s="10">
        <f t="shared" si="3"/>
        <v>16.874150754334849</v>
      </c>
      <c r="J25" s="10">
        <f t="shared" si="4"/>
        <v>44.034683178488258</v>
      </c>
      <c r="K25" s="10">
        <f t="shared" si="5"/>
        <v>42.398922812784882</v>
      </c>
      <c r="M25" s="118">
        <f t="shared" si="6"/>
        <v>20089742919.494705</v>
      </c>
      <c r="N25" s="10">
        <f t="shared" si="7"/>
        <v>10.694141886486024</v>
      </c>
      <c r="O25" s="10">
        <f t="shared" si="8"/>
        <v>14.462346942463903</v>
      </c>
      <c r="Q25" s="175"/>
    </row>
    <row r="26" spans="1:20">
      <c r="A26" t="s">
        <v>151</v>
      </c>
      <c r="B26" s="119">
        <v>32745.46327132349</v>
      </c>
      <c r="C26" s="119">
        <v>204168.65</v>
      </c>
      <c r="D26" s="118">
        <f t="shared" si="0"/>
        <v>204168650000</v>
      </c>
      <c r="E26" s="118">
        <f t="shared" si="1"/>
        <v>32745463271.32349</v>
      </c>
      <c r="F26" s="119">
        <v>5280826192</v>
      </c>
      <c r="G26" s="119">
        <v>873224453</v>
      </c>
      <c r="H26" s="10">
        <f t="shared" si="2"/>
        <v>16.03843845336857</v>
      </c>
      <c r="I26" s="10">
        <f t="shared" si="3"/>
        <v>16.535754468171294</v>
      </c>
      <c r="J26" s="10">
        <f t="shared" si="4"/>
        <v>38.662255218567509</v>
      </c>
      <c r="K26" s="10">
        <f t="shared" si="5"/>
        <v>37.499480412882448</v>
      </c>
      <c r="L26">
        <f>AVERAGE(L18:L24)</f>
        <v>0.57233512297785916</v>
      </c>
      <c r="M26" s="118">
        <f t="shared" si="6"/>
        <v>18741378748.359901</v>
      </c>
      <c r="N26" s="10">
        <f t="shared" si="7"/>
        <v>-6.7117044580315506</v>
      </c>
      <c r="O26" s="10">
        <f t="shared" si="8"/>
        <v>13.131943735766136</v>
      </c>
      <c r="Q26" s="159">
        <f>M26/E26</f>
        <v>0.57233512297785916</v>
      </c>
    </row>
    <row r="27" spans="1:20">
      <c r="A27" t="s">
        <v>152</v>
      </c>
      <c r="B27" s="119">
        <v>35072.136759669884</v>
      </c>
      <c r="C27" s="119">
        <v>217528.41</v>
      </c>
      <c r="D27" s="118">
        <f t="shared" si="0"/>
        <v>217528410000</v>
      </c>
      <c r="E27" s="118">
        <f t="shared" si="1"/>
        <v>35072136759.669884</v>
      </c>
      <c r="F27" s="119">
        <v>5154329343</v>
      </c>
      <c r="G27" s="119">
        <v>833477953</v>
      </c>
      <c r="H27" s="10">
        <f t="shared" si="2"/>
        <v>16.12301435001979</v>
      </c>
      <c r="I27" s="10">
        <f t="shared" si="3"/>
        <v>16.170444252498747</v>
      </c>
      <c r="J27" s="10">
        <f t="shared" si="4"/>
        <v>42.203048257950634</v>
      </c>
      <c r="K27" s="10">
        <f t="shared" si="5"/>
        <v>42.079261525073456</v>
      </c>
      <c r="M27" s="118">
        <f t="shared" si="6"/>
        <v>20073015705.441959</v>
      </c>
      <c r="N27" s="10">
        <f t="shared" si="7"/>
        <v>7.1053308028289672</v>
      </c>
      <c r="O27" s="10">
        <f t="shared" si="8"/>
        <v>18.079894731978179</v>
      </c>
      <c r="Q27" s="159">
        <f t="shared" ref="Q27:Q38" si="12">M27/E27</f>
        <v>0.57233512297785916</v>
      </c>
    </row>
    <row r="28" spans="1:20">
      <c r="A28" t="s">
        <v>153</v>
      </c>
      <c r="B28" s="119">
        <v>36869.265854159356</v>
      </c>
      <c r="C28" s="119">
        <v>225344.55000000002</v>
      </c>
      <c r="D28" s="118">
        <f t="shared" si="0"/>
        <v>225344550000.00003</v>
      </c>
      <c r="E28" s="118">
        <f t="shared" si="1"/>
        <v>36869265854.159355</v>
      </c>
      <c r="F28" s="119">
        <v>5056692012</v>
      </c>
      <c r="G28" s="119">
        <v>821281896</v>
      </c>
      <c r="H28" s="10">
        <f t="shared" si="2"/>
        <v>16.361285797308767</v>
      </c>
      <c r="I28" s="10">
        <f t="shared" si="3"/>
        <v>16.241485422703654</v>
      </c>
      <c r="J28" s="10">
        <f t="shared" si="4"/>
        <v>44.563629634796122</v>
      </c>
      <c r="K28" s="10">
        <f t="shared" si="5"/>
        <v>44.892339687175273</v>
      </c>
      <c r="M28" s="118">
        <f t="shared" si="6"/>
        <v>21101575806.743679</v>
      </c>
      <c r="N28" s="10">
        <f t="shared" si="7"/>
        <v>5.1240935412752586</v>
      </c>
      <c r="O28" s="10">
        <f t="shared" si="8"/>
        <v>16.269323890326611</v>
      </c>
      <c r="Q28" s="159">
        <f>M28/E28</f>
        <v>0.57233512297785916</v>
      </c>
    </row>
    <row r="29" spans="1:20">
      <c r="A29" t="s">
        <v>154</v>
      </c>
      <c r="B29" s="119">
        <v>38410.488213009019</v>
      </c>
      <c r="C29" s="119">
        <v>237205.45</v>
      </c>
      <c r="D29" s="118">
        <f t="shared" si="0"/>
        <v>237205450000</v>
      </c>
      <c r="E29" s="118">
        <f t="shared" si="1"/>
        <v>38410488213.009018</v>
      </c>
      <c r="F29" s="119">
        <v>5400223668</v>
      </c>
      <c r="G29" s="119">
        <v>898105429</v>
      </c>
      <c r="H29" s="10">
        <f t="shared" si="2"/>
        <v>16.19291977187245</v>
      </c>
      <c r="I29" s="10">
        <f t="shared" si="3"/>
        <v>16.630893166923542</v>
      </c>
      <c r="J29" s="10">
        <f t="shared" si="4"/>
        <v>43.925115806888464</v>
      </c>
      <c r="K29" s="10">
        <f t="shared" si="5"/>
        <v>42.768350989457183</v>
      </c>
      <c r="M29" s="118">
        <f t="shared" si="6"/>
        <v>21983671495.032127</v>
      </c>
      <c r="N29" s="10">
        <f t="shared" si="7"/>
        <v>4.1802360940577081</v>
      </c>
      <c r="O29" s="10">
        <f t="shared" si="8"/>
        <v>9.4273410223661447</v>
      </c>
      <c r="Q29" s="159">
        <f t="shared" si="12"/>
        <v>0.57233512297785916</v>
      </c>
    </row>
    <row r="30" spans="1:20">
      <c r="A30" t="s">
        <v>155</v>
      </c>
      <c r="B30" s="119">
        <v>36505.911635112665</v>
      </c>
      <c r="C30" s="119">
        <v>229616.83000000002</v>
      </c>
      <c r="D30" s="118">
        <f t="shared" si="0"/>
        <v>229616830000.00003</v>
      </c>
      <c r="E30" s="118">
        <f t="shared" si="1"/>
        <v>36505911635.112663</v>
      </c>
      <c r="F30" s="119">
        <v>5579296845</v>
      </c>
      <c r="G30" s="119">
        <v>902642355</v>
      </c>
      <c r="H30" s="10">
        <f t="shared" si="2"/>
        <v>15.898621906378841</v>
      </c>
      <c r="I30" s="10">
        <f t="shared" si="3"/>
        <v>16.178424989323183</v>
      </c>
      <c r="J30" s="10">
        <f t="shared" si="4"/>
        <v>41.155155636821121</v>
      </c>
      <c r="K30" s="10">
        <f t="shared" si="5"/>
        <v>40.44338428492275</v>
      </c>
      <c r="M30" s="118">
        <f t="shared" si="6"/>
        <v>20893615425.101067</v>
      </c>
      <c r="N30" s="10">
        <f t="shared" si="7"/>
        <v>-4.958480525772921</v>
      </c>
      <c r="O30" s="10">
        <f t="shared" si="8"/>
        <v>11.483875896427909</v>
      </c>
      <c r="Q30" s="159">
        <f t="shared" si="12"/>
        <v>0.57233512297785916</v>
      </c>
    </row>
    <row r="31" spans="1:20">
      <c r="A31" s="120" t="s">
        <v>71</v>
      </c>
      <c r="B31" s="119">
        <v>38889.264633840998</v>
      </c>
      <c r="C31" s="119">
        <v>242697.90700000001</v>
      </c>
      <c r="D31" s="118">
        <f t="shared" si="0"/>
        <v>242697907000</v>
      </c>
      <c r="E31" s="118">
        <f t="shared" si="1"/>
        <v>38889264633.840996</v>
      </c>
      <c r="F31" s="119">
        <v>5543646776</v>
      </c>
      <c r="G31" s="119">
        <v>903773016</v>
      </c>
      <c r="H31" s="10">
        <f t="shared" si="2"/>
        <v>16.023733008064628</v>
      </c>
      <c r="I31" s="10">
        <f t="shared" si="3"/>
        <v>16.302860779526693</v>
      </c>
      <c r="J31" s="10">
        <f t="shared" si="4"/>
        <v>43.7794680661667</v>
      </c>
      <c r="K31" s="10">
        <f t="shared" si="5"/>
        <v>43.029902359732539</v>
      </c>
      <c r="L31" s="119">
        <v>528173464</v>
      </c>
      <c r="M31" s="118">
        <f t="shared" ref="M31:M38" si="13">L31*K31</f>
        <v>22727252584.921711</v>
      </c>
      <c r="N31" s="10">
        <f t="shared" si="7"/>
        <v>8.7760644699995698</v>
      </c>
      <c r="O31" s="10">
        <f t="shared" si="8"/>
        <v>13.222910390889428</v>
      </c>
      <c r="Q31" s="159">
        <f t="shared" si="12"/>
        <v>0.58440941989797135</v>
      </c>
    </row>
    <row r="32" spans="1:20">
      <c r="A32" s="120" t="s">
        <v>72</v>
      </c>
      <c r="B32" s="119">
        <v>42903.740292625596</v>
      </c>
      <c r="C32" s="119">
        <v>264941.91100000002</v>
      </c>
      <c r="D32" s="118">
        <f t="shared" si="0"/>
        <v>264941911000.00003</v>
      </c>
      <c r="E32" s="118">
        <f t="shared" si="1"/>
        <v>42903740292.625595</v>
      </c>
      <c r="F32" s="119">
        <v>5265926862</v>
      </c>
      <c r="G32" s="119">
        <v>890535459</v>
      </c>
      <c r="H32" s="10">
        <f t="shared" si="2"/>
        <v>16.193640383542636</v>
      </c>
      <c r="I32" s="10">
        <f t="shared" si="3"/>
        <v>16.911276634437996</v>
      </c>
      <c r="J32" s="10">
        <f t="shared" si="4"/>
        <v>50.312493496990015</v>
      </c>
      <c r="K32" s="10">
        <f t="shared" si="5"/>
        <v>48.177464309846862</v>
      </c>
      <c r="L32" s="119">
        <v>521350226</v>
      </c>
      <c r="M32" s="118">
        <f t="shared" si="13"/>
        <v>25117331906.045597</v>
      </c>
      <c r="N32" s="10">
        <f t="shared" si="7"/>
        <v>10.516358333209061</v>
      </c>
      <c r="O32" s="10">
        <f t="shared" si="8"/>
        <v>19.030598169917507</v>
      </c>
      <c r="Q32" s="159">
        <f t="shared" si="12"/>
        <v>0.58543455033832625</v>
      </c>
    </row>
    <row r="33" spans="1:17">
      <c r="A33" s="120" t="s">
        <v>73</v>
      </c>
      <c r="B33" s="119">
        <v>43757.363679176648</v>
      </c>
      <c r="C33" s="119">
        <v>273600.37700000004</v>
      </c>
      <c r="D33" s="118">
        <f t="shared" si="0"/>
        <v>273600377000.00003</v>
      </c>
      <c r="E33" s="118">
        <f t="shared" si="1"/>
        <v>43757363679.176651</v>
      </c>
      <c r="F33" s="119">
        <v>5202135900</v>
      </c>
      <c r="G33" s="119">
        <v>869534795</v>
      </c>
      <c r="H33" s="10">
        <f t="shared" si="2"/>
        <v>15.99316644186373</v>
      </c>
      <c r="I33" s="10">
        <f t="shared" si="3"/>
        <v>16.714957312053304</v>
      </c>
      <c r="J33" s="10">
        <f t="shared" si="4"/>
        <v>52.593854189776174</v>
      </c>
      <c r="K33" s="10">
        <f t="shared" si="5"/>
        <v>50.322728809462596</v>
      </c>
      <c r="L33" s="119">
        <v>505087388</v>
      </c>
      <c r="M33" s="118">
        <f t="shared" si="13"/>
        <v>25417375651.403812</v>
      </c>
      <c r="N33" s="10">
        <f t="shared" si="7"/>
        <v>1.1945685412788472</v>
      </c>
      <c r="O33" s="10">
        <f t="shared" si="8"/>
        <v>15.619338913191246</v>
      </c>
      <c r="Q33" s="159">
        <f t="shared" si="12"/>
        <v>0.58087081840123489</v>
      </c>
    </row>
    <row r="34" spans="1:17">
      <c r="A34" s="120" t="s">
        <v>74</v>
      </c>
      <c r="B34" s="119">
        <v>40006.990437689397</v>
      </c>
      <c r="C34" s="119">
        <v>254636.08500000002</v>
      </c>
      <c r="D34" s="118">
        <f t="shared" si="0"/>
        <v>254636085000.00003</v>
      </c>
      <c r="E34" s="118">
        <f t="shared" si="1"/>
        <v>40006990437.6894</v>
      </c>
      <c r="F34" s="119">
        <v>5460259824</v>
      </c>
      <c r="G34" s="119">
        <v>899511198</v>
      </c>
      <c r="H34" s="10">
        <f t="shared" si="2"/>
        <v>15.711437928245479</v>
      </c>
      <c r="I34" s="10">
        <f t="shared" si="3"/>
        <v>16.473780131236477</v>
      </c>
      <c r="J34" s="10">
        <f t="shared" si="4"/>
        <v>46.634426420657455</v>
      </c>
      <c r="K34" s="10">
        <f t="shared" si="5"/>
        <v>44.476367305534531</v>
      </c>
      <c r="L34" s="119">
        <v>506527974</v>
      </c>
      <c r="M34" s="118">
        <f t="shared" si="13"/>
        <v>22528524222.152245</v>
      </c>
      <c r="N34" s="10">
        <f t="shared" si="7"/>
        <v>-11.365655797324676</v>
      </c>
      <c r="O34" s="10">
        <f t="shared" si="8"/>
        <v>7.8249205022077675</v>
      </c>
      <c r="Q34" s="159">
        <f t="shared" si="12"/>
        <v>0.56311469509910428</v>
      </c>
    </row>
    <row r="35" spans="1:17">
      <c r="A35" s="122" t="s">
        <v>68</v>
      </c>
      <c r="B35" s="119">
        <v>42812.593970185495</v>
      </c>
      <c r="C35" s="119">
        <v>265676.495</v>
      </c>
      <c r="D35" s="118">
        <f t="shared" si="0"/>
        <v>265676495000</v>
      </c>
      <c r="E35" s="118">
        <f t="shared" si="1"/>
        <v>42812593970.185493</v>
      </c>
      <c r="F35" s="119">
        <v>5083035776</v>
      </c>
      <c r="G35" s="156">
        <v>823636857</v>
      </c>
      <c r="H35" s="10">
        <f t="shared" si="2"/>
        <v>16.114558410666135</v>
      </c>
      <c r="I35" s="10">
        <f t="shared" si="3"/>
        <v>16.203640763043097</v>
      </c>
      <c r="J35" s="10">
        <f t="shared" si="4"/>
        <v>52.267288035707892</v>
      </c>
      <c r="K35" s="10">
        <f t="shared" si="5"/>
        <v>51.979939467649992</v>
      </c>
      <c r="L35" s="119">
        <v>465341929</v>
      </c>
      <c r="M35" s="118">
        <f t="shared" si="13"/>
        <v>24188445301.179482</v>
      </c>
      <c r="N35" s="10">
        <f t="shared" si="7"/>
        <v>7.3680861767014481</v>
      </c>
      <c r="O35" s="10">
        <f t="shared" si="8"/>
        <v>6.4292536495466761</v>
      </c>
      <c r="Q35" s="159">
        <f t="shared" si="12"/>
        <v>0.56498434357946659</v>
      </c>
    </row>
    <row r="36" spans="1:17">
      <c r="A36" s="122" t="s">
        <v>69</v>
      </c>
      <c r="B36" s="119">
        <v>46040.114795340211</v>
      </c>
      <c r="C36" s="119">
        <v>282055.09299999999</v>
      </c>
      <c r="D36" s="118">
        <f t="shared" si="0"/>
        <v>282055093000</v>
      </c>
      <c r="E36" s="118">
        <f t="shared" si="1"/>
        <v>46040114795.34021</v>
      </c>
      <c r="F36" s="119">
        <v>4994646966</v>
      </c>
      <c r="G36" s="119">
        <v>831381344</v>
      </c>
      <c r="H36" s="10">
        <f t="shared" si="2"/>
        <v>16.323092877227431</v>
      </c>
      <c r="I36" s="10">
        <f t="shared" si="3"/>
        <v>16.645447609399667</v>
      </c>
      <c r="J36" s="10">
        <f t="shared" si="4"/>
        <v>56.471477347654442</v>
      </c>
      <c r="K36" s="10">
        <f t="shared" si="5"/>
        <v>55.377854131088384</v>
      </c>
      <c r="L36" s="119">
        <v>468787734</v>
      </c>
      <c r="M36" s="118">
        <f t="shared" si="13"/>
        <v>25960458751.895462</v>
      </c>
      <c r="N36" s="10">
        <f t="shared" si="7"/>
        <v>7.3258674902498724</v>
      </c>
      <c r="O36" s="10">
        <f t="shared" si="8"/>
        <v>3.356753213293842</v>
      </c>
      <c r="Q36" s="159">
        <f t="shared" si="12"/>
        <v>0.56386607347301743</v>
      </c>
    </row>
    <row r="37" spans="1:17">
      <c r="A37" s="120" t="s">
        <v>70</v>
      </c>
      <c r="B37" s="119">
        <v>44884.20412702566</v>
      </c>
      <c r="C37" s="119">
        <v>281726.69400000002</v>
      </c>
      <c r="D37" s="118">
        <f t="shared" si="0"/>
        <v>281726694000</v>
      </c>
      <c r="E37" s="118">
        <f t="shared" si="1"/>
        <v>44884204127.025658</v>
      </c>
      <c r="F37" s="119">
        <v>5002707417</v>
      </c>
      <c r="G37" s="119">
        <v>835393434</v>
      </c>
      <c r="H37" s="10">
        <f t="shared" si="2"/>
        <v>15.931825092522351</v>
      </c>
      <c r="I37" s="10">
        <f>G37/F37*100</f>
        <v>16.698826542627685</v>
      </c>
      <c r="J37" s="10">
        <f t="shared" ref="J37:K39" si="14">D37/F37</f>
        <v>56.314845246125657</v>
      </c>
      <c r="K37" s="10">
        <f t="shared" si="14"/>
        <v>53.72822229654448</v>
      </c>
      <c r="L37" s="119">
        <v>470882842</v>
      </c>
      <c r="M37" s="118">
        <f t="shared" si="13"/>
        <v>25299698010.604633</v>
      </c>
      <c r="N37" s="10">
        <f t="shared" si="7"/>
        <v>-2.5452583392525154</v>
      </c>
      <c r="O37" s="10">
        <f t="shared" ref="O37:O43" si="15">(M37-M33)/M33*100</f>
        <v>-0.46298108196972604</v>
      </c>
      <c r="Q37" s="159">
        <f t="shared" si="12"/>
        <v>0.56366596005589387</v>
      </c>
    </row>
    <row r="38" spans="1:17">
      <c r="A38" s="120" t="s">
        <v>161</v>
      </c>
      <c r="B38" s="119">
        <v>42041.090901758551</v>
      </c>
      <c r="C38" s="119">
        <v>267221.90899999999</v>
      </c>
      <c r="D38" s="118">
        <f t="shared" si="0"/>
        <v>267221909000</v>
      </c>
      <c r="E38" s="118">
        <f t="shared" si="1"/>
        <v>42041090901.758553</v>
      </c>
      <c r="F38" s="119">
        <v>5074816265</v>
      </c>
      <c r="G38" s="119">
        <v>901763015</v>
      </c>
      <c r="H38" s="10">
        <f t="shared" si="2"/>
        <v>15.732651210780233</v>
      </c>
      <c r="I38" s="10">
        <f>G38/F38*100</f>
        <v>17.769372680924043</v>
      </c>
      <c r="J38" s="10">
        <f t="shared" si="14"/>
        <v>52.656469721470792</v>
      </c>
      <c r="K38" s="10">
        <f>E38/G38</f>
        <v>46.620997093963268</v>
      </c>
      <c r="L38" s="119">
        <v>504310603</v>
      </c>
      <c r="M38" s="118">
        <f t="shared" si="13"/>
        <v>23511463156.917862</v>
      </c>
      <c r="N38" s="10">
        <f t="shared" si="7"/>
        <v>-7.0682063198430827</v>
      </c>
      <c r="O38" s="10">
        <f t="shared" si="15"/>
        <v>4.363086214937665</v>
      </c>
      <c r="Q38" s="159">
        <f t="shared" si="12"/>
        <v>0.5592495973013486</v>
      </c>
    </row>
    <row r="39" spans="1:17">
      <c r="A39" s="157" t="s">
        <v>163</v>
      </c>
      <c r="B39" s="119">
        <v>45559.952983565716</v>
      </c>
      <c r="C39" s="119">
        <v>280728.84999999998</v>
      </c>
      <c r="D39" s="118">
        <f t="shared" si="0"/>
        <v>280728850000</v>
      </c>
      <c r="E39" s="118">
        <f t="shared" si="1"/>
        <v>45559952983.56572</v>
      </c>
      <c r="F39" s="119"/>
      <c r="G39" s="119"/>
      <c r="H39" s="10">
        <f t="shared" si="2"/>
        <v>16.229166679365417</v>
      </c>
      <c r="I39" s="10" t="e">
        <f>G39/F39*100</f>
        <v>#DIV/0!</v>
      </c>
      <c r="J39" s="10" t="e">
        <f t="shared" si="14"/>
        <v>#DIV/0!</v>
      </c>
      <c r="K39" s="10" t="e">
        <f t="shared" si="14"/>
        <v>#DIV/0!</v>
      </c>
      <c r="L39" s="119"/>
      <c r="M39" s="158">
        <f t="shared" ref="M39:M43" si="16">E39*Q39</f>
        <v>26147295705.783432</v>
      </c>
      <c r="N39" s="10">
        <f t="shared" si="7"/>
        <v>11.210840139015421</v>
      </c>
      <c r="O39" s="10">
        <f t="shared" si="15"/>
        <v>8.0982898248050379</v>
      </c>
      <c r="Q39" s="159">
        <f>(Q27+Q31+Q35)/3</f>
        <v>0.57390962881843233</v>
      </c>
    </row>
    <row r="40" spans="1:17">
      <c r="A40" s="157" t="s">
        <v>164</v>
      </c>
      <c r="B40" s="119">
        <v>50966.464123846396</v>
      </c>
      <c r="C40" s="119">
        <v>311371.83999999997</v>
      </c>
      <c r="D40" s="118">
        <f t="shared" si="0"/>
        <v>311371839999.99994</v>
      </c>
      <c r="E40" s="118">
        <f t="shared" si="1"/>
        <v>50966464123.846397</v>
      </c>
      <c r="F40" s="119"/>
      <c r="G40" s="119"/>
      <c r="H40" s="10">
        <f t="shared" si="2"/>
        <v>16.368360132967197</v>
      </c>
      <c r="I40" s="10"/>
      <c r="J40" s="10"/>
      <c r="K40" s="10"/>
      <c r="L40" s="119"/>
      <c r="M40" s="158">
        <f t="shared" si="16"/>
        <v>29248562174.354469</v>
      </c>
      <c r="N40" s="10">
        <f t="shared" ref="N40:N43" si="17">(M40-M39)/M39*100</f>
        <v>11.860754180728062</v>
      </c>
      <c r="O40" s="10">
        <f t="shared" si="15"/>
        <v>12.665814013086079</v>
      </c>
      <c r="Q40" s="159">
        <f t="shared" ref="Q40:Q52" si="18">(Q28+Q32+Q36)/3</f>
        <v>0.57387858226306765</v>
      </c>
    </row>
    <row r="41" spans="1:17">
      <c r="A41" s="157" t="s">
        <v>165</v>
      </c>
      <c r="B41" s="119">
        <v>48226.886311701885</v>
      </c>
      <c r="C41" s="119">
        <v>305710</v>
      </c>
      <c r="D41" s="118">
        <f t="shared" ref="D41:D43" si="19">C41*1000000</f>
        <v>305710000000</v>
      </c>
      <c r="E41" s="118">
        <f t="shared" ref="E41:E43" si="20">B41*1000000</f>
        <v>48226886311.701881</v>
      </c>
      <c r="F41" s="119"/>
      <c r="G41" s="119"/>
      <c r="H41" s="10">
        <f t="shared" si="2"/>
        <v>15.775370878185823</v>
      </c>
      <c r="I41" s="10"/>
      <c r="J41" s="10"/>
      <c r="K41" s="10"/>
      <c r="L41" s="119"/>
      <c r="M41" s="158">
        <f t="shared" si="16"/>
        <v>27599795334.086864</v>
      </c>
      <c r="N41" s="10">
        <f t="shared" si="17"/>
        <v>-5.6370868093928586</v>
      </c>
      <c r="O41" s="10">
        <f t="shared" si="15"/>
        <v>9.0914022867708582</v>
      </c>
      <c r="Q41" s="159">
        <f t="shared" si="18"/>
        <v>0.57229063381166256</v>
      </c>
    </row>
    <row r="42" spans="1:17">
      <c r="A42" s="157" t="s">
        <v>166</v>
      </c>
      <c r="B42" s="119">
        <v>46123.694433681398</v>
      </c>
      <c r="C42" s="119">
        <v>297897</v>
      </c>
      <c r="D42" s="118">
        <f t="shared" si="19"/>
        <v>297897000000</v>
      </c>
      <c r="E42" s="118">
        <f t="shared" si="20"/>
        <v>46123694433.681396</v>
      </c>
      <c r="F42" s="119"/>
      <c r="G42" s="119"/>
      <c r="H42" s="10">
        <f>E42/D42*100</f>
        <v>15.483101351702565</v>
      </c>
      <c r="I42" s="10"/>
      <c r="J42" s="10"/>
      <c r="K42" s="10"/>
      <c r="L42" s="119"/>
      <c r="M42" s="158">
        <f t="shared" si="16"/>
        <v>26055265997.282593</v>
      </c>
      <c r="N42" s="10">
        <f t="shared" si="17"/>
        <v>-5.596162283481557</v>
      </c>
      <c r="O42" s="10">
        <f t="shared" si="15"/>
        <v>10.819415292817531</v>
      </c>
      <c r="Q42" s="159">
        <f t="shared" si="18"/>
        <v>0.56489980512610405</v>
      </c>
    </row>
    <row r="43" spans="1:17">
      <c r="A43" s="157" t="s">
        <v>170</v>
      </c>
      <c r="B43" s="119">
        <v>47780.460177217697</v>
      </c>
      <c r="C43" s="119">
        <v>303501</v>
      </c>
      <c r="D43" s="118">
        <f t="shared" si="19"/>
        <v>303501000000</v>
      </c>
      <c r="E43" s="118">
        <f t="shared" si="20"/>
        <v>47780460177.217697</v>
      </c>
      <c r="F43" s="119"/>
      <c r="G43" s="119"/>
      <c r="H43" s="10">
        <f t="shared" si="2"/>
        <v>15.743098104196593</v>
      </c>
      <c r="I43" s="10"/>
      <c r="J43" s="10"/>
      <c r="K43" s="10"/>
      <c r="L43" s="119"/>
      <c r="M43" s="158">
        <f t="shared" si="16"/>
        <v>27446743036.285671</v>
      </c>
      <c r="N43" s="10">
        <f t="shared" si="17"/>
        <v>5.3404829532279621</v>
      </c>
      <c r="O43" s="10">
        <f t="shared" si="15"/>
        <v>4.9697197948268848</v>
      </c>
      <c r="Q43" s="159">
        <f t="shared" si="18"/>
        <v>0.57443446409862353</v>
      </c>
    </row>
    <row r="44" spans="1:17">
      <c r="A44" s="157" t="s">
        <v>171</v>
      </c>
      <c r="B44" s="119">
        <v>52960.474284405616</v>
      </c>
      <c r="C44" s="119">
        <v>329741</v>
      </c>
      <c r="D44" s="118">
        <f t="shared" ref="D44:D49" si="21">C44*1000000</f>
        <v>329741000000</v>
      </c>
      <c r="E44" s="118">
        <f t="shared" ref="E44:E49" si="22">B44*1000000</f>
        <v>52960474284.405617</v>
      </c>
      <c r="F44" s="119"/>
      <c r="G44" s="119"/>
      <c r="H44" s="10">
        <f t="shared" ref="H44:H49" si="23">E44/D44*100</f>
        <v>16.061234206363668</v>
      </c>
      <c r="I44" s="10"/>
      <c r="J44" s="10"/>
      <c r="K44" s="10"/>
      <c r="L44" s="119"/>
      <c r="M44" s="158">
        <f t="shared" ref="M44:M49" si="24">E44*Q44</f>
        <v>30420129343.575451</v>
      </c>
      <c r="N44" s="10">
        <f t="shared" ref="N44:N49" si="25">(M44-M43)/M43*100</f>
        <v>10.833293784107084</v>
      </c>
      <c r="O44" s="10">
        <f t="shared" ref="O44:O49" si="26">(M44-M40)/M40*100</f>
        <v>4.0055547422711513</v>
      </c>
      <c r="Q44" s="159">
        <f t="shared" si="18"/>
        <v>0.57439306869147044</v>
      </c>
    </row>
    <row r="45" spans="1:17">
      <c r="A45" s="157" t="s">
        <v>173</v>
      </c>
      <c r="B45" s="119">
        <v>52585.093284393719</v>
      </c>
      <c r="C45" s="119">
        <v>335521.8</v>
      </c>
      <c r="D45" s="118">
        <f t="shared" si="21"/>
        <v>335521800000</v>
      </c>
      <c r="E45" s="118">
        <f t="shared" si="22"/>
        <v>52585093284.393723</v>
      </c>
      <c r="F45" s="119"/>
      <c r="G45" s="119"/>
      <c r="H45" s="10">
        <f t="shared" si="23"/>
        <v>15.672630894443737</v>
      </c>
      <c r="I45" s="10"/>
      <c r="J45" s="10"/>
      <c r="K45" s="10"/>
      <c r="L45" s="119"/>
      <c r="M45" s="158">
        <f t="shared" si="24"/>
        <v>30093176542.452892</v>
      </c>
      <c r="N45" s="10">
        <f t="shared" si="25"/>
        <v>-1.0747909630161026</v>
      </c>
      <c r="O45" s="10">
        <f t="shared" si="26"/>
        <v>9.0340568768153187</v>
      </c>
      <c r="Q45" s="159">
        <f t="shared" si="18"/>
        <v>0.57227580408959711</v>
      </c>
    </row>
    <row r="46" spans="1:17">
      <c r="A46" s="157" t="s">
        <v>174</v>
      </c>
      <c r="B46" s="119">
        <v>49449.007046135579</v>
      </c>
      <c r="C46" s="119">
        <v>322299.89</v>
      </c>
      <c r="D46" s="118">
        <f t="shared" si="21"/>
        <v>322299890000</v>
      </c>
      <c r="E46" s="118">
        <f t="shared" si="22"/>
        <v>49449007046.135582</v>
      </c>
      <c r="F46" s="119"/>
      <c r="G46" s="119"/>
      <c r="H46" s="10">
        <f t="shared" si="23"/>
        <v>15.342545430634674</v>
      </c>
      <c r="I46" s="10"/>
      <c r="J46" s="10"/>
      <c r="K46" s="10"/>
      <c r="L46" s="119"/>
      <c r="M46" s="158">
        <f t="shared" si="24"/>
        <v>27811178082.427433</v>
      </c>
      <c r="N46" s="10">
        <f t="shared" si="25"/>
        <v>-7.5831092699908567</v>
      </c>
      <c r="O46" s="10">
        <f t="shared" si="26"/>
        <v>6.739183109195551</v>
      </c>
      <c r="Q46" s="159">
        <f t="shared" si="18"/>
        <v>0.56242136584218561</v>
      </c>
    </row>
    <row r="47" spans="1:17">
      <c r="A47" s="157" t="s">
        <v>175</v>
      </c>
      <c r="B47" s="119">
        <v>52239.134627544277</v>
      </c>
      <c r="C47" s="119">
        <v>330727</v>
      </c>
      <c r="D47" s="118">
        <f t="shared" si="21"/>
        <v>330727000000</v>
      </c>
      <c r="E47" s="118">
        <f t="shared" si="22"/>
        <v>52239134627.544281</v>
      </c>
      <c r="F47" s="119"/>
      <c r="G47" s="119"/>
      <c r="H47" s="10">
        <f t="shared" si="23"/>
        <v>15.795243396379577</v>
      </c>
      <c r="I47" s="10"/>
      <c r="J47" s="10"/>
      <c r="K47" s="10"/>
      <c r="L47" s="119"/>
      <c r="M47" s="158">
        <f t="shared" si="24"/>
        <v>29834264951.780602</v>
      </c>
      <c r="N47" s="10">
        <f t="shared" si="25"/>
        <v>7.2743659522696067</v>
      </c>
      <c r="O47" s="10">
        <f t="shared" si="26"/>
        <v>8.6987440088557406</v>
      </c>
      <c r="Q47" s="159">
        <f t="shared" si="18"/>
        <v>0.57110947883217422</v>
      </c>
    </row>
    <row r="48" spans="1:17">
      <c r="A48" s="157" t="s">
        <v>176</v>
      </c>
      <c r="B48" s="119">
        <v>58914.674803910173</v>
      </c>
      <c r="C48" s="119">
        <v>360811</v>
      </c>
      <c r="D48" s="118">
        <f t="shared" si="21"/>
        <v>360811000000</v>
      </c>
      <c r="E48" s="118">
        <f t="shared" si="22"/>
        <v>58914674803.910172</v>
      </c>
      <c r="F48" s="119"/>
      <c r="G48" s="119"/>
      <c r="H48" s="10">
        <f t="shared" si="23"/>
        <v>16.328403181696281</v>
      </c>
      <c r="I48" s="10"/>
      <c r="J48" s="10"/>
      <c r="K48" s="10"/>
      <c r="L48" s="119"/>
      <c r="M48" s="158">
        <f t="shared" si="24"/>
        <v>33623345751.385399</v>
      </c>
      <c r="N48" s="10">
        <f t="shared" si="25"/>
        <v>12.700432893952204</v>
      </c>
      <c r="O48" s="10">
        <f t="shared" si="26"/>
        <v>10.529923695036649</v>
      </c>
      <c r="Q48" s="159">
        <f t="shared" si="18"/>
        <v>0.57071257480918514</v>
      </c>
    </row>
    <row r="49" spans="1:17">
      <c r="A49" s="157" t="s">
        <v>177</v>
      </c>
      <c r="B49" s="119">
        <v>56091.760879650821</v>
      </c>
      <c r="C49" s="119">
        <v>355945</v>
      </c>
      <c r="D49" s="118">
        <f t="shared" si="21"/>
        <v>355945000000</v>
      </c>
      <c r="E49" s="118">
        <f t="shared" si="22"/>
        <v>56091760879.650818</v>
      </c>
      <c r="F49" s="119"/>
      <c r="G49" s="119"/>
      <c r="H49" s="10">
        <f t="shared" si="23"/>
        <v>15.758547213656835</v>
      </c>
      <c r="I49" s="10"/>
      <c r="J49" s="10"/>
      <c r="K49" s="10"/>
      <c r="L49" s="119"/>
      <c r="M49" s="158">
        <f t="shared" si="24"/>
        <v>31939254397.695061</v>
      </c>
      <c r="N49" s="10">
        <f t="shared" si="25"/>
        <v>-5.008696535266564</v>
      </c>
      <c r="O49" s="10">
        <f t="shared" si="26"/>
        <v>6.1345396775839829</v>
      </c>
      <c r="Q49" s="159">
        <f t="shared" si="18"/>
        <v>0.56941079931905125</v>
      </c>
    </row>
    <row r="50" spans="1:17">
      <c r="A50" s="157" t="s">
        <v>208</v>
      </c>
      <c r="B50" s="119">
        <v>52969.617752072212</v>
      </c>
      <c r="C50" s="119">
        <v>340175</v>
      </c>
      <c r="D50" s="118">
        <f t="shared" ref="D50:D52" si="27">C50*1000000</f>
        <v>340175000000</v>
      </c>
      <c r="E50" s="118">
        <f t="shared" ref="E50:E52" si="28">B50*1000000</f>
        <v>52969617752.072212</v>
      </c>
      <c r="F50" s="119"/>
      <c r="G50" s="119"/>
      <c r="H50" s="10">
        <f t="shared" ref="H50:H52" si="29">E50/D50*100</f>
        <v>15.571284707010276</v>
      </c>
      <c r="I50" s="10"/>
      <c r="J50" s="10"/>
      <c r="K50" s="10"/>
      <c r="L50" s="119"/>
      <c r="M50" s="158">
        <f t="shared" ref="M50:M52" si="30">E50*Q50</f>
        <v>29779002969.020496</v>
      </c>
      <c r="N50" s="10">
        <f t="shared" ref="N50:N52" si="31">(M50-M49)/M49*100</f>
        <v>-6.7636251046313145</v>
      </c>
      <c r="O50" s="10">
        <f t="shared" ref="O50:O52" si="32">(M50-M46)/M46*100</f>
        <v>7.0756617384591793</v>
      </c>
      <c r="Q50" s="159">
        <f t="shared" si="18"/>
        <v>0.56219025608987938</v>
      </c>
    </row>
    <row r="51" spans="1:17">
      <c r="A51" s="157" t="s">
        <v>209</v>
      </c>
      <c r="B51" s="119">
        <v>55598.029509702457</v>
      </c>
      <c r="C51" s="119">
        <v>351276.16000000003</v>
      </c>
      <c r="D51" s="118">
        <f t="shared" si="27"/>
        <v>351276160000.00006</v>
      </c>
      <c r="E51" s="118">
        <f t="shared" si="28"/>
        <v>55598029509.702454</v>
      </c>
      <c r="F51" s="119"/>
      <c r="G51" s="119"/>
      <c r="H51" s="10">
        <f t="shared" si="29"/>
        <v>15.827441722689761</v>
      </c>
      <c r="I51" s="10"/>
      <c r="J51" s="10"/>
      <c r="K51" s="10"/>
      <c r="L51" s="119"/>
      <c r="M51" s="158">
        <f t="shared" si="30"/>
        <v>31866076807.558994</v>
      </c>
      <c r="N51" s="10">
        <f t="shared" si="31"/>
        <v>7.0085416919757506</v>
      </c>
      <c r="O51" s="10">
        <f t="shared" si="32"/>
        <v>6.810329864209133</v>
      </c>
      <c r="Q51" s="159">
        <f t="shared" si="18"/>
        <v>0.57315119058307673</v>
      </c>
    </row>
    <row r="52" spans="1:17">
      <c r="A52" s="157" t="s">
        <v>210</v>
      </c>
      <c r="B52" s="119">
        <v>62335.648370099989</v>
      </c>
      <c r="C52" s="119">
        <v>377589.35517947574</v>
      </c>
      <c r="D52" s="118">
        <f t="shared" si="27"/>
        <v>377589355179.47571</v>
      </c>
      <c r="E52" s="118">
        <f t="shared" si="28"/>
        <v>62335648370.099991</v>
      </c>
      <c r="F52" s="119"/>
      <c r="G52" s="119"/>
      <c r="H52" s="10">
        <f t="shared" si="29"/>
        <v>16.508846850428455</v>
      </c>
      <c r="I52" s="10"/>
      <c r="J52" s="10"/>
      <c r="K52" s="10"/>
      <c r="L52" s="119"/>
      <c r="M52" s="158">
        <f t="shared" si="30"/>
        <v>35717998750.318672</v>
      </c>
      <c r="N52" s="10">
        <f t="shared" si="31"/>
        <v>12.087844907993063</v>
      </c>
      <c r="O52" s="10">
        <f t="shared" si="32"/>
        <v>6.2297577832419204</v>
      </c>
      <c r="Q52" s="159">
        <f t="shared" si="18"/>
        <v>0.572994741921241</v>
      </c>
    </row>
    <row r="53" spans="1:17">
      <c r="K53" s="121"/>
      <c r="L53" s="121"/>
      <c r="M53" s="10"/>
      <c r="Q53" s="175"/>
    </row>
    <row r="54" spans="1:17">
      <c r="M54" s="10"/>
    </row>
    <row r="55" spans="1:17">
      <c r="M55" s="10"/>
    </row>
    <row r="56" spans="1:17">
      <c r="M56" s="10"/>
    </row>
    <row r="57" spans="1:17">
      <c r="M57" s="10"/>
    </row>
    <row r="58" spans="1:17">
      <c r="B58" s="7">
        <v>76650.248204265052</v>
      </c>
    </row>
  </sheetData>
  <mergeCells count="2">
    <mergeCell ref="D1:O1"/>
    <mergeCell ref="R11:T11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T58"/>
  <sheetViews>
    <sheetView workbookViewId="0"/>
  </sheetViews>
  <sheetFormatPr defaultRowHeight="12.75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8.25" bestFit="1" customWidth="1"/>
    <col min="14" max="14" width="14.5" customWidth="1"/>
    <col min="15" max="15" width="12.5" customWidth="1"/>
    <col min="18" max="18" width="9" style="7"/>
    <col min="19" max="19" width="16.5" bestFit="1" customWidth="1"/>
  </cols>
  <sheetData>
    <row r="1" spans="1:20" ht="28.5" customHeight="1" thickBot="1">
      <c r="D1" s="222" t="s">
        <v>191</v>
      </c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4"/>
    </row>
    <row r="2" spans="1:20" ht="39" thickBot="1">
      <c r="C2" s="117" t="s">
        <v>60</v>
      </c>
      <c r="D2" s="125" t="s">
        <v>187</v>
      </c>
      <c r="E2" s="123" t="s">
        <v>188</v>
      </c>
      <c r="F2" s="123" t="s">
        <v>59</v>
      </c>
      <c r="G2" s="123" t="s">
        <v>58</v>
      </c>
      <c r="H2" s="123" t="s">
        <v>61</v>
      </c>
      <c r="I2" s="123" t="s">
        <v>62</v>
      </c>
      <c r="J2" s="123" t="s">
        <v>63</v>
      </c>
      <c r="K2" s="123" t="s">
        <v>64</v>
      </c>
      <c r="L2" s="123" t="s">
        <v>77</v>
      </c>
      <c r="M2" s="123" t="s">
        <v>192</v>
      </c>
      <c r="N2" s="123" t="s">
        <v>75</v>
      </c>
      <c r="O2" s="124" t="s">
        <v>76</v>
      </c>
    </row>
    <row r="3" spans="1:20" hidden="1">
      <c r="A3" t="s">
        <v>53</v>
      </c>
      <c r="B3" s="7">
        <v>37676.73632361889</v>
      </c>
      <c r="C3" s="7">
        <v>228114.65100000001</v>
      </c>
      <c r="D3" s="118">
        <f>'GDP Durban'!D3</f>
        <v>105984228000</v>
      </c>
      <c r="E3" s="118">
        <f>'GDP Durban'!E3</f>
        <v>17410490589.679008</v>
      </c>
    </row>
    <row r="4" spans="1:20" hidden="1">
      <c r="A4" t="s">
        <v>54</v>
      </c>
      <c r="B4" s="7">
        <v>39785.998991779808</v>
      </c>
      <c r="C4" s="7">
        <v>237077.625</v>
      </c>
      <c r="D4" s="118">
        <f>'GDP Durban'!D4</f>
        <v>115470571000</v>
      </c>
      <c r="E4" s="118">
        <f>'GDP Durban'!E4</f>
        <v>19474828052.602894</v>
      </c>
    </row>
    <row r="5" spans="1:20" hidden="1">
      <c r="A5" t="s">
        <v>55</v>
      </c>
      <c r="B5" s="7">
        <v>40039.788367970163</v>
      </c>
      <c r="C5" s="7">
        <v>239764.666</v>
      </c>
      <c r="D5" s="118">
        <f>'GDP Durban'!D5</f>
        <v>116423083000</v>
      </c>
      <c r="E5" s="118">
        <f>'GDP Durban'!E5</f>
        <v>19469146925.633884</v>
      </c>
    </row>
    <row r="6" spans="1:20" hidden="1">
      <c r="A6" t="s">
        <v>52</v>
      </c>
      <c r="B6" s="7">
        <v>40074.592176024802</v>
      </c>
      <c r="C6" s="7">
        <v>242416.25599999999</v>
      </c>
      <c r="D6" s="118">
        <f>'GDP Durban'!D6</f>
        <v>115341718000.00002</v>
      </c>
      <c r="E6" s="118">
        <f>'GDP Durban'!E6</f>
        <v>19075263332.247108</v>
      </c>
    </row>
    <row r="7" spans="1:20" hidden="1">
      <c r="A7" t="s">
        <v>49</v>
      </c>
      <c r="B7" s="7">
        <v>38164.553783353913</v>
      </c>
      <c r="C7" s="7">
        <v>234422.22595000002</v>
      </c>
      <c r="D7" s="118">
        <f>'GDP Durban'!D7</f>
        <v>120724220000</v>
      </c>
      <c r="E7" s="118">
        <f>'GDP Durban'!E7</f>
        <v>19526820485.858513</v>
      </c>
      <c r="F7" s="119">
        <v>4118958622</v>
      </c>
      <c r="G7" s="119">
        <v>674878797</v>
      </c>
      <c r="H7" s="10">
        <f>E7/D7*100</f>
        <v>16.174733194265833</v>
      </c>
      <c r="I7" s="10">
        <f>G7/F7*100</f>
        <v>16.384694747729856</v>
      </c>
      <c r="J7" s="10">
        <f>D7/F7</f>
        <v>29.309403438819007</v>
      </c>
      <c r="K7" s="10">
        <f>E7/G7</f>
        <v>28.933818298426278</v>
      </c>
      <c r="M7" s="118">
        <f>E7*$L$23</f>
        <v>1568255086.9104922</v>
      </c>
    </row>
    <row r="8" spans="1:20" hidden="1">
      <c r="A8" t="s">
        <v>50</v>
      </c>
      <c r="B8" s="7">
        <v>40899.509629239452</v>
      </c>
      <c r="C8" s="7">
        <v>246691.99999189001</v>
      </c>
      <c r="D8" s="118">
        <f>'GDP Durban'!D8</f>
        <v>136557709999.99998</v>
      </c>
      <c r="E8" s="118">
        <f>'GDP Durban'!E8</f>
        <v>22919802949.964966</v>
      </c>
      <c r="F8" s="119">
        <v>4128329079</v>
      </c>
      <c r="G8" s="119">
        <v>697677279</v>
      </c>
      <c r="H8" s="10">
        <f t="shared" ref="H8:H39" si="0">E8/D8*100</f>
        <v>16.783968440862818</v>
      </c>
      <c r="I8" s="10">
        <f t="shared" ref="I8:I37" si="1">G8/F8*100</f>
        <v>16.899749648082743</v>
      </c>
      <c r="J8" s="10">
        <f t="shared" ref="J8:K36" si="2">D8/F8</f>
        <v>33.078203647728145</v>
      </c>
      <c r="K8" s="10">
        <f t="shared" si="2"/>
        <v>32.851582873411829</v>
      </c>
      <c r="M8" s="118">
        <f t="shared" ref="M8:M30" si="3">E8*$L$23</f>
        <v>1840755262.3992052</v>
      </c>
      <c r="N8" s="10">
        <f>(M8-M7)/M7*100</f>
        <v>17.376010941277816</v>
      </c>
    </row>
    <row r="9" spans="1:20" hidden="1">
      <c r="A9" t="s">
        <v>51</v>
      </c>
      <c r="B9" s="7">
        <v>40843.515709009815</v>
      </c>
      <c r="C9" s="7">
        <v>248774.73830440003</v>
      </c>
      <c r="D9" s="118">
        <f>'GDP Durban'!D9</f>
        <v>140796350000</v>
      </c>
      <c r="E9" s="118">
        <f>'GDP Durban'!E9</f>
        <v>23199950809.860989</v>
      </c>
      <c r="F9" s="119">
        <v>4479766142</v>
      </c>
      <c r="G9" s="119">
        <v>748604188</v>
      </c>
      <c r="H9" s="10">
        <f t="shared" si="0"/>
        <v>16.477664946471261</v>
      </c>
      <c r="I9" s="10">
        <f t="shared" si="1"/>
        <v>16.71078722126741</v>
      </c>
      <c r="J9" s="10">
        <f t="shared" si="2"/>
        <v>31.429397324999918</v>
      </c>
      <c r="K9" s="10">
        <f t="shared" si="2"/>
        <v>30.990944456032068</v>
      </c>
      <c r="M9" s="118">
        <f t="shared" si="3"/>
        <v>1863254742.3676519</v>
      </c>
      <c r="N9" s="10">
        <f t="shared" ref="N9:N36" si="4">(M9-M8)/M8*100</f>
        <v>1.2222961100826266</v>
      </c>
    </row>
    <row r="10" spans="1:20" ht="13.5" hidden="1" thickBot="1">
      <c r="A10" t="s">
        <v>48</v>
      </c>
      <c r="B10" s="7">
        <v>41049.652983244421</v>
      </c>
      <c r="C10" s="7">
        <v>252232.9458972</v>
      </c>
      <c r="D10" s="118">
        <f>'GDP Durban'!D10</f>
        <v>138753900000</v>
      </c>
      <c r="E10" s="118">
        <f>'GDP Durban'!E10</f>
        <v>22631384719.386185</v>
      </c>
      <c r="F10" s="119">
        <v>4393645140</v>
      </c>
      <c r="G10" s="119">
        <v>741841930</v>
      </c>
      <c r="H10" s="10">
        <f t="shared" si="0"/>
        <v>16.310449449987484</v>
      </c>
      <c r="I10" s="10">
        <f t="shared" si="1"/>
        <v>16.884429815376485</v>
      </c>
      <c r="J10" s="10">
        <f t="shared" si="2"/>
        <v>31.580588686322539</v>
      </c>
      <c r="K10" s="10">
        <f t="shared" si="2"/>
        <v>30.507017471210052</v>
      </c>
      <c r="M10" s="118">
        <f t="shared" si="3"/>
        <v>1817591565.1864171</v>
      </c>
      <c r="N10" s="10">
        <f t="shared" si="4"/>
        <v>-2.4507211033962157</v>
      </c>
    </row>
    <row r="11" spans="1:20" ht="15.75" thickBot="1">
      <c r="A11" t="str">
        <f>'GDP Durban'!A11</f>
        <v>2003q1</v>
      </c>
      <c r="B11" s="7">
        <v>39679.286244765506</v>
      </c>
      <c r="C11" s="7">
        <v>242968.67667019999</v>
      </c>
      <c r="D11" s="118">
        <f>'GDP Durban'!D11</f>
        <v>138160610000</v>
      </c>
      <c r="E11" s="118">
        <f>'GDP Durban'!E11</f>
        <v>22704415918.090809</v>
      </c>
      <c r="F11" s="119">
        <v>4324510166.1150007</v>
      </c>
      <c r="G11" s="119">
        <v>733454143.19999993</v>
      </c>
      <c r="H11" s="10">
        <f t="shared" si="0"/>
        <v>16.433349503951096</v>
      </c>
      <c r="I11" s="10">
        <f t="shared" si="1"/>
        <v>16.960398172885121</v>
      </c>
      <c r="J11" s="10">
        <f t="shared" si="2"/>
        <v>31.948268056476554</v>
      </c>
      <c r="K11" s="10">
        <f t="shared" si="2"/>
        <v>30.955467534798174</v>
      </c>
      <c r="M11" s="118">
        <f t="shared" si="3"/>
        <v>1823456910.6969492</v>
      </c>
      <c r="N11" s="10">
        <f t="shared" si="4"/>
        <v>0.32269876373081513</v>
      </c>
      <c r="O11" s="10">
        <f>(M11-M7)/M7*100</f>
        <v>16.2729791802692</v>
      </c>
      <c r="R11" s="225" t="s">
        <v>162</v>
      </c>
      <c r="S11" s="226"/>
      <c r="T11" s="227"/>
    </row>
    <row r="12" spans="1:20">
      <c r="A12" t="str">
        <f>'GDP Durban'!A12</f>
        <v>2003q2</v>
      </c>
      <c r="B12" s="7">
        <v>42428.908098434826</v>
      </c>
      <c r="C12" s="7">
        <v>254647.49008620001</v>
      </c>
      <c r="D12" s="118">
        <f>'GDP Durban'!D12</f>
        <v>147486400000</v>
      </c>
      <c r="E12" s="118">
        <f>'GDP Durban'!E12</f>
        <v>25164663355.856583</v>
      </c>
      <c r="F12" s="119">
        <v>4344832650.1500006</v>
      </c>
      <c r="G12" s="119">
        <v>733104993.00000012</v>
      </c>
      <c r="H12" s="10">
        <f t="shared" si="0"/>
        <v>17.062361923442829</v>
      </c>
      <c r="I12" s="10">
        <f t="shared" si="1"/>
        <v>16.873031760491177</v>
      </c>
      <c r="J12" s="10">
        <f t="shared" si="2"/>
        <v>33.945242976138147</v>
      </c>
      <c r="K12" s="10">
        <f t="shared" si="2"/>
        <v>34.326138269606055</v>
      </c>
      <c r="M12" s="118">
        <f t="shared" si="3"/>
        <v>2021046454.8897116</v>
      </c>
      <c r="N12" s="10">
        <f t="shared" si="4"/>
        <v>10.835986473474772</v>
      </c>
      <c r="O12" s="10">
        <f t="shared" ref="O12:O36" si="5">(M12-M8)/M8*100</f>
        <v>9.7944140741185937</v>
      </c>
      <c r="R12" s="7">
        <v>2001</v>
      </c>
    </row>
    <row r="13" spans="1:20">
      <c r="A13" t="str">
        <f>'GDP Durban'!A13</f>
        <v>2003q3</v>
      </c>
      <c r="B13" s="7">
        <v>42149.48137805095</v>
      </c>
      <c r="C13" s="7">
        <v>256275.03476719998</v>
      </c>
      <c r="D13" s="118">
        <f>'GDP Durban'!D13</f>
        <v>148659800000</v>
      </c>
      <c r="E13" s="118">
        <f>'GDP Durban'!E13</f>
        <v>24905522591.276428</v>
      </c>
      <c r="F13" s="119">
        <v>4469507962.3999996</v>
      </c>
      <c r="G13" s="119">
        <v>755965791.00000012</v>
      </c>
      <c r="H13" s="10">
        <f t="shared" si="0"/>
        <v>16.753367481509077</v>
      </c>
      <c r="I13" s="10">
        <f t="shared" si="1"/>
        <v>16.913848176569036</v>
      </c>
      <c r="J13" s="10">
        <f t="shared" si="2"/>
        <v>33.26088716042333</v>
      </c>
      <c r="K13" s="10">
        <f t="shared" si="2"/>
        <v>32.945303726417464</v>
      </c>
      <c r="M13" s="118">
        <f t="shared" si="3"/>
        <v>2000234115.1351151</v>
      </c>
      <c r="N13" s="10">
        <f t="shared" si="4"/>
        <v>-1.0297803746293501</v>
      </c>
      <c r="O13" s="10">
        <f t="shared" si="5"/>
        <v>7.3516180934767128</v>
      </c>
      <c r="R13" s="7">
        <f>R12+1</f>
        <v>2002</v>
      </c>
      <c r="S13" s="154">
        <f>SUM(M7:M10)</f>
        <v>7089856656.8637657</v>
      </c>
    </row>
    <row r="14" spans="1:20">
      <c r="A14" t="str">
        <f>'GDP Durban'!A14</f>
        <v>2003q4</v>
      </c>
      <c r="B14" s="7">
        <v>42100.346979449736</v>
      </c>
      <c r="C14" s="7">
        <v>258872.64112069999</v>
      </c>
      <c r="D14" s="118">
        <f>'GDP Durban'!D14</f>
        <v>141854990000</v>
      </c>
      <c r="E14" s="118">
        <f>'GDP Durban'!E14</f>
        <v>23510670993.050049</v>
      </c>
      <c r="F14" s="119">
        <v>4792454884.6540003</v>
      </c>
      <c r="G14" s="119">
        <v>792421454</v>
      </c>
      <c r="H14" s="10">
        <f t="shared" si="0"/>
        <v>16.573735610604921</v>
      </c>
      <c r="I14" s="10">
        <f t="shared" si="1"/>
        <v>16.534771282613971</v>
      </c>
      <c r="J14" s="10">
        <f t="shared" si="2"/>
        <v>29.599650578712016</v>
      </c>
      <c r="K14" s="10">
        <f t="shared" si="2"/>
        <v>29.669402404960692</v>
      </c>
      <c r="L14">
        <f>L31/G31</f>
        <v>8.1954277173082804E-2</v>
      </c>
      <c r="M14" s="118">
        <f t="shared" si="3"/>
        <v>1888209573.5059266</v>
      </c>
      <c r="N14" s="10">
        <f t="shared" si="4"/>
        <v>-5.6005714921836196</v>
      </c>
      <c r="O14" s="10">
        <f t="shared" si="5"/>
        <v>3.8852517623928744</v>
      </c>
      <c r="R14" s="7">
        <f t="shared" ref="R14:R23" si="6">R13+1</f>
        <v>2003</v>
      </c>
      <c r="S14" s="154">
        <f>SUM(M11:M14)</f>
        <v>7732947054.2277031</v>
      </c>
      <c r="T14" s="10">
        <f>(S14-S13)/S13*100</f>
        <v>9.070569808225315</v>
      </c>
    </row>
    <row r="15" spans="1:20">
      <c r="A15" t="str">
        <f>'GDP Durban'!A15</f>
        <v>2004q1</v>
      </c>
      <c r="B15" s="7">
        <v>40825.253019522192</v>
      </c>
      <c r="C15" s="7">
        <v>251444.37829999998</v>
      </c>
      <c r="D15" s="118">
        <f>'GDP Durban'!D15</f>
        <v>149784699999.99997</v>
      </c>
      <c r="E15" s="118">
        <f>'GDP Durban'!E15</f>
        <v>24726548384.494415</v>
      </c>
      <c r="F15" s="119">
        <v>4499340550.9499998</v>
      </c>
      <c r="G15" s="119">
        <v>735941631.61000013</v>
      </c>
      <c r="H15" s="10">
        <f t="shared" si="0"/>
        <v>16.508060158677367</v>
      </c>
      <c r="I15" s="10">
        <f t="shared" si="1"/>
        <v>16.356655453755593</v>
      </c>
      <c r="J15" s="10">
        <f t="shared" si="2"/>
        <v>33.29036740025694</v>
      </c>
      <c r="K15" s="10">
        <f t="shared" si="2"/>
        <v>33.598518309666481</v>
      </c>
      <c r="L15">
        <f t="shared" ref="L15:L20" si="7">L32/G32</f>
        <v>7.573159189140187E-2</v>
      </c>
      <c r="M15" s="118">
        <f t="shared" si="3"/>
        <v>1985860182.0918462</v>
      </c>
      <c r="N15" s="10">
        <f t="shared" si="4"/>
        <v>5.1715980024721082</v>
      </c>
      <c r="O15" s="10">
        <f t="shared" si="5"/>
        <v>8.9063399547414761</v>
      </c>
      <c r="R15" s="7">
        <f t="shared" si="6"/>
        <v>2004</v>
      </c>
      <c r="S15" s="154">
        <f>SUM(M15:M18)</f>
        <v>8495934151.1783237</v>
      </c>
      <c r="T15" s="10">
        <f t="shared" ref="T15:T21" si="8">(S15-S14)/S14*100</f>
        <v>9.8667053013570758</v>
      </c>
    </row>
    <row r="16" spans="1:20">
      <c r="A16" t="str">
        <f>'GDP Durban'!A16</f>
        <v>2004q2</v>
      </c>
      <c r="B16" s="7">
        <v>43839.245304415505</v>
      </c>
      <c r="C16" s="7">
        <v>264778.94630000001</v>
      </c>
      <c r="D16" s="118">
        <f>'GDP Durban'!D16</f>
        <v>157415710000</v>
      </c>
      <c r="E16" s="118">
        <f>'GDP Durban'!E16</f>
        <v>26662677008.091572</v>
      </c>
      <c r="F16" s="119">
        <v>4543677182.2600002</v>
      </c>
      <c r="G16" s="119">
        <v>765181765.9000001</v>
      </c>
      <c r="H16" s="10">
        <f t="shared" si="0"/>
        <v>16.937748467476069</v>
      </c>
      <c r="I16" s="10">
        <f t="shared" si="1"/>
        <v>16.8405838532614</v>
      </c>
      <c r="J16" s="10">
        <f t="shared" si="2"/>
        <v>34.645003085739091</v>
      </c>
      <c r="K16" s="10">
        <f t="shared" si="2"/>
        <v>34.8448933263996</v>
      </c>
      <c r="L16">
        <f t="shared" si="7"/>
        <v>7.7303872407602364E-2</v>
      </c>
      <c r="M16" s="118">
        <f t="shared" si="3"/>
        <v>2141356237.6359732</v>
      </c>
      <c r="N16" s="10">
        <f t="shared" si="4"/>
        <v>7.8301613047265022</v>
      </c>
      <c r="O16" s="10">
        <f t="shared" si="5"/>
        <v>5.952845985068012</v>
      </c>
      <c r="R16" s="7">
        <f t="shared" si="6"/>
        <v>2005</v>
      </c>
      <c r="S16" s="154">
        <f>SUM(M19:M22)</f>
        <v>9313898826.4730835</v>
      </c>
      <c r="T16" s="10">
        <f t="shared" si="8"/>
        <v>9.6277191035115788</v>
      </c>
    </row>
    <row r="17" spans="1:20">
      <c r="A17" t="str">
        <f>'GDP Durban'!A17</f>
        <v>2004q3</v>
      </c>
      <c r="B17" s="7">
        <v>44543.65678666599</v>
      </c>
      <c r="C17" s="7">
        <v>270547.82851100003</v>
      </c>
      <c r="D17" s="118">
        <f>'GDP Durban'!D17</f>
        <v>167895270000.00003</v>
      </c>
      <c r="E17" s="118">
        <f>'GDP Durban'!E17</f>
        <v>28256816833.954792</v>
      </c>
      <c r="F17" s="119">
        <v>4775490888.2999992</v>
      </c>
      <c r="G17" s="119">
        <v>793665970.39999986</v>
      </c>
      <c r="H17" s="10">
        <f t="shared" si="0"/>
        <v>16.830025547446802</v>
      </c>
      <c r="I17" s="10">
        <f t="shared" si="1"/>
        <v>16.619568311699421</v>
      </c>
      <c r="J17" s="10">
        <f t="shared" si="2"/>
        <v>35.157698742833986</v>
      </c>
      <c r="K17" s="10">
        <f t="shared" si="2"/>
        <v>35.602908386904424</v>
      </c>
      <c r="L17">
        <f t="shared" si="7"/>
        <v>8.1540819678682028E-2</v>
      </c>
      <c r="M17" s="118">
        <f t="shared" si="3"/>
        <v>2269386189.7199354</v>
      </c>
      <c r="N17" s="10">
        <f t="shared" si="4"/>
        <v>5.978918866171723</v>
      </c>
      <c r="O17" s="10">
        <f t="shared" si="5"/>
        <v>13.456028599264199</v>
      </c>
      <c r="R17" s="7">
        <f t="shared" si="6"/>
        <v>2006</v>
      </c>
      <c r="S17" s="154">
        <f>SUM(M23:M26)</f>
        <v>10381169260.813343</v>
      </c>
      <c r="T17" s="10">
        <f t="shared" si="8"/>
        <v>11.458900877328999</v>
      </c>
    </row>
    <row r="18" spans="1:20">
      <c r="A18" t="str">
        <f>'GDP Durban'!A18</f>
        <v>2004q4</v>
      </c>
      <c r="B18" s="7">
        <v>44924.845565797143</v>
      </c>
      <c r="C18" s="7">
        <v>275256.89010000002</v>
      </c>
      <c r="D18" s="118">
        <f>'GDP Durban'!D18</f>
        <v>158550419999.99997</v>
      </c>
      <c r="E18" s="118">
        <f>'GDP Durban'!E18</f>
        <v>26139414753.266529</v>
      </c>
      <c r="F18" s="119">
        <v>4830257034.4000006</v>
      </c>
      <c r="G18" s="119">
        <v>826240651</v>
      </c>
      <c r="H18" s="10">
        <f t="shared" si="0"/>
        <v>16.486499848607487</v>
      </c>
      <c r="I18" s="10">
        <f t="shared" si="1"/>
        <v>17.105521406328908</v>
      </c>
      <c r="J18" s="10">
        <f t="shared" si="2"/>
        <v>32.824427120718347</v>
      </c>
      <c r="K18" s="10">
        <f t="shared" si="2"/>
        <v>31.636563417244076</v>
      </c>
      <c r="L18">
        <f t="shared" si="7"/>
        <v>8.0220365454144252E-2</v>
      </c>
      <c r="M18" s="118">
        <f t="shared" si="3"/>
        <v>2099331541.7305686</v>
      </c>
      <c r="N18" s="10">
        <f t="shared" si="4"/>
        <v>-7.4934204129599111</v>
      </c>
      <c r="O18" s="10">
        <f t="shared" si="5"/>
        <v>11.181066508027605</v>
      </c>
      <c r="R18" s="7">
        <f t="shared" si="6"/>
        <v>2007</v>
      </c>
      <c r="S18" s="154">
        <f>SUM(M27:M30)</f>
        <v>11794572287.395355</v>
      </c>
      <c r="T18" s="10">
        <f t="shared" si="8"/>
        <v>13.615065808793824</v>
      </c>
    </row>
    <row r="19" spans="1:20">
      <c r="A19" t="str">
        <f>'GDP Durban'!A19</f>
        <v>2005q1</v>
      </c>
      <c r="B19" s="7">
        <v>43267.60531097796</v>
      </c>
      <c r="C19" s="7">
        <v>265766.29472999997</v>
      </c>
      <c r="D19" s="118">
        <f>'GDP Durban'!D19</f>
        <v>165156099000.00003</v>
      </c>
      <c r="E19" s="118">
        <f>'GDP Durban'!E19</f>
        <v>27386172403.965618</v>
      </c>
      <c r="F19" s="119">
        <v>4690209425</v>
      </c>
      <c r="G19" s="119">
        <v>774740717</v>
      </c>
      <c r="H19" s="10">
        <f t="shared" si="0"/>
        <v>16.581992775189981</v>
      </c>
      <c r="I19" s="10">
        <f t="shared" si="1"/>
        <v>16.51825423552382</v>
      </c>
      <c r="J19" s="10">
        <f t="shared" si="2"/>
        <v>35.21294766064738</v>
      </c>
      <c r="K19" s="10">
        <f t="shared" si="2"/>
        <v>35.348822906858551</v>
      </c>
      <c r="L19">
        <f t="shared" si="7"/>
        <v>8.3003445408079787E-2</v>
      </c>
      <c r="M19" s="118">
        <f t="shared" si="3"/>
        <v>2199462232.708622</v>
      </c>
      <c r="N19" s="10">
        <f t="shared" si="4"/>
        <v>4.7696463844634716</v>
      </c>
      <c r="O19" s="10">
        <f t="shared" si="5"/>
        <v>10.756147514462659</v>
      </c>
      <c r="R19" s="7">
        <f t="shared" si="6"/>
        <v>2008</v>
      </c>
      <c r="S19" s="154">
        <f>SUM(M31:M34)</f>
        <v>13081126575.2295</v>
      </c>
      <c r="T19" s="10">
        <f t="shared" si="8"/>
        <v>10.908019862738573</v>
      </c>
    </row>
    <row r="20" spans="1:20">
      <c r="A20" t="str">
        <f>'GDP Durban'!A20</f>
        <v>2005q2</v>
      </c>
      <c r="B20" s="7">
        <v>45920.174696248054</v>
      </c>
      <c r="C20" s="7">
        <v>277268.90181000001</v>
      </c>
      <c r="D20" s="118">
        <f>'GDP Durban'!D20</f>
        <v>175843999000</v>
      </c>
      <c r="E20" s="118">
        <f>'GDP Durban'!E20</f>
        <v>28973225212.608181</v>
      </c>
      <c r="F20" s="119">
        <v>4760343407</v>
      </c>
      <c r="G20" s="119">
        <v>805551748</v>
      </c>
      <c r="H20" s="10">
        <f t="shared" si="0"/>
        <v>16.476664189494564</v>
      </c>
      <c r="I20" s="10">
        <f t="shared" si="1"/>
        <v>16.922135214351357</v>
      </c>
      <c r="J20" s="10">
        <f t="shared" si="2"/>
        <v>36.939351631948348</v>
      </c>
      <c r="K20" s="10">
        <f t="shared" si="2"/>
        <v>35.966932334939429</v>
      </c>
      <c r="L20">
        <f t="shared" si="7"/>
        <v>8.2435750865621479E-2</v>
      </c>
      <c r="M20" s="118">
        <f t="shared" si="3"/>
        <v>2326923006.0665669</v>
      </c>
      <c r="N20" s="10">
        <f t="shared" si="4"/>
        <v>5.7950880657304094</v>
      </c>
      <c r="O20" s="10">
        <f t="shared" si="5"/>
        <v>8.6658522841326384</v>
      </c>
      <c r="R20" s="7">
        <f t="shared" si="6"/>
        <v>2009</v>
      </c>
      <c r="S20" s="154">
        <f>SUM(M35:M38)</f>
        <v>14806059902.563061</v>
      </c>
      <c r="T20" s="10">
        <f t="shared" si="8"/>
        <v>13.186427922805249</v>
      </c>
    </row>
    <row r="21" spans="1:20">
      <c r="A21" t="str">
        <f>'GDP Durban'!A21</f>
        <v>2005q3</v>
      </c>
      <c r="B21" s="7">
        <v>47037.654231843975</v>
      </c>
      <c r="C21" s="7">
        <v>283831.22172999999</v>
      </c>
      <c r="D21" s="118">
        <f>'GDP Durban'!D21</f>
        <v>184694949000</v>
      </c>
      <c r="E21" s="118">
        <f>'GDP Durban'!E21</f>
        <v>30666296782.700581</v>
      </c>
      <c r="F21" s="119">
        <v>4824982237</v>
      </c>
      <c r="G21" s="119">
        <v>802738840</v>
      </c>
      <c r="H21" s="10">
        <f t="shared" si="0"/>
        <v>16.603754974750597</v>
      </c>
      <c r="I21" s="10">
        <f t="shared" si="1"/>
        <v>16.637135652941058</v>
      </c>
      <c r="J21" s="10">
        <f t="shared" si="2"/>
        <v>38.27888682857342</v>
      </c>
      <c r="K21" s="10">
        <f t="shared" si="2"/>
        <v>38.202084232900184</v>
      </c>
      <c r="M21" s="118">
        <f t="shared" si="3"/>
        <v>2462898450.9283576</v>
      </c>
      <c r="N21" s="10">
        <f t="shared" si="4"/>
        <v>5.8435730149767053</v>
      </c>
      <c r="O21" s="10">
        <f t="shared" si="5"/>
        <v>8.5270749458602939</v>
      </c>
      <c r="R21" s="7">
        <f t="shared" si="6"/>
        <v>2010</v>
      </c>
      <c r="S21" s="154">
        <f>SUM(M39:M42)</f>
        <v>15499122564.039448</v>
      </c>
      <c r="T21" s="10">
        <f t="shared" si="8"/>
        <v>4.6809391967704501</v>
      </c>
    </row>
    <row r="22" spans="1:20">
      <c r="A22" t="str">
        <f>'GDP Durban'!A22</f>
        <v>2005q4</v>
      </c>
      <c r="B22" s="7">
        <v>47137.581046113184</v>
      </c>
      <c r="C22" s="7">
        <v>287892.13373</v>
      </c>
      <c r="D22" s="118">
        <f>'GDP Durban'!D22</f>
        <v>176353849000</v>
      </c>
      <c r="E22" s="118">
        <f>'GDP Durban'!E22</f>
        <v>28944489230.914864</v>
      </c>
      <c r="F22" s="119">
        <v>5011501336</v>
      </c>
      <c r="G22" s="119">
        <v>832010091</v>
      </c>
      <c r="H22" s="10">
        <f t="shared" si="0"/>
        <v>16.412734621354854</v>
      </c>
      <c r="I22" s="10">
        <f t="shared" si="1"/>
        <v>16.602012754606594</v>
      </c>
      <c r="J22" s="10">
        <f t="shared" si="2"/>
        <v>35.189823802533255</v>
      </c>
      <c r="K22" s="10">
        <f t="shared" si="2"/>
        <v>34.788627618838419</v>
      </c>
      <c r="M22" s="118">
        <f t="shared" si="3"/>
        <v>2324615136.7695374</v>
      </c>
      <c r="N22" s="10">
        <f t="shared" si="4"/>
        <v>-5.6146575635993461</v>
      </c>
      <c r="O22" s="10">
        <f t="shared" si="5"/>
        <v>10.731206127320791</v>
      </c>
      <c r="R22" s="7">
        <f t="shared" si="6"/>
        <v>2011</v>
      </c>
      <c r="S22" s="154">
        <f>SUM(M43:M46)</f>
        <v>16527703438.325697</v>
      </c>
      <c r="T22" s="10">
        <f>(S22-S21)/S21*100</f>
        <v>6.6363813179510469</v>
      </c>
    </row>
    <row r="23" spans="1:20">
      <c r="A23" t="str">
        <f>'GDP Durban'!A23</f>
        <v>2006q1</v>
      </c>
      <c r="B23" s="7">
        <v>45515.077116805645</v>
      </c>
      <c r="C23" s="7">
        <v>278720.45539999998</v>
      </c>
      <c r="D23" s="118">
        <f>'GDP Durban'!D23</f>
        <v>181177750000</v>
      </c>
      <c r="E23" s="118">
        <f>'GDP Durban'!E23</f>
        <v>29702039317.766869</v>
      </c>
      <c r="F23" s="119">
        <v>4675546289</v>
      </c>
      <c r="G23" s="119">
        <v>750919883</v>
      </c>
      <c r="H23" s="10">
        <f t="shared" si="0"/>
        <v>16.393866971947091</v>
      </c>
      <c r="I23" s="10">
        <f t="shared" si="1"/>
        <v>16.060580659134182</v>
      </c>
      <c r="J23" s="10">
        <f t="shared" si="2"/>
        <v>38.750070858297519</v>
      </c>
      <c r="K23" s="10">
        <f t="shared" si="2"/>
        <v>39.554205435477684</v>
      </c>
      <c r="L23">
        <f>AVERAGE(L14:L20)</f>
        <v>8.0312874696944939E-2</v>
      </c>
      <c r="M23" s="118">
        <f t="shared" si="3"/>
        <v>2385456161.9715424</v>
      </c>
      <c r="N23" s="10">
        <f t="shared" si="4"/>
        <v>2.617251528636015</v>
      </c>
      <c r="O23" s="10">
        <f t="shared" si="5"/>
        <v>8.4563365761398046</v>
      </c>
      <c r="R23" s="7">
        <f t="shared" si="6"/>
        <v>2012</v>
      </c>
      <c r="S23" s="154">
        <f>SUM(M47:M50)</f>
        <v>18126735399.889175</v>
      </c>
      <c r="T23" s="10">
        <f>(S23-S22)/S22*100</f>
        <v>9.6748587456834532</v>
      </c>
    </row>
    <row r="24" spans="1:20">
      <c r="A24" t="str">
        <f>'GDP Durban'!A24</f>
        <v>2006q2</v>
      </c>
      <c r="B24" s="7">
        <v>48049.392570885168</v>
      </c>
      <c r="C24" s="7">
        <v>290944.85600000003</v>
      </c>
      <c r="D24" s="118">
        <f>'GDP Durban'!D24</f>
        <v>193375750000</v>
      </c>
      <c r="E24" s="118">
        <f>'GDP Durban'!E24</f>
        <v>31710226412.718315</v>
      </c>
      <c r="F24" s="119">
        <v>4859349229</v>
      </c>
      <c r="G24" s="119">
        <v>811777848</v>
      </c>
      <c r="H24" s="10">
        <f t="shared" si="0"/>
        <v>16.398243529872964</v>
      </c>
      <c r="I24" s="10">
        <f t="shared" si="1"/>
        <v>16.705484824087335</v>
      </c>
      <c r="J24" s="10">
        <f t="shared" si="2"/>
        <v>39.794577604333774</v>
      </c>
      <c r="K24" s="10">
        <f t="shared" si="2"/>
        <v>39.062689984512012</v>
      </c>
      <c r="M24" s="118">
        <f t="shared" si="3"/>
        <v>2546739440.4963999</v>
      </c>
      <c r="N24" s="10">
        <f t="shared" si="4"/>
        <v>6.7611084662129954</v>
      </c>
      <c r="O24" s="10">
        <f t="shared" si="5"/>
        <v>9.446656973898369</v>
      </c>
      <c r="S24" s="154"/>
    </row>
    <row r="25" spans="1:20">
      <c r="A25" t="str">
        <f>'GDP Durban'!A25</f>
        <v>2006q3</v>
      </c>
      <c r="B25" s="7">
        <v>49171.989963167063</v>
      </c>
      <c r="C25" s="7">
        <v>297456.96679999999</v>
      </c>
      <c r="D25" s="118">
        <f>'GDP Durban'!D25</f>
        <v>216043950000</v>
      </c>
      <c r="E25" s="118">
        <f>'GDP Durban'!E25</f>
        <v>35101363017.820381</v>
      </c>
      <c r="F25" s="119">
        <v>4906222423</v>
      </c>
      <c r="G25" s="119">
        <v>827883368</v>
      </c>
      <c r="H25" s="10">
        <f t="shared" si="0"/>
        <v>16.247325147415783</v>
      </c>
      <c r="I25" s="10">
        <f t="shared" si="1"/>
        <v>16.874150754334849</v>
      </c>
      <c r="J25" s="10">
        <f t="shared" si="2"/>
        <v>44.034683178488258</v>
      </c>
      <c r="K25" s="10">
        <f t="shared" si="2"/>
        <v>42.398922812784882</v>
      </c>
      <c r="M25" s="118">
        <f t="shared" si="3"/>
        <v>2819091369.7421851</v>
      </c>
      <c r="N25" s="10">
        <f t="shared" si="4"/>
        <v>10.694141886486021</v>
      </c>
      <c r="O25" s="10">
        <f t="shared" si="5"/>
        <v>14.462346942463878</v>
      </c>
      <c r="S25" s="154"/>
    </row>
    <row r="26" spans="1:20">
      <c r="A26" t="str">
        <f>'GDP Durban'!A26</f>
        <v>2006q4</v>
      </c>
      <c r="B26" s="7">
        <v>50201.911274013575</v>
      </c>
      <c r="C26" s="7">
        <v>306956.06460000004</v>
      </c>
      <c r="D26" s="118">
        <f>'GDP Durban'!D26</f>
        <v>204168650000</v>
      </c>
      <c r="E26" s="118">
        <f>'GDP Durban'!E26</f>
        <v>32745463271.32349</v>
      </c>
      <c r="F26" s="119">
        <v>5280826192</v>
      </c>
      <c r="G26" s="119">
        <v>873224453</v>
      </c>
      <c r="H26" s="10">
        <f t="shared" si="0"/>
        <v>16.03843845336857</v>
      </c>
      <c r="I26" s="10">
        <f t="shared" si="1"/>
        <v>16.535754468171294</v>
      </c>
      <c r="J26" s="10">
        <f t="shared" si="2"/>
        <v>38.662255218567509</v>
      </c>
      <c r="K26" s="10">
        <f t="shared" si="2"/>
        <v>37.499480412882448</v>
      </c>
      <c r="M26" s="118">
        <f t="shared" si="3"/>
        <v>2629882288.6032162</v>
      </c>
      <c r="N26" s="10">
        <f t="shared" si="4"/>
        <v>-6.7117044580315506</v>
      </c>
      <c r="O26" s="10">
        <f t="shared" si="5"/>
        <v>13.131943735766139</v>
      </c>
      <c r="Q26" s="159">
        <f>M26/E26</f>
        <v>8.0312874696944939E-2</v>
      </c>
    </row>
    <row r="27" spans="1:20">
      <c r="A27" t="str">
        <f>'GDP Durban'!A27</f>
        <v>2007q1</v>
      </c>
      <c r="B27" s="7">
        <v>48194.136510043994</v>
      </c>
      <c r="C27" s="7">
        <v>294828.76199999999</v>
      </c>
      <c r="D27" s="118">
        <f>'GDP Durban'!D27</f>
        <v>217528410000</v>
      </c>
      <c r="E27" s="118">
        <f>'GDP Durban'!E27</f>
        <v>35072136759.669884</v>
      </c>
      <c r="F27" s="119">
        <v>5154329343</v>
      </c>
      <c r="G27" s="119">
        <v>833477953</v>
      </c>
      <c r="H27" s="10">
        <f t="shared" si="0"/>
        <v>16.12301435001979</v>
      </c>
      <c r="I27" s="10">
        <f t="shared" si="1"/>
        <v>16.170444252498747</v>
      </c>
      <c r="J27" s="10">
        <f t="shared" si="2"/>
        <v>42.203048257950634</v>
      </c>
      <c r="K27" s="10">
        <f t="shared" si="2"/>
        <v>42.079261525073456</v>
      </c>
      <c r="M27" s="118">
        <f t="shared" si="3"/>
        <v>2816744124.9334841</v>
      </c>
      <c r="N27" s="10">
        <f t="shared" si="4"/>
        <v>7.1053308028289743</v>
      </c>
      <c r="O27" s="10">
        <f t="shared" si="5"/>
        <v>18.079894731978179</v>
      </c>
      <c r="Q27" s="159">
        <f t="shared" ref="Q27:Q38" si="9">M27/E27</f>
        <v>8.0312874696944939E-2</v>
      </c>
    </row>
    <row r="28" spans="1:20">
      <c r="A28" t="str">
        <f>'GDP Durban'!A28</f>
        <v>2007q2</v>
      </c>
      <c r="B28" s="7">
        <v>50488.786354107127</v>
      </c>
      <c r="C28" s="7">
        <v>305341.24400000001</v>
      </c>
      <c r="D28" s="118">
        <f>'GDP Durban'!D28</f>
        <v>225344550000.00003</v>
      </c>
      <c r="E28" s="118">
        <f>'GDP Durban'!E28</f>
        <v>36869265854.159355</v>
      </c>
      <c r="F28" s="119">
        <v>5056692012</v>
      </c>
      <c r="G28" s="119">
        <v>821281896</v>
      </c>
      <c r="H28" s="10">
        <f t="shared" si="0"/>
        <v>16.361285797308767</v>
      </c>
      <c r="I28" s="10">
        <f t="shared" si="1"/>
        <v>16.241485422703654</v>
      </c>
      <c r="J28" s="10">
        <f t="shared" si="2"/>
        <v>44.563629634796122</v>
      </c>
      <c r="K28" s="10">
        <f t="shared" si="2"/>
        <v>44.892339687175273</v>
      </c>
      <c r="M28" s="118">
        <f t="shared" si="3"/>
        <v>2961076728.7134509</v>
      </c>
      <c r="N28" s="10">
        <f t="shared" si="4"/>
        <v>5.1240935412752542</v>
      </c>
      <c r="O28" s="10">
        <f t="shared" si="5"/>
        <v>16.269323890326611</v>
      </c>
      <c r="Q28" s="159">
        <f>M28/E28</f>
        <v>8.0312874696944939E-2</v>
      </c>
    </row>
    <row r="29" spans="1:20">
      <c r="A29" t="str">
        <f>'GDP Durban'!A29</f>
        <v>2007q3</v>
      </c>
      <c r="B29" s="7">
        <v>51623.876873712463</v>
      </c>
      <c r="C29" s="7">
        <v>312536.95279999997</v>
      </c>
      <c r="D29" s="118">
        <f>'GDP Durban'!D29</f>
        <v>237205450000</v>
      </c>
      <c r="E29" s="118">
        <f>'GDP Durban'!E29</f>
        <v>38410488213.009018</v>
      </c>
      <c r="F29" s="119">
        <v>5400223668</v>
      </c>
      <c r="G29" s="119">
        <v>898105429</v>
      </c>
      <c r="H29" s="10">
        <f t="shared" si="0"/>
        <v>16.19291977187245</v>
      </c>
      <c r="I29" s="10">
        <f t="shared" si="1"/>
        <v>16.630893166923542</v>
      </c>
      <c r="J29" s="10">
        <f t="shared" si="2"/>
        <v>43.925115806888464</v>
      </c>
      <c r="K29" s="10">
        <f t="shared" si="2"/>
        <v>42.768350989457183</v>
      </c>
      <c r="M29" s="118">
        <f t="shared" si="3"/>
        <v>3084856726.8998737</v>
      </c>
      <c r="N29" s="10">
        <f t="shared" si="4"/>
        <v>4.1802360940577055</v>
      </c>
      <c r="O29" s="10">
        <f t="shared" si="5"/>
        <v>9.4273410223661429</v>
      </c>
      <c r="Q29" s="159">
        <f t="shared" si="9"/>
        <v>8.0312874696944939E-2</v>
      </c>
    </row>
    <row r="30" spans="1:20">
      <c r="A30" t="str">
        <f>'GDP Durban'!A30</f>
        <v>2007q4</v>
      </c>
      <c r="B30" s="7">
        <v>52621.553323250911</v>
      </c>
      <c r="C30" s="7">
        <v>321222.86990000005</v>
      </c>
      <c r="D30" s="118">
        <f>'GDP Durban'!D30</f>
        <v>229616830000.00003</v>
      </c>
      <c r="E30" s="118">
        <f>'GDP Durban'!E30</f>
        <v>36505911635.112663</v>
      </c>
      <c r="F30" s="119">
        <v>5579296845</v>
      </c>
      <c r="G30" s="119">
        <v>902642355</v>
      </c>
      <c r="H30" s="10">
        <f t="shared" si="0"/>
        <v>15.898621906378841</v>
      </c>
      <c r="I30" s="10">
        <f t="shared" si="1"/>
        <v>16.178424989323183</v>
      </c>
      <c r="J30" s="10">
        <f t="shared" si="2"/>
        <v>41.155155636821121</v>
      </c>
      <c r="K30" s="10">
        <f t="shared" si="2"/>
        <v>40.44338428492275</v>
      </c>
      <c r="M30" s="118">
        <f t="shared" si="3"/>
        <v>2931894706.8485475</v>
      </c>
      <c r="N30" s="10">
        <f t="shared" si="4"/>
        <v>-4.9584805257729245</v>
      </c>
      <c r="O30" s="10">
        <f t="shared" si="5"/>
        <v>11.483875896427904</v>
      </c>
      <c r="Q30" s="159">
        <f t="shared" si="9"/>
        <v>8.0312874696944939E-2</v>
      </c>
    </row>
    <row r="31" spans="1:20">
      <c r="A31" t="str">
        <f>'GDP Durban'!A31</f>
        <v>2008q1</v>
      </c>
      <c r="B31" s="7">
        <v>50304.132188642834</v>
      </c>
      <c r="C31" s="7">
        <v>306287.391</v>
      </c>
      <c r="D31" s="118">
        <f>'GDP Durban'!D31</f>
        <v>242697907000</v>
      </c>
      <c r="E31" s="118">
        <f>'GDP Durban'!E31</f>
        <v>38889264633.840996</v>
      </c>
      <c r="F31" s="119">
        <v>5543646776</v>
      </c>
      <c r="G31" s="119">
        <v>903654581</v>
      </c>
      <c r="H31" s="10">
        <f t="shared" si="0"/>
        <v>16.023733008064628</v>
      </c>
      <c r="I31" s="10">
        <f t="shared" si="1"/>
        <v>16.300724369961191</v>
      </c>
      <c r="J31" s="10">
        <f t="shared" si="2"/>
        <v>43.7794680661667</v>
      </c>
      <c r="K31" s="10">
        <f t="shared" si="2"/>
        <v>43.035541955428869</v>
      </c>
      <c r="L31" s="119">
        <v>74058358</v>
      </c>
      <c r="M31" s="118">
        <f t="shared" ref="M31:M38" si="10">L31*K31</f>
        <v>3187141572.8591714</v>
      </c>
      <c r="N31" s="10">
        <f t="shared" si="4"/>
        <v>8.7058674178986877</v>
      </c>
      <c r="O31" s="10">
        <f t="shared" si="5"/>
        <v>13.149843631410221</v>
      </c>
      <c r="Q31" s="159">
        <f t="shared" si="9"/>
        <v>8.1954277173082804E-2</v>
      </c>
    </row>
    <row r="32" spans="1:20">
      <c r="A32" t="str">
        <f>'GDP Durban'!A32</f>
        <v>2008q2</v>
      </c>
      <c r="B32" s="7">
        <v>52106.987321482666</v>
      </c>
      <c r="C32" s="7">
        <v>319011.06899999996</v>
      </c>
      <c r="D32" s="118">
        <f>'GDP Durban'!D32</f>
        <v>264941911000.00003</v>
      </c>
      <c r="E32" s="118">
        <f>'GDP Durban'!E32</f>
        <v>42903740292.625595</v>
      </c>
      <c r="F32" s="119">
        <v>5265926862</v>
      </c>
      <c r="G32" s="119">
        <v>890416751</v>
      </c>
      <c r="H32" s="10">
        <f t="shared" si="0"/>
        <v>16.193640383542636</v>
      </c>
      <c r="I32" s="10">
        <f t="shared" si="1"/>
        <v>16.909022368415872</v>
      </c>
      <c r="J32" s="10">
        <f t="shared" si="2"/>
        <v>50.312493496990015</v>
      </c>
      <c r="K32" s="10">
        <f t="shared" si="2"/>
        <v>48.183887201629695</v>
      </c>
      <c r="L32" s="119">
        <v>67432678</v>
      </c>
      <c r="M32" s="118">
        <f t="shared" si="10"/>
        <v>3249168550.4558163</v>
      </c>
      <c r="N32" s="10">
        <f t="shared" si="4"/>
        <v>1.9461632368279371</v>
      </c>
      <c r="O32" s="10">
        <f t="shared" si="5"/>
        <v>9.7292926910251829</v>
      </c>
      <c r="Q32" s="159">
        <f t="shared" si="9"/>
        <v>7.573159189140187E-2</v>
      </c>
    </row>
    <row r="33" spans="1:17">
      <c r="A33" t="str">
        <f>'GDP Durban'!A33</f>
        <v>2008q3</v>
      </c>
      <c r="B33" s="7">
        <v>53105.277179895078</v>
      </c>
      <c r="C33" s="7">
        <v>322043.50599999999</v>
      </c>
      <c r="D33" s="118">
        <f>'GDP Durban'!D33</f>
        <v>273600377000.00003</v>
      </c>
      <c r="E33" s="118">
        <f>'GDP Durban'!E33</f>
        <v>43757363679.176651</v>
      </c>
      <c r="F33" s="119">
        <v>5202135900</v>
      </c>
      <c r="G33" s="119">
        <v>869415812</v>
      </c>
      <c r="H33" s="10">
        <f t="shared" si="0"/>
        <v>15.99316644186373</v>
      </c>
      <c r="I33" s="10">
        <f t="shared" si="1"/>
        <v>16.712670116903329</v>
      </c>
      <c r="J33" s="10">
        <f t="shared" si="2"/>
        <v>52.593854189776174</v>
      </c>
      <c r="K33" s="10">
        <f t="shared" si="2"/>
        <v>50.329615674365776</v>
      </c>
      <c r="L33" s="119">
        <v>67209209</v>
      </c>
      <c r="M33" s="118">
        <f t="shared" si="10"/>
        <v>3382613658.7481256</v>
      </c>
      <c r="N33" s="10">
        <f t="shared" si="4"/>
        <v>4.1070540422899473</v>
      </c>
      <c r="O33" s="10">
        <f t="shared" si="5"/>
        <v>9.6522126700996775</v>
      </c>
      <c r="Q33" s="159">
        <f t="shared" si="9"/>
        <v>7.7303872407602364E-2</v>
      </c>
    </row>
    <row r="34" spans="1:17">
      <c r="A34" t="str">
        <f>'GDP Durban'!A34</f>
        <v>2008q4</v>
      </c>
      <c r="B34" s="7">
        <v>54606.740576335782</v>
      </c>
      <c r="C34" s="7">
        <v>324375.42606250005</v>
      </c>
      <c r="D34" s="118">
        <f>'GDP Durban'!D34</f>
        <v>254636085000.00003</v>
      </c>
      <c r="E34" s="118">
        <f>'GDP Durban'!E34</f>
        <v>40006990437.6894</v>
      </c>
      <c r="F34" s="119">
        <v>5460259824</v>
      </c>
      <c r="G34" s="119">
        <v>899391940</v>
      </c>
      <c r="H34" s="10">
        <f t="shared" si="0"/>
        <v>15.711437928245479</v>
      </c>
      <c r="I34" s="10">
        <f t="shared" si="1"/>
        <v>16.47159602271703</v>
      </c>
      <c r="J34" s="10">
        <f t="shared" si="2"/>
        <v>46.634426420657455</v>
      </c>
      <c r="K34" s="10">
        <f t="shared" si="2"/>
        <v>44.482264804029043</v>
      </c>
      <c r="L34" s="119">
        <v>73337156</v>
      </c>
      <c r="M34" s="118">
        <f t="shared" si="10"/>
        <v>3262202793.1663876</v>
      </c>
      <c r="N34" s="10">
        <f t="shared" si="4"/>
        <v>-3.5596990294865938</v>
      </c>
      <c r="O34" s="10">
        <f t="shared" si="5"/>
        <v>11.266028263098288</v>
      </c>
      <c r="Q34" s="159">
        <f t="shared" si="9"/>
        <v>8.1540819678682028E-2</v>
      </c>
    </row>
    <row r="35" spans="1:17">
      <c r="A35" t="str">
        <f>'GDP Durban'!A35</f>
        <v>2009q1</v>
      </c>
      <c r="B35" s="7">
        <v>49513.612728056825</v>
      </c>
      <c r="C35" s="7">
        <v>302489.23233921739</v>
      </c>
      <c r="D35" s="118">
        <f>'GDP Durban'!D35</f>
        <v>265676495000</v>
      </c>
      <c r="E35" s="118">
        <f>'GDP Durban'!E35</f>
        <v>42812593970.185493</v>
      </c>
      <c r="F35" s="119">
        <v>5206564996</v>
      </c>
      <c r="G35" s="119">
        <v>842784368</v>
      </c>
      <c r="H35" s="10">
        <f t="shared" si="0"/>
        <v>16.114558410666135</v>
      </c>
      <c r="I35" s="10">
        <f t="shared" si="1"/>
        <v>16.186955673221753</v>
      </c>
      <c r="J35" s="10">
        <f t="shared" si="2"/>
        <v>51.027211838152191</v>
      </c>
      <c r="K35" s="10">
        <f t="shared" si="2"/>
        <v>50.798989155177942</v>
      </c>
      <c r="L35" s="119">
        <v>67608470</v>
      </c>
      <c r="M35" s="118">
        <f t="shared" si="10"/>
        <v>3434441934.3281732</v>
      </c>
      <c r="N35" s="10">
        <f t="shared" si="4"/>
        <v>5.2798416310166099</v>
      </c>
      <c r="O35" s="10">
        <f t="shared" si="5"/>
        <v>7.759315230140519</v>
      </c>
      <c r="Q35" s="159">
        <f t="shared" si="9"/>
        <v>8.0220365454144266E-2</v>
      </c>
    </row>
    <row r="36" spans="1:17">
      <c r="A36" t="str">
        <f>'GDP Durban'!A36</f>
        <v>2009q2</v>
      </c>
      <c r="B36" s="7">
        <v>51361.105636596607</v>
      </c>
      <c r="C36" s="7">
        <v>310058.42735320871</v>
      </c>
      <c r="D36" s="118">
        <f>'GDP Durban'!D36</f>
        <v>282055093000</v>
      </c>
      <c r="E36" s="118">
        <f>'GDP Durban'!E36</f>
        <v>46040114795.34021</v>
      </c>
      <c r="F36" s="119">
        <v>4994646966</v>
      </c>
      <c r="G36" s="119">
        <v>831381344</v>
      </c>
      <c r="H36" s="10">
        <f t="shared" si="0"/>
        <v>16.323092877227431</v>
      </c>
      <c r="I36" s="10">
        <f t="shared" si="1"/>
        <v>16.645447609399667</v>
      </c>
      <c r="J36" s="10">
        <f t="shared" si="2"/>
        <v>56.471477347654442</v>
      </c>
      <c r="K36" s="10">
        <f t="shared" si="2"/>
        <v>55.377854131088384</v>
      </c>
      <c r="L36" s="119">
        <v>69007516</v>
      </c>
      <c r="M36" s="118">
        <f t="shared" si="10"/>
        <v>3821488154.996748</v>
      </c>
      <c r="N36" s="10">
        <f t="shared" si="4"/>
        <v>11.269552028233276</v>
      </c>
      <c r="O36" s="10">
        <f t="shared" si="5"/>
        <v>17.614340273626084</v>
      </c>
      <c r="Q36" s="159">
        <f t="shared" si="9"/>
        <v>8.3003445408079801E-2</v>
      </c>
    </row>
    <row r="37" spans="1:17">
      <c r="A37" t="str">
        <f>'GDP Durban'!A37</f>
        <v>2009q3</v>
      </c>
      <c r="D37" s="118">
        <f>'GDP Durban'!D37</f>
        <v>281726694000</v>
      </c>
      <c r="E37" s="118">
        <f>'GDP Durban'!E37</f>
        <v>44884204127.025658</v>
      </c>
      <c r="F37" s="119">
        <v>5002707417</v>
      </c>
      <c r="G37" s="119">
        <v>835393434</v>
      </c>
      <c r="H37" s="10">
        <f t="shared" si="0"/>
        <v>15.931825092522351</v>
      </c>
      <c r="I37" s="10">
        <f t="shared" si="1"/>
        <v>16.698826542627685</v>
      </c>
      <c r="J37" s="10">
        <f>D37/F37</f>
        <v>56.314845246125657</v>
      </c>
      <c r="K37" s="10">
        <f>E37/G37</f>
        <v>53.72822229654448</v>
      </c>
      <c r="L37" s="119">
        <v>68866285</v>
      </c>
      <c r="M37" s="118">
        <f t="shared" si="10"/>
        <v>3700063069.2171869</v>
      </c>
      <c r="N37" s="10">
        <f t="shared" ref="N37:N42" si="11">(M37-M36)/M36*100</f>
        <v>-3.1774293378560627</v>
      </c>
      <c r="O37" s="10">
        <f t="shared" ref="O37:O42" si="12">(M37-M33)/M33*100</f>
        <v>9.3847374395852974</v>
      </c>
      <c r="Q37" s="159">
        <f t="shared" si="9"/>
        <v>8.2435750865621493E-2</v>
      </c>
    </row>
    <row r="38" spans="1:17">
      <c r="A38" t="str">
        <f>'GDP Durban'!A38</f>
        <v>2009q4</v>
      </c>
      <c r="D38" s="118">
        <f>'GDP Durban'!D38</f>
        <v>267221909000</v>
      </c>
      <c r="E38" s="118">
        <f>'GDP Durban'!E38</f>
        <v>42041090901.758553</v>
      </c>
      <c r="F38" s="119">
        <v>5074816265</v>
      </c>
      <c r="G38" s="119">
        <v>901763015</v>
      </c>
      <c r="H38" s="10">
        <f t="shared" si="0"/>
        <v>15.732651210780233</v>
      </c>
      <c r="I38" s="10">
        <f>G38/F38*100</f>
        <v>17.769372680924043</v>
      </c>
      <c r="J38" s="10">
        <f>D38/F38</f>
        <v>52.656469721470792</v>
      </c>
      <c r="K38" s="10">
        <f>E38/G38</f>
        <v>46.620997093963268</v>
      </c>
      <c r="L38" s="119">
        <v>82582248</v>
      </c>
      <c r="M38" s="118">
        <f t="shared" si="10"/>
        <v>3850066744.0209541</v>
      </c>
      <c r="N38" s="10">
        <f t="shared" si="11"/>
        <v>4.0540842682312199</v>
      </c>
      <c r="O38" s="10">
        <f t="shared" si="12"/>
        <v>18.020460042705345</v>
      </c>
      <c r="Q38" s="159">
        <f t="shared" si="9"/>
        <v>9.157865938868652E-2</v>
      </c>
    </row>
    <row r="39" spans="1:17">
      <c r="A39" t="str">
        <f>'GDP Durban'!A39</f>
        <v>2010q1</v>
      </c>
      <c r="D39" s="118">
        <f>'GDP Durban'!D39</f>
        <v>280728850000</v>
      </c>
      <c r="E39" s="118">
        <f>'GDP Durban'!E39</f>
        <v>45559952983.56572</v>
      </c>
      <c r="F39" s="119"/>
      <c r="G39" s="119"/>
      <c r="H39" s="10">
        <f t="shared" si="0"/>
        <v>16.229166679365417</v>
      </c>
      <c r="I39" s="10"/>
      <c r="J39" s="10"/>
      <c r="K39" s="10"/>
      <c r="L39" s="119"/>
      <c r="M39" s="158">
        <f t="shared" ref="M39:M45" si="13">E39*Q39</f>
        <v>3682573296.1302848</v>
      </c>
      <c r="N39" s="10">
        <f t="shared" si="11"/>
        <v>-4.3504037469163874</v>
      </c>
      <c r="O39" s="10">
        <f t="shared" si="12"/>
        <v>7.2247942037386563</v>
      </c>
      <c r="Q39" s="159">
        <f>(Q27+Q31+Q35)/3</f>
        <v>8.0829172441390665E-2</v>
      </c>
    </row>
    <row r="40" spans="1:17">
      <c r="A40" t="str">
        <f>'GDP Durban'!A40</f>
        <v>2010q2</v>
      </c>
      <c r="D40" s="118">
        <f>'GDP Durban'!D40</f>
        <v>311371839999.99994</v>
      </c>
      <c r="E40" s="118">
        <f>'GDP Durban'!E40</f>
        <v>50966464123.846397</v>
      </c>
      <c r="F40" s="119"/>
      <c r="G40" s="119"/>
      <c r="H40" s="10">
        <f>E40/D40*100</f>
        <v>16.368360132967197</v>
      </c>
      <c r="I40" s="10"/>
      <c r="J40" s="10"/>
      <c r="K40" s="10"/>
      <c r="L40" s="119"/>
      <c r="M40" s="158">
        <f t="shared" si="13"/>
        <v>4061142276.8820891</v>
      </c>
      <c r="N40" s="10">
        <f t="shared" si="11"/>
        <v>10.280012108641843</v>
      </c>
      <c r="O40" s="10">
        <f t="shared" si="12"/>
        <v>6.2712250349902003</v>
      </c>
      <c r="Q40" s="159">
        <f t="shared" ref="Q40:Q52" si="14">(Q28+Q32+Q36)/3</f>
        <v>7.9682637332142203E-2</v>
      </c>
    </row>
    <row r="41" spans="1:17">
      <c r="A41" t="str">
        <f>'GDP Durban'!A41</f>
        <v>2010q3</v>
      </c>
      <c r="D41" s="118">
        <f>'GDP Durban'!D41</f>
        <v>305710000000</v>
      </c>
      <c r="E41" s="118">
        <f>'GDP Durban'!E41</f>
        <v>48226886311.701881</v>
      </c>
      <c r="F41" s="119"/>
      <c r="G41" s="119"/>
      <c r="H41" s="10"/>
      <c r="I41" s="10"/>
      <c r="J41" s="10"/>
      <c r="K41" s="10"/>
      <c r="L41" s="119"/>
      <c r="M41" s="158">
        <f t="shared" si="13"/>
        <v>3858994842.8157926</v>
      </c>
      <c r="N41" s="10">
        <f t="shared" si="11"/>
        <v>-4.9776003962484587</v>
      </c>
      <c r="O41" s="10">
        <f t="shared" si="12"/>
        <v>4.2953801225942456</v>
      </c>
      <c r="Q41" s="159">
        <f t="shared" si="14"/>
        <v>8.0017499323389599E-2</v>
      </c>
    </row>
    <row r="42" spans="1:17">
      <c r="A42" t="str">
        <f>'GDP Durban'!A42</f>
        <v>2010q4</v>
      </c>
      <c r="D42" s="118">
        <f>'GDP Durban'!D42</f>
        <v>297897000000</v>
      </c>
      <c r="E42" s="118">
        <f>'GDP Durban'!E42</f>
        <v>46123694433.681396</v>
      </c>
      <c r="F42" s="119"/>
      <c r="G42" s="119"/>
      <c r="H42" s="10"/>
      <c r="I42" s="10"/>
      <c r="J42" s="10"/>
      <c r="K42" s="10"/>
      <c r="L42" s="119"/>
      <c r="M42" s="158">
        <f t="shared" si="13"/>
        <v>3896412148.2112803</v>
      </c>
      <c r="N42" s="10">
        <f t="shared" si="11"/>
        <v>0.96961273387412716</v>
      </c>
      <c r="O42" s="10">
        <f t="shared" si="12"/>
        <v>1.2037558637729939</v>
      </c>
      <c r="Q42" s="159">
        <f t="shared" si="14"/>
        <v>8.4477451254771171E-2</v>
      </c>
    </row>
    <row r="43" spans="1:17">
      <c r="A43" t="str">
        <f>'GDP Durban'!A43</f>
        <v>2011q1</v>
      </c>
      <c r="D43" s="118">
        <f>'GDP Durban'!D43</f>
        <v>303501000000</v>
      </c>
      <c r="E43" s="118">
        <f>'GDP Durban'!E43</f>
        <v>47780460177.217697</v>
      </c>
      <c r="F43" s="119"/>
      <c r="G43" s="119"/>
      <c r="H43" s="10"/>
      <c r="I43" s="10"/>
      <c r="J43" s="10"/>
      <c r="K43" s="10"/>
      <c r="L43" s="119"/>
      <c r="M43" s="158">
        <f t="shared" si="13"/>
        <v>3870278036.2660213</v>
      </c>
      <c r="N43" s="10">
        <f t="shared" ref="N43:N45" si="15">(M43-M42)/M42*100</f>
        <v>-0.67072247368021476</v>
      </c>
      <c r="O43" s="10">
        <f t="shared" ref="O43:O45" si="16">(M43-M39)/M39*100</f>
        <v>5.097108055744064</v>
      </c>
      <c r="Q43" s="159">
        <f t="shared" si="14"/>
        <v>8.1001271689539245E-2</v>
      </c>
    </row>
    <row r="44" spans="1:17">
      <c r="A44" t="str">
        <f>'GDP Durban'!A44</f>
        <v>2011q2</v>
      </c>
      <c r="D44" s="118">
        <f>'GDP Durban'!D44</f>
        <v>329741000000</v>
      </c>
      <c r="E44" s="118">
        <f>'GDP Durban'!E44</f>
        <v>52960474284.405617</v>
      </c>
      <c r="F44" s="119"/>
      <c r="G44" s="119"/>
      <c r="H44" s="10"/>
      <c r="I44" s="10"/>
      <c r="J44" s="10"/>
      <c r="K44" s="10"/>
      <c r="L44" s="119"/>
      <c r="M44" s="158">
        <f t="shared" si="13"/>
        <v>4208904375.4253006</v>
      </c>
      <c r="N44" s="10">
        <f t="shared" si="15"/>
        <v>8.7494060113050782</v>
      </c>
      <c r="O44" s="10">
        <f t="shared" si="16"/>
        <v>3.6384368847243311</v>
      </c>
      <c r="Q44" s="159">
        <f t="shared" si="14"/>
        <v>7.9472558210541291E-2</v>
      </c>
    </row>
    <row r="45" spans="1:17">
      <c r="A45" t="str">
        <f>'GDP Durban'!A45</f>
        <v>2011q3</v>
      </c>
      <c r="D45" s="118">
        <f>'GDP Durban'!D45</f>
        <v>335521800000</v>
      </c>
      <c r="E45" s="118">
        <f>'GDP Durban'!E45</f>
        <v>52585093284.393723</v>
      </c>
      <c r="F45" s="119"/>
      <c r="G45" s="119"/>
      <c r="H45" s="10"/>
      <c r="I45" s="10"/>
      <c r="J45" s="10"/>
      <c r="K45" s="10"/>
      <c r="L45" s="119"/>
      <c r="M45" s="158">
        <f t="shared" si="13"/>
        <v>4202550219.1135802</v>
      </c>
      <c r="N45" s="10">
        <f t="shared" si="15"/>
        <v>-0.15096936743967479</v>
      </c>
      <c r="O45" s="10">
        <f t="shared" si="16"/>
        <v>8.902716647506729</v>
      </c>
      <c r="Q45" s="159">
        <f t="shared" si="14"/>
        <v>7.9919040865537819E-2</v>
      </c>
    </row>
    <row r="46" spans="1:17">
      <c r="A46" t="str">
        <f>'GDP Durban'!A46</f>
        <v>2011q4</v>
      </c>
      <c r="D46" s="118">
        <f>'GDP Durban'!D46</f>
        <v>322299890000</v>
      </c>
      <c r="E46" s="118">
        <f>'GDP Durban'!E46</f>
        <v>49449007046.135582</v>
      </c>
      <c r="F46" s="119"/>
      <c r="G46" s="119"/>
      <c r="H46" s="10"/>
      <c r="I46" s="10"/>
      <c r="J46" s="10"/>
      <c r="K46" s="10"/>
      <c r="L46" s="119"/>
      <c r="M46" s="158">
        <f t="shared" ref="M46:M48" si="17">E46*Q46</f>
        <v>4245970807.5207944</v>
      </c>
      <c r="N46" s="10">
        <f t="shared" ref="N46:N48" si="18">(M46-M45)/M45*100</f>
        <v>1.0331961819214768</v>
      </c>
      <c r="O46" s="10">
        <f t="shared" ref="O46:O48" si="19">(M46-M42)/M42*100</f>
        <v>8.9712957975963956</v>
      </c>
      <c r="Q46" s="159">
        <f t="shared" si="14"/>
        <v>8.5865643440713235E-2</v>
      </c>
    </row>
    <row r="47" spans="1:17">
      <c r="A47" t="str">
        <f>'GDP Durban'!A47</f>
        <v>2012q1</v>
      </c>
      <c r="D47" s="118">
        <f>'GDP Durban'!D47</f>
        <v>330727000000</v>
      </c>
      <c r="E47" s="118">
        <f>'GDP Durban'!E47</f>
        <v>52239134627.544281</v>
      </c>
      <c r="F47" s="119"/>
      <c r="G47" s="119"/>
      <c r="H47" s="10"/>
      <c r="I47" s="10"/>
      <c r="J47" s="10"/>
      <c r="K47" s="10"/>
      <c r="L47" s="119"/>
      <c r="M47" s="158">
        <f t="shared" si="17"/>
        <v>4214841609.5402584</v>
      </c>
      <c r="N47" s="10">
        <f t="shared" si="18"/>
        <v>-0.73314677353404134</v>
      </c>
      <c r="O47" s="10">
        <f t="shared" si="19"/>
        <v>8.9028118922088151</v>
      </c>
      <c r="Q47" s="159">
        <f t="shared" si="14"/>
        <v>8.0683603195024725E-2</v>
      </c>
    </row>
    <row r="48" spans="1:17">
      <c r="A48" t="str">
        <f>'GDP Durban'!A48</f>
        <v>2012q2</v>
      </c>
      <c r="D48" s="118">
        <f>'GDP Durban'!D48</f>
        <v>360811000000</v>
      </c>
      <c r="E48" s="118">
        <f>'GDP Durban'!E48</f>
        <v>58914674803.910172</v>
      </c>
      <c r="F48" s="119"/>
      <c r="G48" s="119"/>
      <c r="H48" s="10"/>
      <c r="I48" s="10"/>
      <c r="J48" s="10"/>
      <c r="K48" s="10"/>
      <c r="L48" s="119"/>
      <c r="M48" s="158">
        <f t="shared" si="17"/>
        <v>4755565860.8570213</v>
      </c>
      <c r="N48" s="10">
        <f t="shared" si="18"/>
        <v>12.829052700173552</v>
      </c>
      <c r="O48" s="10">
        <f t="shared" si="19"/>
        <v>12.988213479582361</v>
      </c>
      <c r="Q48" s="159">
        <f t="shared" si="14"/>
        <v>8.0719546983587756E-2</v>
      </c>
    </row>
    <row r="49" spans="1:17">
      <c r="A49" t="str">
        <f>'GDP Durban'!A49</f>
        <v>2012q3</v>
      </c>
      <c r="D49" s="118">
        <f>'GDP Durban'!D49</f>
        <v>355945000000</v>
      </c>
      <c r="E49" s="118">
        <f>'GDP Durban'!E49</f>
        <v>56091760879.650818</v>
      </c>
      <c r="F49" s="119"/>
      <c r="G49" s="119"/>
      <c r="H49" s="10"/>
      <c r="I49" s="10"/>
      <c r="J49" s="10"/>
      <c r="K49" s="10"/>
      <c r="L49" s="119"/>
      <c r="M49" s="158">
        <f t="shared" ref="M49:M52" si="20">E49*Q49</f>
        <v>4531696197.8949623</v>
      </c>
      <c r="N49" s="10">
        <f t="shared" ref="N49:N52" si="21">(M49-M48)/M48*100</f>
        <v>-4.707529440496792</v>
      </c>
      <c r="O49" s="10">
        <f t="shared" ref="O49:O52" si="22">(M49-M45)/M45*100</f>
        <v>7.8320534347072464</v>
      </c>
      <c r="Q49" s="159">
        <f t="shared" si="14"/>
        <v>8.0790763684849623E-2</v>
      </c>
    </row>
    <row r="50" spans="1:17">
      <c r="A50" t="str">
        <f>'GDP Durban'!A50</f>
        <v>2012q4</v>
      </c>
      <c r="D50" s="118">
        <f>'GDP Durban'!D50</f>
        <v>340175000000</v>
      </c>
      <c r="E50" s="118">
        <f>'GDP Durban'!E50</f>
        <v>52969617752.072212</v>
      </c>
      <c r="F50" s="119"/>
      <c r="G50" s="119"/>
      <c r="H50" s="10"/>
      <c r="I50" s="10"/>
      <c r="J50" s="10"/>
      <c r="K50" s="10"/>
      <c r="L50" s="119"/>
      <c r="M50" s="158">
        <f t="shared" si="20"/>
        <v>4624631731.5969315</v>
      </c>
      <c r="N50" s="10">
        <f t="shared" si="21"/>
        <v>2.0507891448049635</v>
      </c>
      <c r="O50" s="10">
        <f t="shared" si="22"/>
        <v>8.9181235868466953</v>
      </c>
      <c r="Q50" s="159">
        <f t="shared" si="14"/>
        <v>8.7307251361390323E-2</v>
      </c>
    </row>
    <row r="51" spans="1:17">
      <c r="A51" t="str">
        <f>'GDP Durban'!A51</f>
        <v>2013q1</v>
      </c>
      <c r="D51" s="118">
        <f>'GDP Durban'!D51</f>
        <v>351276160000.00006</v>
      </c>
      <c r="E51" s="118">
        <f>'GDP Durban'!E51</f>
        <v>55598029509.702454</v>
      </c>
      <c r="F51" s="119"/>
      <c r="G51" s="119"/>
      <c r="H51" s="10"/>
      <c r="I51" s="10"/>
      <c r="J51" s="10"/>
      <c r="K51" s="10"/>
      <c r="L51" s="119"/>
      <c r="M51" s="158">
        <f t="shared" si="20"/>
        <v>4494434386.581934</v>
      </c>
      <c r="N51" s="10">
        <f t="shared" si="21"/>
        <v>-2.8153019001588486</v>
      </c>
      <c r="O51" s="10">
        <f t="shared" si="22"/>
        <v>6.6335298676187424</v>
      </c>
      <c r="Q51" s="159">
        <f t="shared" si="14"/>
        <v>8.0838015775318198E-2</v>
      </c>
    </row>
    <row r="52" spans="1:17">
      <c r="A52" t="str">
        <f>'GDP Durban'!A52</f>
        <v>2013q2</v>
      </c>
      <c r="D52" s="118">
        <f>'GDP Durban'!D52</f>
        <v>377589355179.47571</v>
      </c>
      <c r="E52" s="118">
        <f>'GDP Durban'!E52</f>
        <v>62335648370.099991</v>
      </c>
      <c r="F52" s="119"/>
      <c r="G52" s="119"/>
      <c r="H52" s="10"/>
      <c r="I52" s="10"/>
      <c r="J52" s="10"/>
      <c r="K52" s="10"/>
      <c r="L52" s="119"/>
      <c r="M52" s="158">
        <f t="shared" si="20"/>
        <v>4984249200.9953041</v>
      </c>
      <c r="N52" s="10">
        <f t="shared" si="21"/>
        <v>10.898252644998109</v>
      </c>
      <c r="O52" s="10">
        <f t="shared" si="22"/>
        <v>4.8087514047607103</v>
      </c>
      <c r="Q52" s="159">
        <f t="shared" si="14"/>
        <v>7.9958247508757074E-2</v>
      </c>
    </row>
    <row r="53" spans="1:17">
      <c r="M53" s="10"/>
    </row>
    <row r="54" spans="1:17">
      <c r="K54" s="121"/>
      <c r="L54" s="121"/>
      <c r="M54" s="10"/>
    </row>
    <row r="55" spans="1:17">
      <c r="M55" s="10"/>
    </row>
    <row r="56" spans="1:17">
      <c r="M56" s="10"/>
    </row>
    <row r="57" spans="1:17">
      <c r="M57" s="10"/>
    </row>
    <row r="58" spans="1:17">
      <c r="M58" s="10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T56"/>
  <sheetViews>
    <sheetView workbookViewId="0"/>
  </sheetViews>
  <sheetFormatPr defaultRowHeight="12.75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8.25" bestFit="1" customWidth="1"/>
    <col min="14" max="14" width="14.5" customWidth="1"/>
    <col min="15" max="15" width="12.5" customWidth="1"/>
    <col min="19" max="19" width="15.5" bestFit="1" customWidth="1"/>
  </cols>
  <sheetData>
    <row r="1" spans="1:20" ht="28.5" customHeight="1" thickBot="1">
      <c r="D1" s="222" t="s">
        <v>193</v>
      </c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4"/>
    </row>
    <row r="2" spans="1:20" ht="39" thickBot="1">
      <c r="C2" s="117" t="s">
        <v>60</v>
      </c>
      <c r="D2" s="125" t="s">
        <v>187</v>
      </c>
      <c r="E2" s="123" t="s">
        <v>188</v>
      </c>
      <c r="F2" s="123" t="s">
        <v>59</v>
      </c>
      <c r="G2" s="123" t="s">
        <v>58</v>
      </c>
      <c r="H2" s="123" t="s">
        <v>61</v>
      </c>
      <c r="I2" s="123" t="s">
        <v>62</v>
      </c>
      <c r="J2" s="123" t="s">
        <v>63</v>
      </c>
      <c r="K2" s="123" t="s">
        <v>64</v>
      </c>
      <c r="L2" s="123" t="s">
        <v>80</v>
      </c>
      <c r="M2" s="123" t="s">
        <v>194</v>
      </c>
      <c r="N2" s="123" t="s">
        <v>78</v>
      </c>
      <c r="O2" s="124" t="s">
        <v>79</v>
      </c>
    </row>
    <row r="3" spans="1:20" hidden="1">
      <c r="A3" t="s">
        <v>53</v>
      </c>
      <c r="B3" s="7">
        <v>37676.73632361889</v>
      </c>
      <c r="C3" s="7">
        <v>228114.65100000001</v>
      </c>
      <c r="D3" s="118">
        <f>'GDP Durban'!D3</f>
        <v>105984228000</v>
      </c>
      <c r="E3" s="118">
        <f>'GDP Durban'!E3</f>
        <v>17410490589.679008</v>
      </c>
    </row>
    <row r="4" spans="1:20" hidden="1">
      <c r="A4" t="s">
        <v>54</v>
      </c>
      <c r="B4" s="7">
        <v>39785.998991779808</v>
      </c>
      <c r="C4" s="7">
        <v>237077.625</v>
      </c>
      <c r="D4" s="118">
        <f>'GDP Durban'!D4</f>
        <v>115470571000</v>
      </c>
      <c r="E4" s="118">
        <f>'GDP Durban'!E4</f>
        <v>19474828052.602894</v>
      </c>
    </row>
    <row r="5" spans="1:20" hidden="1">
      <c r="A5" t="s">
        <v>55</v>
      </c>
      <c r="B5" s="7">
        <v>40039.788367970163</v>
      </c>
      <c r="C5" s="7">
        <v>239764.666</v>
      </c>
      <c r="D5" s="118">
        <f>'GDP Durban'!D5</f>
        <v>116423083000</v>
      </c>
      <c r="E5" s="118">
        <f>'GDP Durban'!E5</f>
        <v>19469146925.633884</v>
      </c>
    </row>
    <row r="6" spans="1:20" hidden="1">
      <c r="A6" t="s">
        <v>52</v>
      </c>
      <c r="B6" s="7">
        <v>40074.592176024802</v>
      </c>
      <c r="C6" s="7">
        <v>242416.25599999999</v>
      </c>
      <c r="D6" s="118">
        <f>'GDP Durban'!D6</f>
        <v>115341718000.00002</v>
      </c>
      <c r="E6" s="118">
        <f>'GDP Durban'!E6</f>
        <v>19075263332.247108</v>
      </c>
    </row>
    <row r="7" spans="1:20" hidden="1">
      <c r="A7" t="s">
        <v>49</v>
      </c>
      <c r="B7" s="7">
        <v>38164.553783353913</v>
      </c>
      <c r="C7" s="7">
        <v>234422.22595000002</v>
      </c>
      <c r="D7" s="118">
        <f>'GDP Durban'!D7</f>
        <v>120724220000</v>
      </c>
      <c r="E7" s="118">
        <f>'GDP Durban'!E7</f>
        <v>19526820485.858513</v>
      </c>
      <c r="F7" s="119">
        <v>4118958622</v>
      </c>
      <c r="G7" s="119">
        <v>674878797</v>
      </c>
      <c r="H7" s="10">
        <f>E7/D7*100</f>
        <v>16.174733194265833</v>
      </c>
      <c r="I7" s="10">
        <f>G7/F7*100</f>
        <v>16.384694747729856</v>
      </c>
      <c r="J7" s="10">
        <f>D7/F7</f>
        <v>29.309403438819007</v>
      </c>
      <c r="K7" s="10">
        <f>E7/G7</f>
        <v>28.933818298426278</v>
      </c>
      <c r="M7" s="118">
        <f>E7*$L$26</f>
        <v>1210098597.1380942</v>
      </c>
    </row>
    <row r="8" spans="1:20" hidden="1">
      <c r="A8" t="s">
        <v>50</v>
      </c>
      <c r="B8" s="7">
        <v>40899.509629239452</v>
      </c>
      <c r="C8" s="7">
        <v>246691.99999189001</v>
      </c>
      <c r="D8" s="118">
        <f>'GDP Durban'!D8</f>
        <v>136557709999.99998</v>
      </c>
      <c r="E8" s="118">
        <f>'GDP Durban'!E8</f>
        <v>22919802949.964966</v>
      </c>
      <c r="F8" s="119">
        <v>4128329079</v>
      </c>
      <c r="G8" s="119">
        <v>697677279</v>
      </c>
      <c r="H8" s="10">
        <f t="shared" ref="H8:H38" si="0">E8/D8*100</f>
        <v>16.783968440862818</v>
      </c>
      <c r="I8" s="10">
        <f t="shared" ref="I8:I37" si="1">G8/F8*100</f>
        <v>16.899749648082743</v>
      </c>
      <c r="J8" s="10">
        <f t="shared" ref="J8:K36" si="2">D8/F8</f>
        <v>33.078203647728145</v>
      </c>
      <c r="K8" s="10">
        <f t="shared" si="2"/>
        <v>32.851582873411829</v>
      </c>
      <c r="M8" s="118">
        <f t="shared" ref="M8:M30" si="3">E8*$L$26</f>
        <v>1420365461.7770588</v>
      </c>
      <c r="N8" s="10">
        <f>(M8-M7)/M7*100</f>
        <v>17.376010941277819</v>
      </c>
    </row>
    <row r="9" spans="1:20" hidden="1">
      <c r="A9" t="s">
        <v>51</v>
      </c>
      <c r="B9" s="7">
        <v>40843.515709009815</v>
      </c>
      <c r="C9" s="7">
        <v>248774.73830440003</v>
      </c>
      <c r="D9" s="118">
        <f>'GDP Durban'!D9</f>
        <v>140796350000</v>
      </c>
      <c r="E9" s="118">
        <f>'GDP Durban'!E9</f>
        <v>23199950809.860989</v>
      </c>
      <c r="F9" s="119">
        <v>4479766142</v>
      </c>
      <c r="G9" s="119">
        <v>748604188</v>
      </c>
      <c r="H9" s="10">
        <f t="shared" si="0"/>
        <v>16.477664946471261</v>
      </c>
      <c r="I9" s="10">
        <f t="shared" si="1"/>
        <v>16.71078722126741</v>
      </c>
      <c r="J9" s="10">
        <f t="shared" si="2"/>
        <v>31.429397324999918</v>
      </c>
      <c r="K9" s="10">
        <f t="shared" si="2"/>
        <v>30.990944456032068</v>
      </c>
      <c r="M9" s="118">
        <f t="shared" si="3"/>
        <v>1437726533.5653169</v>
      </c>
      <c r="N9" s="10">
        <f t="shared" ref="N9:N36" si="4">(M9-M8)/M8*100</f>
        <v>1.2222961100826231</v>
      </c>
    </row>
    <row r="10" spans="1:20" ht="13.5" hidden="1" thickBot="1">
      <c r="A10" t="s">
        <v>48</v>
      </c>
      <c r="B10" s="7">
        <v>41049.652983244421</v>
      </c>
      <c r="C10" s="7">
        <v>252232.9458972</v>
      </c>
      <c r="D10" s="118">
        <f>'GDP Durban'!D10</f>
        <v>138753900000</v>
      </c>
      <c r="E10" s="118">
        <f>'GDP Durban'!E10</f>
        <v>22631384719.386185</v>
      </c>
      <c r="F10" s="119">
        <v>4393645140</v>
      </c>
      <c r="G10" s="119">
        <v>741841930</v>
      </c>
      <c r="H10" s="10">
        <f t="shared" si="0"/>
        <v>16.310449449987484</v>
      </c>
      <c r="I10" s="10">
        <f t="shared" si="1"/>
        <v>16.884429815376485</v>
      </c>
      <c r="J10" s="10">
        <f t="shared" si="2"/>
        <v>31.580588686322539</v>
      </c>
      <c r="K10" s="10">
        <f t="shared" si="2"/>
        <v>30.507017471210052</v>
      </c>
      <c r="M10" s="118">
        <f t="shared" si="3"/>
        <v>1402491865.9981048</v>
      </c>
      <c r="N10" s="10">
        <f t="shared" si="4"/>
        <v>-2.4507211033962162</v>
      </c>
    </row>
    <row r="11" spans="1:20" ht="15.75" thickBot="1">
      <c r="A11" t="str">
        <f>'GDP Durban'!A11</f>
        <v>2003q1</v>
      </c>
      <c r="B11" s="7">
        <v>39679.286244765506</v>
      </c>
      <c r="C11" s="7">
        <v>242968.67667019999</v>
      </c>
      <c r="D11" s="118">
        <f>'GDP Durban'!D11</f>
        <v>138160610000</v>
      </c>
      <c r="E11" s="118">
        <f>'GDP Durban'!E11</f>
        <v>22704415918.090809</v>
      </c>
      <c r="F11" s="119">
        <v>4324510166.1150007</v>
      </c>
      <c r="G11" s="119">
        <v>733454143.19999993</v>
      </c>
      <c r="H11" s="10">
        <f t="shared" si="0"/>
        <v>16.433349503951096</v>
      </c>
      <c r="I11" s="10">
        <f t="shared" si="1"/>
        <v>16.960398172885121</v>
      </c>
      <c r="J11" s="10">
        <f t="shared" si="2"/>
        <v>31.948268056476554</v>
      </c>
      <c r="K11" s="10">
        <f t="shared" si="2"/>
        <v>30.955467534798174</v>
      </c>
      <c r="M11" s="118">
        <f t="shared" si="3"/>
        <v>1407017689.9111059</v>
      </c>
      <c r="N11" s="10">
        <f t="shared" si="4"/>
        <v>0.32269876373081058</v>
      </c>
      <c r="O11" s="10">
        <f>(M11-M7)/M7*100</f>
        <v>16.272979180269196</v>
      </c>
      <c r="R11" s="225" t="s">
        <v>162</v>
      </c>
      <c r="S11" s="226"/>
      <c r="T11" s="227"/>
    </row>
    <row r="12" spans="1:20">
      <c r="A12" t="str">
        <f>'GDP Durban'!A12</f>
        <v>2003q2</v>
      </c>
      <c r="B12" s="7">
        <v>39679.286244765506</v>
      </c>
      <c r="C12" s="7">
        <v>242968.67667019999</v>
      </c>
      <c r="D12" s="118">
        <f>'GDP Durban'!D12</f>
        <v>147486400000</v>
      </c>
      <c r="E12" s="118">
        <f>'GDP Durban'!E12</f>
        <v>25164663355.856583</v>
      </c>
      <c r="F12" s="119">
        <v>4344832650.1500006</v>
      </c>
      <c r="G12" s="119">
        <v>733104993.00000012</v>
      </c>
      <c r="H12" s="10">
        <f t="shared" si="0"/>
        <v>17.062361923442829</v>
      </c>
      <c r="I12" s="10">
        <f t="shared" si="1"/>
        <v>16.873031760491177</v>
      </c>
      <c r="J12" s="10">
        <f t="shared" si="2"/>
        <v>33.945242976138147</v>
      </c>
      <c r="K12" s="10">
        <f t="shared" si="2"/>
        <v>34.326138269606055</v>
      </c>
      <c r="M12" s="118">
        <f t="shared" si="3"/>
        <v>1559481936.4692707</v>
      </c>
      <c r="N12" s="10">
        <f t="shared" si="4"/>
        <v>10.835986473474787</v>
      </c>
      <c r="O12" s="10">
        <f t="shared" ref="O12:O36" si="5">(M12-M8)/M8*100</f>
        <v>9.794414074118599</v>
      </c>
      <c r="R12" s="7">
        <v>2001</v>
      </c>
    </row>
    <row r="13" spans="1:20">
      <c r="A13" t="str">
        <f>'GDP Durban'!A13</f>
        <v>2003q3</v>
      </c>
      <c r="B13" s="7">
        <v>39679.286244765506</v>
      </c>
      <c r="C13" s="7">
        <v>242968.67667019999</v>
      </c>
      <c r="D13" s="118">
        <f>'GDP Durban'!D13</f>
        <v>148659800000</v>
      </c>
      <c r="E13" s="118">
        <f>'GDP Durban'!E13</f>
        <v>24905522591.276428</v>
      </c>
      <c r="F13" s="119">
        <v>4469507962.3999996</v>
      </c>
      <c r="G13" s="119">
        <v>755965791.00000012</v>
      </c>
      <c r="H13" s="10">
        <f t="shared" si="0"/>
        <v>16.753367481509077</v>
      </c>
      <c r="I13" s="10">
        <f t="shared" si="1"/>
        <v>16.913848176569036</v>
      </c>
      <c r="J13" s="10">
        <f t="shared" si="2"/>
        <v>33.26088716042333</v>
      </c>
      <c r="K13" s="10">
        <f t="shared" si="2"/>
        <v>32.945303726417464</v>
      </c>
      <c r="M13" s="118">
        <f t="shared" si="3"/>
        <v>1543422697.5416205</v>
      </c>
      <c r="N13" s="10">
        <f t="shared" si="4"/>
        <v>-1.0297803746293446</v>
      </c>
      <c r="O13" s="10">
        <f t="shared" si="5"/>
        <v>7.3516180934767261</v>
      </c>
      <c r="R13" s="7">
        <f>R12+1</f>
        <v>2002</v>
      </c>
      <c r="S13" s="154">
        <f>SUM(M7:M10)</f>
        <v>5470682458.4785748</v>
      </c>
    </row>
    <row r="14" spans="1:20">
      <c r="A14" t="str">
        <f>'GDP Durban'!A14</f>
        <v>2003q4</v>
      </c>
      <c r="B14" s="7">
        <v>39679.286244765506</v>
      </c>
      <c r="C14" s="7">
        <v>242968.67667019999</v>
      </c>
      <c r="D14" s="118">
        <f>'GDP Durban'!D14</f>
        <v>141854990000</v>
      </c>
      <c r="E14" s="118">
        <f>'GDP Durban'!E14</f>
        <v>23510670993.050049</v>
      </c>
      <c r="F14" s="119">
        <v>4792454884.6540003</v>
      </c>
      <c r="G14" s="119">
        <v>792421454</v>
      </c>
      <c r="H14" s="10">
        <f t="shared" si="0"/>
        <v>16.573735610604921</v>
      </c>
      <c r="I14" s="10">
        <f t="shared" si="1"/>
        <v>16.534771282613971</v>
      </c>
      <c r="J14" s="10">
        <f t="shared" si="2"/>
        <v>29.599650578712016</v>
      </c>
      <c r="K14" s="10">
        <f t="shared" si="2"/>
        <v>29.669402404960692</v>
      </c>
      <c r="M14" s="118">
        <f t="shared" si="3"/>
        <v>1456982205.939213</v>
      </c>
      <c r="N14" s="10">
        <f t="shared" si="4"/>
        <v>-5.6005714921836223</v>
      </c>
      <c r="O14" s="10">
        <f t="shared" si="5"/>
        <v>3.8852517623928851</v>
      </c>
      <c r="R14" s="7">
        <f t="shared" ref="R14:R23" si="6">R13+1</f>
        <v>2003</v>
      </c>
      <c r="S14" s="154">
        <f>SUM(M11:M14)</f>
        <v>5966904529.8612099</v>
      </c>
      <c r="T14" s="10">
        <f>(S14-S13)/S13*100</f>
        <v>9.070569808225299</v>
      </c>
    </row>
    <row r="15" spans="1:20">
      <c r="A15" t="str">
        <f>'GDP Durban'!A15</f>
        <v>2004q1</v>
      </c>
      <c r="B15" s="7">
        <v>39679.286244765506</v>
      </c>
      <c r="C15" s="7">
        <v>242968.67667019999</v>
      </c>
      <c r="D15" s="118">
        <f>'GDP Durban'!D15</f>
        <v>149784699999.99997</v>
      </c>
      <c r="E15" s="118">
        <f>'GDP Durban'!E15</f>
        <v>24726548384.494415</v>
      </c>
      <c r="F15" s="119">
        <v>4499340550.9499998</v>
      </c>
      <c r="G15" s="119">
        <v>735941631.61000013</v>
      </c>
      <c r="H15" s="10">
        <f t="shared" si="0"/>
        <v>16.508060158677367</v>
      </c>
      <c r="I15" s="10">
        <f t="shared" si="1"/>
        <v>16.356655453755593</v>
      </c>
      <c r="J15" s="10">
        <f t="shared" si="2"/>
        <v>33.29036740025694</v>
      </c>
      <c r="K15" s="10">
        <f t="shared" si="2"/>
        <v>33.598518309666481</v>
      </c>
      <c r="M15" s="118">
        <f t="shared" si="3"/>
        <v>1532331468.5979395</v>
      </c>
      <c r="N15" s="10">
        <f t="shared" si="4"/>
        <v>5.1715980024721127</v>
      </c>
      <c r="O15" s="10">
        <f t="shared" si="5"/>
        <v>8.9063399547414956</v>
      </c>
      <c r="R15" s="7">
        <f t="shared" si="6"/>
        <v>2004</v>
      </c>
      <c r="S15" s="154">
        <f>SUM(M15:M18)</f>
        <v>6555641415.4359417</v>
      </c>
      <c r="T15" s="10">
        <f t="shared" ref="T15:T21" si="7">(S15-S14)/S14*100</f>
        <v>9.8667053013570811</v>
      </c>
    </row>
    <row r="16" spans="1:20">
      <c r="A16" t="str">
        <f>'GDP Durban'!A16</f>
        <v>2004q2</v>
      </c>
      <c r="B16" s="7">
        <v>39679.286244765506</v>
      </c>
      <c r="C16" s="7">
        <v>242968.67667019999</v>
      </c>
      <c r="D16" s="118">
        <f>'GDP Durban'!D16</f>
        <v>157415710000</v>
      </c>
      <c r="E16" s="118">
        <f>'GDP Durban'!E16</f>
        <v>26662677008.091572</v>
      </c>
      <c r="F16" s="119">
        <v>4543677182.2600002</v>
      </c>
      <c r="G16" s="119">
        <v>765181765.9000001</v>
      </c>
      <c r="H16" s="10">
        <f t="shared" si="0"/>
        <v>16.937748467476069</v>
      </c>
      <c r="I16" s="10">
        <f t="shared" si="1"/>
        <v>16.8405838532614</v>
      </c>
      <c r="J16" s="10">
        <f t="shared" si="2"/>
        <v>34.645003085739091</v>
      </c>
      <c r="K16" s="10">
        <f t="shared" si="2"/>
        <v>34.8448933263996</v>
      </c>
      <c r="M16" s="118">
        <f t="shared" si="3"/>
        <v>1652315494.3122425</v>
      </c>
      <c r="N16" s="10">
        <f t="shared" si="4"/>
        <v>7.8301613047264906</v>
      </c>
      <c r="O16" s="10">
        <f t="shared" si="5"/>
        <v>5.9528459850680084</v>
      </c>
      <c r="R16" s="7">
        <f t="shared" si="6"/>
        <v>2005</v>
      </c>
      <c r="S16" s="154">
        <f>SUM(M19:M22)</f>
        <v>7186800156.3475857</v>
      </c>
      <c r="T16" s="10">
        <f t="shared" si="7"/>
        <v>9.627719103511593</v>
      </c>
    </row>
    <row r="17" spans="1:20">
      <c r="A17" t="str">
        <f>'GDP Durban'!A17</f>
        <v>2004q3</v>
      </c>
      <c r="B17" s="7">
        <v>39679.286244765506</v>
      </c>
      <c r="C17" s="7">
        <v>242968.67667019999</v>
      </c>
      <c r="D17" s="118">
        <f>'GDP Durban'!D17</f>
        <v>167895270000.00003</v>
      </c>
      <c r="E17" s="118">
        <f>'GDP Durban'!E17</f>
        <v>28256816833.954792</v>
      </c>
      <c r="F17" s="119">
        <v>4775490888.2999992</v>
      </c>
      <c r="G17" s="119">
        <v>793665970.39999986</v>
      </c>
      <c r="H17" s="10">
        <f t="shared" si="0"/>
        <v>16.830025547446802</v>
      </c>
      <c r="I17" s="10">
        <f t="shared" si="1"/>
        <v>16.619568311699421</v>
      </c>
      <c r="J17" s="10">
        <f t="shared" si="2"/>
        <v>35.157698742833986</v>
      </c>
      <c r="K17" s="10">
        <f t="shared" si="2"/>
        <v>35.602908386904424</v>
      </c>
      <c r="M17" s="118">
        <f t="shared" si="3"/>
        <v>1751106097.1303558</v>
      </c>
      <c r="N17" s="10">
        <f t="shared" si="4"/>
        <v>5.9789188661717292</v>
      </c>
      <c r="O17" s="10">
        <f t="shared" si="5"/>
        <v>13.456028599264194</v>
      </c>
      <c r="R17" s="7">
        <f t="shared" si="6"/>
        <v>2006</v>
      </c>
      <c r="S17" s="154">
        <f>SUM(M23:M26)</f>
        <v>8010328462.5151796</v>
      </c>
      <c r="T17" s="10">
        <f t="shared" si="7"/>
        <v>11.458900877328979</v>
      </c>
    </row>
    <row r="18" spans="1:20">
      <c r="A18" t="str">
        <f>'GDP Durban'!A18</f>
        <v>2004q4</v>
      </c>
      <c r="B18" s="7">
        <v>39679.286244765506</v>
      </c>
      <c r="C18" s="7">
        <v>242968.67667019999</v>
      </c>
      <c r="D18" s="118">
        <f>'GDP Durban'!D18</f>
        <v>158550419999.99997</v>
      </c>
      <c r="E18" s="118">
        <f>'GDP Durban'!E18</f>
        <v>26139414753.266529</v>
      </c>
      <c r="F18" s="119">
        <v>4830257034.4000006</v>
      </c>
      <c r="G18" s="119">
        <v>826240651</v>
      </c>
      <c r="H18" s="10">
        <f t="shared" si="0"/>
        <v>16.486499848607487</v>
      </c>
      <c r="I18" s="10">
        <f t="shared" si="1"/>
        <v>17.105521406328908</v>
      </c>
      <c r="J18" s="10">
        <f t="shared" si="2"/>
        <v>32.824427120718347</v>
      </c>
      <c r="K18" s="10">
        <f t="shared" si="2"/>
        <v>31.636563417244076</v>
      </c>
      <c r="M18" s="118">
        <f t="shared" si="3"/>
        <v>1619888355.3954041</v>
      </c>
      <c r="N18" s="10">
        <f t="shared" si="4"/>
        <v>-7.4934204129599138</v>
      </c>
      <c r="O18" s="10">
        <f t="shared" si="5"/>
        <v>11.1810665080276</v>
      </c>
      <c r="R18" s="7">
        <f t="shared" si="6"/>
        <v>2007</v>
      </c>
      <c r="S18" s="154">
        <f>SUM(M27:M30)</f>
        <v>9100939954.1871643</v>
      </c>
      <c r="T18" s="10">
        <f t="shared" si="7"/>
        <v>13.61506580879383</v>
      </c>
    </row>
    <row r="19" spans="1:20">
      <c r="A19" t="str">
        <f>'GDP Durban'!A19</f>
        <v>2005q1</v>
      </c>
      <c r="B19" s="7">
        <v>39679.286244765506</v>
      </c>
      <c r="C19" s="7">
        <v>242968.67667019999</v>
      </c>
      <c r="D19" s="118">
        <f>'GDP Durban'!D19</f>
        <v>165156099000.00003</v>
      </c>
      <c r="E19" s="118">
        <f>'GDP Durban'!E19</f>
        <v>27386172403.965618</v>
      </c>
      <c r="F19" s="119">
        <v>4690209425</v>
      </c>
      <c r="G19" s="119">
        <v>774740717</v>
      </c>
      <c r="H19" s="10">
        <f t="shared" si="0"/>
        <v>16.581992775189981</v>
      </c>
      <c r="I19" s="10">
        <f t="shared" si="1"/>
        <v>16.51825423552382</v>
      </c>
      <c r="J19" s="10">
        <f t="shared" si="2"/>
        <v>35.21294766064738</v>
      </c>
      <c r="K19" s="10">
        <f t="shared" si="2"/>
        <v>35.348822906858551</v>
      </c>
      <c r="L19">
        <f t="shared" ref="L19:L24" si="8">M31/E31</f>
        <v>6.3044421173581139E-2</v>
      </c>
      <c r="M19" s="118">
        <f t="shared" si="3"/>
        <v>1697151301.7708659</v>
      </c>
      <c r="N19" s="10">
        <f t="shared" si="4"/>
        <v>4.7696463844634804</v>
      </c>
      <c r="O19" s="10">
        <f t="shared" si="5"/>
        <v>10.756147514462659</v>
      </c>
      <c r="R19" s="7">
        <f t="shared" si="6"/>
        <v>2008</v>
      </c>
      <c r="S19" s="154">
        <f>SUM(M31:M34)</f>
        <v>10855329050.903429</v>
      </c>
      <c r="T19" s="10">
        <f t="shared" si="7"/>
        <v>19.2770099082909</v>
      </c>
    </row>
    <row r="20" spans="1:20">
      <c r="A20" t="str">
        <f>'GDP Durban'!A20</f>
        <v>2005q2</v>
      </c>
      <c r="B20" s="7">
        <v>39679.286244765506</v>
      </c>
      <c r="C20" s="7">
        <v>242968.67667019999</v>
      </c>
      <c r="D20" s="118">
        <f>'GDP Durban'!D20</f>
        <v>175843999000</v>
      </c>
      <c r="E20" s="118">
        <f>'GDP Durban'!E20</f>
        <v>28973225212.608181</v>
      </c>
      <c r="F20" s="119">
        <v>4760343407</v>
      </c>
      <c r="G20" s="119">
        <v>805551748</v>
      </c>
      <c r="H20" s="10">
        <f t="shared" si="0"/>
        <v>16.476664189494564</v>
      </c>
      <c r="I20" s="10">
        <f t="shared" si="1"/>
        <v>16.922135214351357</v>
      </c>
      <c r="J20" s="10">
        <f t="shared" si="2"/>
        <v>36.939351631948348</v>
      </c>
      <c r="K20" s="10">
        <f t="shared" si="2"/>
        <v>35.966932334939429</v>
      </c>
      <c r="L20">
        <f t="shared" si="8"/>
        <v>6.8349776586806368E-2</v>
      </c>
      <c r="M20" s="118">
        <f t="shared" si="3"/>
        <v>1795502714.3171773</v>
      </c>
      <c r="N20" s="10">
        <f t="shared" si="4"/>
        <v>5.795088065730388</v>
      </c>
      <c r="O20" s="10">
        <f t="shared" si="5"/>
        <v>8.6658522841326278</v>
      </c>
      <c r="R20" s="7">
        <f t="shared" si="6"/>
        <v>2009</v>
      </c>
      <c r="S20" s="154">
        <f>SUM(M35:M38)</f>
        <v>10150828001.243813</v>
      </c>
      <c r="T20" s="10">
        <f t="shared" si="7"/>
        <v>-6.4899096688458719</v>
      </c>
    </row>
    <row r="21" spans="1:20">
      <c r="A21" t="str">
        <f>'GDP Durban'!A21</f>
        <v>2005q3</v>
      </c>
      <c r="B21" s="7">
        <v>39679.286244765506</v>
      </c>
      <c r="C21" s="7">
        <v>242968.67667019999</v>
      </c>
      <c r="D21" s="118">
        <f>'GDP Durban'!D21</f>
        <v>184694949000</v>
      </c>
      <c r="E21" s="118">
        <f>'GDP Durban'!E21</f>
        <v>30666296782.700581</v>
      </c>
      <c r="F21" s="119">
        <v>4824982237</v>
      </c>
      <c r="G21" s="119">
        <v>802738840</v>
      </c>
      <c r="H21" s="10">
        <f t="shared" si="0"/>
        <v>16.603754974750597</v>
      </c>
      <c r="I21" s="10">
        <f t="shared" si="1"/>
        <v>16.637135652941058</v>
      </c>
      <c r="J21" s="10">
        <f t="shared" si="2"/>
        <v>38.27888682857342</v>
      </c>
      <c r="K21" s="10">
        <f t="shared" si="2"/>
        <v>38.202084232900184</v>
      </c>
      <c r="L21">
        <f t="shared" si="8"/>
        <v>6.7743762175790742E-2</v>
      </c>
      <c r="M21" s="118">
        <f t="shared" si="3"/>
        <v>1900424226.4141903</v>
      </c>
      <c r="N21" s="10">
        <f t="shared" si="4"/>
        <v>5.8435730149767124</v>
      </c>
      <c r="O21" s="10">
        <f t="shared" si="5"/>
        <v>8.527074945860285</v>
      </c>
      <c r="R21" s="7">
        <f t="shared" si="6"/>
        <v>2010</v>
      </c>
      <c r="S21" s="154">
        <f>SUM(M39:M42)</f>
        <v>11788273283.157898</v>
      </c>
      <c r="T21" s="10">
        <f t="shared" si="7"/>
        <v>16.131149909282712</v>
      </c>
    </row>
    <row r="22" spans="1:20">
      <c r="A22" t="str">
        <f>'GDP Durban'!A22</f>
        <v>2005q4</v>
      </c>
      <c r="B22" s="7">
        <v>39679.286244765506</v>
      </c>
      <c r="C22" s="7">
        <v>242968.67667019999</v>
      </c>
      <c r="D22" s="118">
        <f>'GDP Durban'!D22</f>
        <v>176353849000</v>
      </c>
      <c r="E22" s="118">
        <f>'GDP Durban'!E22</f>
        <v>28944489230.914864</v>
      </c>
      <c r="F22" s="119">
        <v>5011501336</v>
      </c>
      <c r="G22" s="119">
        <v>832010091</v>
      </c>
      <c r="H22" s="10">
        <f t="shared" si="0"/>
        <v>16.412734621354854</v>
      </c>
      <c r="I22" s="10">
        <f t="shared" si="1"/>
        <v>16.602012754606594</v>
      </c>
      <c r="J22" s="10">
        <f t="shared" si="2"/>
        <v>35.189823802533255</v>
      </c>
      <c r="K22" s="10">
        <f t="shared" si="2"/>
        <v>34.788627618838419</v>
      </c>
      <c r="L22">
        <f t="shared" si="8"/>
        <v>6.265975876990848E-2</v>
      </c>
      <c r="M22" s="118">
        <f t="shared" si="3"/>
        <v>1793721913.8453517</v>
      </c>
      <c r="N22" s="10">
        <f t="shared" si="4"/>
        <v>-5.6146575635993408</v>
      </c>
      <c r="O22" s="10">
        <f t="shared" si="5"/>
        <v>10.731206127320792</v>
      </c>
      <c r="R22" s="7">
        <f t="shared" si="6"/>
        <v>2011</v>
      </c>
      <c r="S22" s="154">
        <f>SUM(M43:M46)</f>
        <v>12510874947.776834</v>
      </c>
      <c r="T22" s="10">
        <f>(S22-S21)/S21*100</f>
        <v>6.1298346862328819</v>
      </c>
    </row>
    <row r="23" spans="1:20">
      <c r="A23" t="str">
        <f>'GDP Durban'!A23</f>
        <v>2006q1</v>
      </c>
      <c r="B23" s="7">
        <v>39679.286244765506</v>
      </c>
      <c r="C23" s="7">
        <v>242968.67667019999</v>
      </c>
      <c r="D23" s="118">
        <f>'GDP Durban'!D23</f>
        <v>181177750000</v>
      </c>
      <c r="E23" s="118">
        <f>'GDP Durban'!E23</f>
        <v>29702039317.766869</v>
      </c>
      <c r="F23" s="119">
        <v>4675546289</v>
      </c>
      <c r="G23" s="119">
        <v>750919883</v>
      </c>
      <c r="H23" s="10">
        <f t="shared" si="0"/>
        <v>16.393866971947091</v>
      </c>
      <c r="I23" s="10">
        <f t="shared" si="1"/>
        <v>16.060580659134182</v>
      </c>
      <c r="J23" s="10">
        <f t="shared" si="2"/>
        <v>38.750070858297519</v>
      </c>
      <c r="K23" s="10">
        <f t="shared" si="2"/>
        <v>39.554205435477684</v>
      </c>
      <c r="L23">
        <f t="shared" si="8"/>
        <v>5.6239370116081704E-2</v>
      </c>
      <c r="M23" s="118">
        <f t="shared" si="3"/>
        <v>1840668128.0549483</v>
      </c>
      <c r="N23" s="10">
        <f t="shared" si="4"/>
        <v>2.6172515286360141</v>
      </c>
      <c r="O23" s="10">
        <f t="shared" si="5"/>
        <v>8.4563365761397957</v>
      </c>
      <c r="R23" s="7">
        <f t="shared" si="6"/>
        <v>2012</v>
      </c>
      <c r="S23" s="154">
        <f>SUM(M47:M50)</f>
        <v>13301700223.436241</v>
      </c>
      <c r="T23" s="10">
        <f>(S23-S22)/S22*100</f>
        <v>6.3211028721850928</v>
      </c>
    </row>
    <row r="24" spans="1:20">
      <c r="A24" t="str">
        <f>'GDP Durban'!A24</f>
        <v>2006q2</v>
      </c>
      <c r="B24" s="7">
        <v>39679.286244765506</v>
      </c>
      <c r="C24" s="7">
        <v>242968.67667019999</v>
      </c>
      <c r="D24" s="118">
        <f>'GDP Durban'!D24</f>
        <v>193375750000</v>
      </c>
      <c r="E24" s="118">
        <f>'GDP Durban'!E24</f>
        <v>31710226412.718315</v>
      </c>
      <c r="F24" s="119">
        <v>4859349229</v>
      </c>
      <c r="G24" s="119">
        <v>811777848</v>
      </c>
      <c r="H24" s="10">
        <f t="shared" si="0"/>
        <v>16.398243529872964</v>
      </c>
      <c r="I24" s="10">
        <f t="shared" si="1"/>
        <v>16.705484824087335</v>
      </c>
      <c r="J24" s="10">
        <f t="shared" si="2"/>
        <v>39.794577604333774</v>
      </c>
      <c r="K24" s="10">
        <f t="shared" si="2"/>
        <v>39.062689984512012</v>
      </c>
      <c r="L24">
        <f t="shared" si="8"/>
        <v>5.6442926388302499E-2</v>
      </c>
      <c r="M24" s="118">
        <f t="shared" si="3"/>
        <v>1965117696.6957557</v>
      </c>
      <c r="N24" s="10">
        <f t="shared" si="4"/>
        <v>6.7611084662129963</v>
      </c>
      <c r="O24" s="10">
        <f t="shared" si="5"/>
        <v>9.446656973898385</v>
      </c>
    </row>
    <row r="25" spans="1:20">
      <c r="A25" t="str">
        <f>'GDP Durban'!A25</f>
        <v>2006q3</v>
      </c>
      <c r="B25" s="7">
        <v>39679.286244765506</v>
      </c>
      <c r="C25" s="7">
        <v>242968.67667019999</v>
      </c>
      <c r="D25" s="118">
        <f>'GDP Durban'!D25</f>
        <v>216043950000</v>
      </c>
      <c r="E25" s="118">
        <f>'GDP Durban'!E25</f>
        <v>35101363017.820381</v>
      </c>
      <c r="F25" s="119">
        <v>4906222423</v>
      </c>
      <c r="G25" s="119">
        <v>827883368</v>
      </c>
      <c r="H25" s="10">
        <f t="shared" si="0"/>
        <v>16.247325147415783</v>
      </c>
      <c r="I25" s="10">
        <f t="shared" si="1"/>
        <v>16.874150754334849</v>
      </c>
      <c r="J25" s="10">
        <f t="shared" si="2"/>
        <v>44.034683178488258</v>
      </c>
      <c r="K25" s="10">
        <f t="shared" si="2"/>
        <v>42.398922812784882</v>
      </c>
      <c r="L25">
        <v>5.9317703476050719E-2</v>
      </c>
      <c r="M25" s="118">
        <f t="shared" si="3"/>
        <v>2175270171.4168458</v>
      </c>
      <c r="N25" s="10">
        <f t="shared" si="4"/>
        <v>10.694141886486017</v>
      </c>
      <c r="O25" s="10">
        <f t="shared" si="5"/>
        <v>14.46234694246388</v>
      </c>
    </row>
    <row r="26" spans="1:20">
      <c r="A26" t="str">
        <f>'GDP Durban'!A26</f>
        <v>2006q4</v>
      </c>
      <c r="B26" s="7">
        <v>39679.286244765506</v>
      </c>
      <c r="C26" s="7">
        <v>242968.67667019999</v>
      </c>
      <c r="D26" s="118">
        <f>'GDP Durban'!D26</f>
        <v>204168650000</v>
      </c>
      <c r="E26" s="118">
        <f>'GDP Durban'!E26</f>
        <v>32745463271.32349</v>
      </c>
      <c r="F26" s="119">
        <v>5280826192</v>
      </c>
      <c r="G26" s="119">
        <v>873224453</v>
      </c>
      <c r="H26" s="10">
        <f t="shared" si="0"/>
        <v>16.03843845336857</v>
      </c>
      <c r="I26" s="10">
        <f t="shared" si="1"/>
        <v>16.535754468171294</v>
      </c>
      <c r="J26" s="10">
        <f t="shared" si="2"/>
        <v>38.662255218567509</v>
      </c>
      <c r="K26" s="10">
        <f t="shared" si="2"/>
        <v>37.499480412882448</v>
      </c>
      <c r="L26">
        <f>AVERAGE(L19:L25)</f>
        <v>6.1971102669503099E-2</v>
      </c>
      <c r="M26" s="118">
        <f t="shared" si="3"/>
        <v>2029272466.3476307</v>
      </c>
      <c r="N26" s="10">
        <f t="shared" si="4"/>
        <v>-6.7117044580315532</v>
      </c>
      <c r="O26" s="10">
        <f t="shared" si="5"/>
        <v>13.131943735766132</v>
      </c>
      <c r="Q26" s="159">
        <f>M26/E26</f>
        <v>6.1971102669503099E-2</v>
      </c>
    </row>
    <row r="27" spans="1:20">
      <c r="A27" t="str">
        <f>'GDP Durban'!A27</f>
        <v>2007q1</v>
      </c>
      <c r="B27" s="7">
        <v>39679.286244765506</v>
      </c>
      <c r="C27" s="7">
        <v>242968.67667019999</v>
      </c>
      <c r="D27" s="118">
        <f>'GDP Durban'!D27</f>
        <v>217528410000</v>
      </c>
      <c r="E27" s="118">
        <f>'GDP Durban'!E27</f>
        <v>35072136759.669884</v>
      </c>
      <c r="F27" s="119">
        <v>5154329343</v>
      </c>
      <c r="G27" s="119">
        <v>833477953</v>
      </c>
      <c r="H27" s="10">
        <f t="shared" si="0"/>
        <v>16.12301435001979</v>
      </c>
      <c r="I27" s="10">
        <f t="shared" si="1"/>
        <v>16.170444252498747</v>
      </c>
      <c r="J27" s="10">
        <f t="shared" si="2"/>
        <v>42.203048257950634</v>
      </c>
      <c r="K27" s="10">
        <f t="shared" si="2"/>
        <v>42.079261525073456</v>
      </c>
      <c r="M27" s="118">
        <f t="shared" si="3"/>
        <v>2173458987.9723563</v>
      </c>
      <c r="N27" s="10">
        <f t="shared" si="4"/>
        <v>7.1053308028289814</v>
      </c>
      <c r="O27" s="10">
        <f t="shared" si="5"/>
        <v>18.079894731978179</v>
      </c>
      <c r="Q27" s="159">
        <f t="shared" ref="Q27:Q38" si="9">M27/E27</f>
        <v>6.1971102669503106E-2</v>
      </c>
    </row>
    <row r="28" spans="1:20">
      <c r="A28" t="str">
        <f>'GDP Durban'!A28</f>
        <v>2007q2</v>
      </c>
      <c r="B28" s="7">
        <v>39679.286244765506</v>
      </c>
      <c r="C28" s="7">
        <v>242968.67667019999</v>
      </c>
      <c r="D28" s="118">
        <f>'GDP Durban'!D28</f>
        <v>225344550000.00003</v>
      </c>
      <c r="E28" s="118">
        <f>'GDP Durban'!E28</f>
        <v>36869265854.159355</v>
      </c>
      <c r="F28" s="119">
        <v>5056692012</v>
      </c>
      <c r="G28" s="119">
        <v>821281896</v>
      </c>
      <c r="H28" s="10">
        <f t="shared" si="0"/>
        <v>16.361285797308767</v>
      </c>
      <c r="I28" s="10">
        <f t="shared" si="1"/>
        <v>16.241485422703654</v>
      </c>
      <c r="J28" s="10">
        <f t="shared" si="2"/>
        <v>44.563629634796122</v>
      </c>
      <c r="K28" s="10">
        <f t="shared" si="2"/>
        <v>44.892339687175273</v>
      </c>
      <c r="M28" s="118">
        <f t="shared" si="3"/>
        <v>2284829059.5973144</v>
      </c>
      <c r="N28" s="10">
        <f t="shared" si="4"/>
        <v>5.124093541275256</v>
      </c>
      <c r="O28" s="10">
        <f t="shared" si="5"/>
        <v>16.269323890326611</v>
      </c>
      <c r="Q28" s="159">
        <f>M28/E28</f>
        <v>6.1971102669503099E-2</v>
      </c>
    </row>
    <row r="29" spans="1:20">
      <c r="A29" t="str">
        <f>'GDP Durban'!A29</f>
        <v>2007q3</v>
      </c>
      <c r="B29" s="7">
        <v>39679.286244765506</v>
      </c>
      <c r="C29" s="7">
        <v>242968.67667019999</v>
      </c>
      <c r="D29" s="118">
        <f>'GDP Durban'!D29</f>
        <v>237205450000</v>
      </c>
      <c r="E29" s="118">
        <f>'GDP Durban'!E29</f>
        <v>38410488213.009018</v>
      </c>
      <c r="F29" s="119">
        <v>5400223668</v>
      </c>
      <c r="G29" s="119">
        <v>898105429</v>
      </c>
      <c r="H29" s="10">
        <f t="shared" si="0"/>
        <v>16.19291977187245</v>
      </c>
      <c r="I29" s="10">
        <f t="shared" si="1"/>
        <v>16.630893166923542</v>
      </c>
      <c r="J29" s="10">
        <f t="shared" si="2"/>
        <v>43.925115806888464</v>
      </c>
      <c r="K29" s="10">
        <f t="shared" si="2"/>
        <v>42.768350989457183</v>
      </c>
      <c r="M29" s="118">
        <f t="shared" si="3"/>
        <v>2380340308.6341205</v>
      </c>
      <c r="N29" s="10">
        <f t="shared" si="4"/>
        <v>4.1802360940577019</v>
      </c>
      <c r="O29" s="10">
        <f t="shared" si="5"/>
        <v>9.4273410223661447</v>
      </c>
      <c r="Q29" s="159">
        <f t="shared" si="9"/>
        <v>6.1971102669503099E-2</v>
      </c>
    </row>
    <row r="30" spans="1:20">
      <c r="A30" t="str">
        <f>'GDP Durban'!A30</f>
        <v>2007q4</v>
      </c>
      <c r="B30" s="7">
        <v>39679.286244765506</v>
      </c>
      <c r="C30" s="7">
        <v>242968.67667019999</v>
      </c>
      <c r="D30" s="118">
        <f>'GDP Durban'!D30</f>
        <v>229616830000.00003</v>
      </c>
      <c r="E30" s="118">
        <f>'GDP Durban'!E30</f>
        <v>36505911635.112663</v>
      </c>
      <c r="F30" s="119">
        <v>5579296845</v>
      </c>
      <c r="G30" s="119">
        <v>902642355</v>
      </c>
      <c r="H30" s="10">
        <f t="shared" si="0"/>
        <v>15.898621906378841</v>
      </c>
      <c r="I30" s="10">
        <f t="shared" si="1"/>
        <v>16.178424989323183</v>
      </c>
      <c r="J30" s="10">
        <f t="shared" si="2"/>
        <v>41.155155636821121</v>
      </c>
      <c r="K30" s="10">
        <f t="shared" si="2"/>
        <v>40.44338428492275</v>
      </c>
      <c r="M30" s="118">
        <f t="shared" si="3"/>
        <v>2262311597.9833746</v>
      </c>
      <c r="N30" s="10">
        <f t="shared" si="4"/>
        <v>-4.9584805257729192</v>
      </c>
      <c r="O30" s="10">
        <f t="shared" si="5"/>
        <v>11.483875896427916</v>
      </c>
      <c r="Q30" s="159">
        <f t="shared" si="9"/>
        <v>6.1971102669503099E-2</v>
      </c>
    </row>
    <row r="31" spans="1:20">
      <c r="A31" t="str">
        <f>'GDP Durban'!A31</f>
        <v>2008q1</v>
      </c>
      <c r="B31" s="7">
        <v>39679.286244765506</v>
      </c>
      <c r="C31" s="7">
        <v>242968.67667019999</v>
      </c>
      <c r="D31" s="118">
        <f>'GDP Durban'!D31</f>
        <v>242697907000</v>
      </c>
      <c r="E31" s="118">
        <f>'GDP Durban'!E31</f>
        <v>38889264633.840996</v>
      </c>
      <c r="F31" s="119">
        <v>5543646776</v>
      </c>
      <c r="G31" s="119">
        <v>903654581</v>
      </c>
      <c r="H31" s="10">
        <f t="shared" si="0"/>
        <v>16.023733008064628</v>
      </c>
      <c r="I31" s="10">
        <f t="shared" si="1"/>
        <v>16.300724369961191</v>
      </c>
      <c r="J31" s="10">
        <f t="shared" si="2"/>
        <v>43.7794680661667</v>
      </c>
      <c r="K31" s="10">
        <f t="shared" si="2"/>
        <v>43.035541955428869</v>
      </c>
      <c r="L31" s="119">
        <v>56970380</v>
      </c>
      <c r="M31" s="118">
        <f t="shared" ref="M31:M38" si="10">L31*K31</f>
        <v>2451751178.7067256</v>
      </c>
      <c r="N31" s="10">
        <f t="shared" si="4"/>
        <v>8.3737174353973831</v>
      </c>
      <c r="O31" s="10">
        <f t="shared" si="5"/>
        <v>12.804115112104835</v>
      </c>
      <c r="Q31" s="159">
        <f t="shared" si="9"/>
        <v>6.3044421173581139E-2</v>
      </c>
    </row>
    <row r="32" spans="1:20">
      <c r="A32" t="str">
        <f>'GDP Durban'!A32</f>
        <v>2008q2</v>
      </c>
      <c r="B32" s="7">
        <v>39679.286244765506</v>
      </c>
      <c r="C32" s="7">
        <v>242968.67667019999</v>
      </c>
      <c r="D32" s="118">
        <f>'GDP Durban'!D32</f>
        <v>264941911000.00003</v>
      </c>
      <c r="E32" s="118">
        <f>'GDP Durban'!E32</f>
        <v>42903740292.625595</v>
      </c>
      <c r="F32" s="119">
        <v>5265926862</v>
      </c>
      <c r="G32" s="119">
        <v>890416751</v>
      </c>
      <c r="H32" s="10">
        <f t="shared" si="0"/>
        <v>16.193640383542636</v>
      </c>
      <c r="I32" s="10">
        <f t="shared" si="1"/>
        <v>16.909022368415872</v>
      </c>
      <c r="J32" s="10">
        <f t="shared" si="2"/>
        <v>50.312493496990015</v>
      </c>
      <c r="K32" s="10">
        <f t="shared" si="2"/>
        <v>48.183887201629695</v>
      </c>
      <c r="L32" s="119">
        <v>60859786</v>
      </c>
      <c r="M32" s="118">
        <f t="shared" si="10"/>
        <v>2932461063.7393222</v>
      </c>
      <c r="N32" s="10">
        <f t="shared" si="4"/>
        <v>19.606797345812485</v>
      </c>
      <c r="O32" s="10">
        <f t="shared" si="5"/>
        <v>28.344877767623831</v>
      </c>
      <c r="Q32" s="159">
        <f t="shared" si="9"/>
        <v>6.8349776586806368E-2</v>
      </c>
    </row>
    <row r="33" spans="1:17">
      <c r="A33" t="str">
        <f>'GDP Durban'!A33</f>
        <v>2008q3</v>
      </c>
      <c r="B33" s="7">
        <v>39679.286244765506</v>
      </c>
      <c r="C33" s="7">
        <v>242968.67667019999</v>
      </c>
      <c r="D33" s="118">
        <f>'GDP Durban'!D33</f>
        <v>273600377000.00003</v>
      </c>
      <c r="E33" s="118">
        <f>'GDP Durban'!E33</f>
        <v>43757363679.176651</v>
      </c>
      <c r="F33" s="119">
        <v>5202135900</v>
      </c>
      <c r="G33" s="119">
        <v>869415812</v>
      </c>
      <c r="H33" s="10">
        <f t="shared" si="0"/>
        <v>15.99316644186373</v>
      </c>
      <c r="I33" s="10">
        <f t="shared" si="1"/>
        <v>16.712670116903329</v>
      </c>
      <c r="J33" s="10">
        <f t="shared" si="2"/>
        <v>52.593854189776174</v>
      </c>
      <c r="K33" s="10">
        <f t="shared" si="2"/>
        <v>50.329615674365776</v>
      </c>
      <c r="L33" s="119">
        <v>58897498</v>
      </c>
      <c r="M33" s="118">
        <f t="shared" si="10"/>
        <v>2964288438.5217271</v>
      </c>
      <c r="N33" s="10">
        <f t="shared" si="4"/>
        <v>1.0853468840885574</v>
      </c>
      <c r="O33" s="10">
        <f t="shared" si="5"/>
        <v>24.532127938575556</v>
      </c>
      <c r="Q33" s="159">
        <f t="shared" si="9"/>
        <v>6.7743762175790742E-2</v>
      </c>
    </row>
    <row r="34" spans="1:17">
      <c r="A34" t="str">
        <f>'GDP Durban'!A34</f>
        <v>2008q4</v>
      </c>
      <c r="B34" s="7">
        <v>39679.286244765506</v>
      </c>
      <c r="C34" s="7">
        <v>242968.67667019999</v>
      </c>
      <c r="D34" s="118">
        <f>'GDP Durban'!D34</f>
        <v>254636085000.00003</v>
      </c>
      <c r="E34" s="118">
        <f>'GDP Durban'!E34</f>
        <v>40006990437.6894</v>
      </c>
      <c r="F34" s="119">
        <v>5460259824</v>
      </c>
      <c r="G34" s="119">
        <v>899391940</v>
      </c>
      <c r="H34" s="10">
        <f t="shared" si="0"/>
        <v>15.711437928245479</v>
      </c>
      <c r="I34" s="10">
        <f t="shared" si="1"/>
        <v>16.47159602271703</v>
      </c>
      <c r="J34" s="10">
        <f t="shared" si="2"/>
        <v>46.634426420657455</v>
      </c>
      <c r="K34" s="10">
        <f t="shared" si="2"/>
        <v>44.482264804029043</v>
      </c>
      <c r="L34" s="119">
        <v>56355682</v>
      </c>
      <c r="M34" s="118">
        <f t="shared" si="10"/>
        <v>2506828369.9356532</v>
      </c>
      <c r="N34" s="10">
        <f t="shared" si="4"/>
        <v>-15.432373673265293</v>
      </c>
      <c r="O34" s="10">
        <f t="shared" si="5"/>
        <v>10.808271158148195</v>
      </c>
      <c r="Q34" s="159">
        <f t="shared" si="9"/>
        <v>6.265975876990848E-2</v>
      </c>
    </row>
    <row r="35" spans="1:17">
      <c r="A35" t="str">
        <f>'GDP Durban'!A35</f>
        <v>2009q1</v>
      </c>
      <c r="B35" s="7">
        <v>39679.286244765506</v>
      </c>
      <c r="C35" s="7">
        <v>242968.67667019999</v>
      </c>
      <c r="D35" s="118">
        <f>'GDP Durban'!D35</f>
        <v>265676495000</v>
      </c>
      <c r="E35" s="118">
        <f>'GDP Durban'!E35</f>
        <v>42812593970.185493</v>
      </c>
      <c r="F35" s="119">
        <v>5206564996</v>
      </c>
      <c r="G35" s="119">
        <v>842784368</v>
      </c>
      <c r="H35" s="10">
        <f t="shared" si="0"/>
        <v>16.114558410666135</v>
      </c>
      <c r="I35" s="10">
        <f t="shared" si="1"/>
        <v>16.186955673221753</v>
      </c>
      <c r="J35" s="10">
        <f t="shared" si="2"/>
        <v>51.027211838152191</v>
      </c>
      <c r="K35" s="10">
        <f t="shared" si="2"/>
        <v>50.798989155177942</v>
      </c>
      <c r="L35" s="119">
        <v>47397662</v>
      </c>
      <c r="M35" s="118">
        <f t="shared" si="10"/>
        <v>2407753317.9187899</v>
      </c>
      <c r="N35" s="10">
        <f t="shared" si="4"/>
        <v>-3.9522072274699234</v>
      </c>
      <c r="O35" s="10">
        <f t="shared" si="5"/>
        <v>-1.7945483689394681</v>
      </c>
      <c r="Q35" s="159">
        <f t="shared" si="9"/>
        <v>5.6239370116081704E-2</v>
      </c>
    </row>
    <row r="36" spans="1:17">
      <c r="A36" t="str">
        <f>'GDP Durban'!A36</f>
        <v>2009q2</v>
      </c>
      <c r="B36" s="7">
        <v>39679.286244765506</v>
      </c>
      <c r="C36" s="7">
        <v>242968.67667019999</v>
      </c>
      <c r="D36" s="118">
        <f>'GDP Durban'!D36</f>
        <v>282055093000</v>
      </c>
      <c r="E36" s="118">
        <f>'GDP Durban'!E36</f>
        <v>46040114795.34021</v>
      </c>
      <c r="F36" s="119">
        <v>4994646966</v>
      </c>
      <c r="G36" s="119">
        <v>831381344</v>
      </c>
      <c r="H36" s="10">
        <f t="shared" si="0"/>
        <v>16.323092877227431</v>
      </c>
      <c r="I36" s="10">
        <f t="shared" si="1"/>
        <v>16.645447609399667</v>
      </c>
      <c r="J36" s="10">
        <f t="shared" si="2"/>
        <v>56.471477347654442</v>
      </c>
      <c r="K36" s="10">
        <f t="shared" si="2"/>
        <v>55.377854131088384</v>
      </c>
      <c r="L36" s="119">
        <v>46925596</v>
      </c>
      <c r="M36" s="118">
        <f t="shared" si="10"/>
        <v>2598638810.3023844</v>
      </c>
      <c r="N36" s="10">
        <f t="shared" si="4"/>
        <v>7.9279505488789788</v>
      </c>
      <c r="O36" s="10">
        <f t="shared" si="5"/>
        <v>-11.383689201017559</v>
      </c>
      <c r="Q36" s="159">
        <f t="shared" si="9"/>
        <v>5.6442926388302499E-2</v>
      </c>
    </row>
    <row r="37" spans="1:17">
      <c r="A37" t="str">
        <f>'GDP Durban'!A37</f>
        <v>2009q3</v>
      </c>
      <c r="B37" s="7">
        <v>39679.286244765506</v>
      </c>
      <c r="C37" s="7">
        <v>242968.67667019999</v>
      </c>
      <c r="D37" s="118">
        <f>'GDP Durban'!D37</f>
        <v>281726694000</v>
      </c>
      <c r="E37" s="118">
        <f>'GDP Durban'!E37</f>
        <v>44884204127.025658</v>
      </c>
      <c r="F37" s="119">
        <v>5002707417</v>
      </c>
      <c r="G37" s="119">
        <v>835393434</v>
      </c>
      <c r="H37" s="10">
        <f t="shared" si="0"/>
        <v>15.931825092522351</v>
      </c>
      <c r="I37" s="10">
        <f t="shared" si="1"/>
        <v>16.698826542627685</v>
      </c>
      <c r="J37" s="10">
        <f>D37/F37</f>
        <v>56.314845246125657</v>
      </c>
      <c r="K37" s="10">
        <f>E37/G37</f>
        <v>53.72822229654448</v>
      </c>
      <c r="L37" s="119">
        <v>49355219</v>
      </c>
      <c r="M37" s="118">
        <f t="shared" si="10"/>
        <v>2651768177.9266357</v>
      </c>
      <c r="N37" s="10">
        <f t="shared" ref="N37:N46" si="11">(M37-M36)/M36*100</f>
        <v>2.0445075865725677</v>
      </c>
      <c r="O37" s="10">
        <f t="shared" ref="O37:O46" si="12">(M37-M33)/M33*100</f>
        <v>-10.542842475577153</v>
      </c>
      <c r="Q37" s="159">
        <f t="shared" si="9"/>
        <v>5.908020938550973E-2</v>
      </c>
    </row>
    <row r="38" spans="1:17">
      <c r="A38" t="str">
        <f>'GDP Durban'!A38</f>
        <v>2009q4</v>
      </c>
      <c r="B38" s="7">
        <v>39679.286244765506</v>
      </c>
      <c r="C38" s="7">
        <v>242968.67667019999</v>
      </c>
      <c r="D38" s="118">
        <f>'GDP Durban'!D38</f>
        <v>267221909000</v>
      </c>
      <c r="E38" s="118">
        <f>'GDP Durban'!E38</f>
        <v>42041090901.758553</v>
      </c>
      <c r="F38" s="119">
        <v>5074816265</v>
      </c>
      <c r="G38" s="119">
        <v>901763015</v>
      </c>
      <c r="H38" s="10">
        <f t="shared" si="0"/>
        <v>15.732651210780233</v>
      </c>
      <c r="I38" s="10">
        <f>G38/F38*100</f>
        <v>17.769372680924043</v>
      </c>
      <c r="J38" s="10">
        <f>D38/F38</f>
        <v>52.656469721470792</v>
      </c>
      <c r="K38" s="10">
        <f>E38/G38</f>
        <v>46.620997093963268</v>
      </c>
      <c r="L38" s="119">
        <v>53466632</v>
      </c>
      <c r="M38" s="118">
        <f t="shared" si="10"/>
        <v>2492667695.0960035</v>
      </c>
      <c r="N38" s="10">
        <f t="shared" si="11"/>
        <v>-5.9997885243132254</v>
      </c>
      <c r="O38" s="10">
        <f t="shared" si="12"/>
        <v>-0.56488409854772637</v>
      </c>
      <c r="Q38" s="159">
        <f t="shared" si="9"/>
        <v>5.929122298279222E-2</v>
      </c>
    </row>
    <row r="39" spans="1:17">
      <c r="A39" t="str">
        <f>'GDP Durban'!A39</f>
        <v>2010q1</v>
      </c>
      <c r="B39" s="7">
        <v>39679.286244765506</v>
      </c>
      <c r="C39" s="7">
        <v>242968.67667019999</v>
      </c>
      <c r="D39" s="118">
        <f>'GDP Durban'!D39</f>
        <v>280728850000</v>
      </c>
      <c r="E39" s="118">
        <f>'GDP Durban'!E39</f>
        <v>45559952983.56572</v>
      </c>
      <c r="F39" s="119"/>
      <c r="G39" s="119"/>
      <c r="H39" s="10"/>
      <c r="I39" s="10"/>
      <c r="J39" s="10"/>
      <c r="K39" s="10"/>
      <c r="L39" s="119"/>
      <c r="M39" s="158">
        <f t="shared" ref="M39:M46" si="13">E39*Q39</f>
        <v>2752654815.6069303</v>
      </c>
      <c r="N39" s="10">
        <f t="shared" si="11"/>
        <v>10.430075417690745</v>
      </c>
      <c r="O39" s="10">
        <f t="shared" si="12"/>
        <v>14.324619350385356</v>
      </c>
      <c r="Q39" s="159">
        <f>(Q27+Q31+Q35)/3</f>
        <v>6.0418297986388647E-2</v>
      </c>
    </row>
    <row r="40" spans="1:17">
      <c r="A40" t="str">
        <f>'GDP Durban'!A40</f>
        <v>2010q2</v>
      </c>
      <c r="B40" s="7">
        <v>39679.286244765506</v>
      </c>
      <c r="C40" s="7">
        <v>242968.67667019999</v>
      </c>
      <c r="D40" s="118">
        <f>'GDP Durban'!D40</f>
        <v>311371839999.99994</v>
      </c>
      <c r="E40" s="118">
        <f>'GDP Durban'!E40</f>
        <v>50966464123.846397</v>
      </c>
      <c r="F40" s="119"/>
      <c r="G40" s="119"/>
      <c r="H40" s="10"/>
      <c r="I40" s="10"/>
      <c r="J40" s="10"/>
      <c r="K40" s="10"/>
      <c r="L40" s="119"/>
      <c r="M40" s="158">
        <f t="shared" si="13"/>
        <v>3172896933.3397126</v>
      </c>
      <c r="N40" s="10">
        <f t="shared" si="11"/>
        <v>15.266793182715995</v>
      </c>
      <c r="O40" s="10">
        <f t="shared" si="12"/>
        <v>22.098420171386039</v>
      </c>
      <c r="Q40" s="159">
        <f t="shared" ref="Q40:Q52" si="14">(Q28+Q32+Q36)/3</f>
        <v>6.2254601881537329E-2</v>
      </c>
    </row>
    <row r="41" spans="1:17">
      <c r="A41" t="str">
        <f>'GDP Durban'!A41</f>
        <v>2010q3</v>
      </c>
      <c r="B41" s="7">
        <v>39679.286244765506</v>
      </c>
      <c r="C41" s="7">
        <v>242968.67667019999</v>
      </c>
      <c r="D41" s="118">
        <f>'GDP Durban'!D41</f>
        <v>305710000000</v>
      </c>
      <c r="E41" s="118">
        <f>'GDP Durban'!E41</f>
        <v>48226886311.701881</v>
      </c>
      <c r="F41" s="119"/>
      <c r="G41" s="119"/>
      <c r="H41" s="10"/>
      <c r="I41" s="10"/>
      <c r="J41" s="10"/>
      <c r="K41" s="10"/>
      <c r="L41" s="119"/>
      <c r="M41" s="158">
        <f t="shared" si="13"/>
        <v>3034999527.0460939</v>
      </c>
      <c r="N41" s="10">
        <f t="shared" si="11"/>
        <v>-4.3461041814702535</v>
      </c>
      <c r="O41" s="10">
        <f t="shared" si="12"/>
        <v>14.451917490732507</v>
      </c>
      <c r="Q41" s="159">
        <f t="shared" si="14"/>
        <v>6.2931691410267859E-2</v>
      </c>
    </row>
    <row r="42" spans="1:17">
      <c r="A42" t="str">
        <f>'GDP Durban'!A42</f>
        <v>2010q4</v>
      </c>
      <c r="B42" s="7">
        <v>39679.286244765506</v>
      </c>
      <c r="C42" s="7">
        <v>242968.67667019999</v>
      </c>
      <c r="D42" s="118">
        <f>'GDP Durban'!D42</f>
        <v>297897000000</v>
      </c>
      <c r="E42" s="118">
        <f>'GDP Durban'!E42</f>
        <v>46123694433.681396</v>
      </c>
      <c r="F42" s="119"/>
      <c r="G42" s="119"/>
      <c r="H42" s="10"/>
      <c r="I42" s="10"/>
      <c r="J42" s="10"/>
      <c r="K42" s="10"/>
      <c r="L42" s="119"/>
      <c r="M42" s="158">
        <f t="shared" si="13"/>
        <v>2827722007.1651602</v>
      </c>
      <c r="N42" s="10">
        <f t="shared" si="11"/>
        <v>-6.8295733832510006</v>
      </c>
      <c r="O42" s="10">
        <f t="shared" si="12"/>
        <v>13.441595633799563</v>
      </c>
      <c r="Q42" s="159">
        <f t="shared" si="14"/>
        <v>6.1307361474067928E-2</v>
      </c>
    </row>
    <row r="43" spans="1:17">
      <c r="A43" t="str">
        <f>'GDP Durban'!A43</f>
        <v>2011q1</v>
      </c>
      <c r="B43" s="7">
        <v>39679.286244765506</v>
      </c>
      <c r="C43" s="7">
        <v>242968.67667019999</v>
      </c>
      <c r="D43" s="118">
        <f>'GDP Durban'!D43</f>
        <v>303501000000</v>
      </c>
      <c r="E43" s="118">
        <f>'GDP Durban'!E43</f>
        <v>47780460177.217697</v>
      </c>
      <c r="F43" s="119"/>
      <c r="G43" s="119"/>
      <c r="H43" s="10"/>
      <c r="I43" s="10"/>
      <c r="J43" s="10"/>
      <c r="K43" s="10"/>
      <c r="L43" s="119"/>
      <c r="M43" s="158">
        <f t="shared" si="13"/>
        <v>2862082840.1390662</v>
      </c>
      <c r="N43" s="10">
        <f t="shared" si="11"/>
        <v>1.2151418310158912</v>
      </c>
      <c r="O43" s="10">
        <f t="shared" si="12"/>
        <v>3.9753631262337654</v>
      </c>
      <c r="Q43" s="159">
        <f t="shared" si="14"/>
        <v>5.9900696425350501E-2</v>
      </c>
    </row>
    <row r="44" spans="1:17">
      <c r="A44" t="str">
        <f>'GDP Durban'!A44</f>
        <v>2011q2</v>
      </c>
      <c r="B44" s="7">
        <v>39679.286244765506</v>
      </c>
      <c r="C44" s="7">
        <v>242968.67667019999</v>
      </c>
      <c r="D44" s="118">
        <f>'GDP Durban'!D44</f>
        <v>329741000000</v>
      </c>
      <c r="E44" s="118">
        <f>'GDP Durban'!E44</f>
        <v>52960474284.405617</v>
      </c>
      <c r="F44" s="119"/>
      <c r="G44" s="119"/>
      <c r="H44" s="10"/>
      <c r="I44" s="10"/>
      <c r="J44" s="10"/>
      <c r="K44" s="10"/>
      <c r="L44" s="119"/>
      <c r="M44" s="158">
        <f t="shared" si="13"/>
        <v>3302037992.9425964</v>
      </c>
      <c r="N44" s="10">
        <f t="shared" si="11"/>
        <v>15.371852506622524</v>
      </c>
      <c r="O44" s="10">
        <f t="shared" si="12"/>
        <v>4.0701309344754906</v>
      </c>
      <c r="Q44" s="159">
        <f t="shared" si="14"/>
        <v>6.2349101618882068E-2</v>
      </c>
    </row>
    <row r="45" spans="1:17">
      <c r="A45" t="str">
        <f>'GDP Durban'!A45</f>
        <v>2011q3</v>
      </c>
      <c r="B45" s="7">
        <v>39679.286244765506</v>
      </c>
      <c r="C45" s="7">
        <v>242968.67667019999</v>
      </c>
      <c r="D45" s="118">
        <f>'GDP Durban'!D45</f>
        <v>335521800000</v>
      </c>
      <c r="E45" s="118">
        <f>'GDP Durban'!E45</f>
        <v>52585093284.393723</v>
      </c>
      <c r="F45" s="119"/>
      <c r="G45" s="119"/>
      <c r="H45" s="10"/>
      <c r="I45" s="10"/>
      <c r="J45" s="10"/>
      <c r="K45" s="10"/>
      <c r="L45" s="119"/>
      <c r="M45" s="158">
        <f t="shared" si="13"/>
        <v>3326106412.8672991</v>
      </c>
      <c r="N45" s="10">
        <f t="shared" si="11"/>
        <v>0.72889591143844401</v>
      </c>
      <c r="O45" s="10">
        <f t="shared" si="12"/>
        <v>9.5916616535533308</v>
      </c>
      <c r="Q45" s="159">
        <f t="shared" si="14"/>
        <v>6.3251887657189448E-2</v>
      </c>
    </row>
    <row r="46" spans="1:17">
      <c r="A46" t="str">
        <f>'GDP Durban'!A46</f>
        <v>2011q4</v>
      </c>
      <c r="B46" s="7">
        <v>39679.286244765506</v>
      </c>
      <c r="C46" s="7">
        <v>242968.67667019999</v>
      </c>
      <c r="D46" s="118">
        <f>'GDP Durban'!D46</f>
        <v>322299890000</v>
      </c>
      <c r="E46" s="118">
        <f>'GDP Durban'!E46</f>
        <v>49449007046.135582</v>
      </c>
      <c r="F46" s="119"/>
      <c r="G46" s="119"/>
      <c r="H46" s="10"/>
      <c r="I46" s="10"/>
      <c r="J46" s="10"/>
      <c r="K46" s="10"/>
      <c r="L46" s="119"/>
      <c r="M46" s="158">
        <f t="shared" si="13"/>
        <v>3020647701.8278713</v>
      </c>
      <c r="N46" s="10">
        <f t="shared" si="11"/>
        <v>-9.1836722318244899</v>
      </c>
      <c r="O46" s="10">
        <f t="shared" si="12"/>
        <v>6.8226542133157739</v>
      </c>
      <c r="Q46" s="159">
        <f t="shared" si="14"/>
        <v>6.1086114408922872E-2</v>
      </c>
    </row>
    <row r="47" spans="1:17">
      <c r="A47" t="str">
        <f>'GDP Durban'!A47</f>
        <v>2012q1</v>
      </c>
      <c r="B47" s="7">
        <v>39679.286244765506</v>
      </c>
      <c r="C47" s="7">
        <v>242968.67667019999</v>
      </c>
      <c r="D47" s="118">
        <f>'GDP Durban'!D47</f>
        <v>330727000000</v>
      </c>
      <c r="E47" s="118">
        <f>'GDP Durban'!E47</f>
        <v>52239134627.544281</v>
      </c>
      <c r="F47" s="119"/>
      <c r="G47" s="119"/>
      <c r="H47" s="10"/>
      <c r="I47" s="10"/>
      <c r="J47" s="10"/>
      <c r="K47" s="10"/>
      <c r="L47" s="119"/>
      <c r="M47" s="158">
        <f t="shared" ref="M47:M49" si="15">E47*Q47</f>
        <v>3074418724.729291</v>
      </c>
      <c r="N47" s="10">
        <f t="shared" ref="N47:N49" si="16">(M47-M46)/M46*100</f>
        <v>1.7801156642292784</v>
      </c>
      <c r="O47" s="10">
        <f t="shared" ref="O47:O49" si="17">(M47-M43)/M43*100</f>
        <v>7.4189286771275818</v>
      </c>
      <c r="Q47" s="159">
        <f t="shared" si="14"/>
        <v>5.8852788175940286E-2</v>
      </c>
    </row>
    <row r="48" spans="1:17">
      <c r="A48" t="str">
        <f>'GDP Durban'!A48</f>
        <v>2012q2</v>
      </c>
      <c r="B48" s="7">
        <v>39679.286244765506</v>
      </c>
      <c r="C48" s="7">
        <v>242968.67667019999</v>
      </c>
      <c r="D48" s="118">
        <f>'GDP Durban'!D48</f>
        <v>360811000000</v>
      </c>
      <c r="E48" s="118">
        <f>'GDP Durban'!E48</f>
        <v>58914674803.910172</v>
      </c>
      <c r="F48" s="119"/>
      <c r="G48" s="119"/>
      <c r="H48" s="10"/>
      <c r="I48" s="10"/>
      <c r="J48" s="10"/>
      <c r="K48" s="10"/>
      <c r="L48" s="119"/>
      <c r="M48" s="158">
        <f t="shared" si="15"/>
        <v>3555434441.4126449</v>
      </c>
      <c r="N48" s="10">
        <f t="shared" si="16"/>
        <v>15.645745090422203</v>
      </c>
      <c r="O48" s="10">
        <f t="shared" si="17"/>
        <v>7.6739410331325502</v>
      </c>
      <c r="Q48" s="159">
        <f t="shared" si="14"/>
        <v>6.0348876629573965E-2</v>
      </c>
    </row>
    <row r="49" spans="1:17">
      <c r="A49" t="str">
        <f>'GDP Durban'!A49</f>
        <v>2012q3</v>
      </c>
      <c r="B49" s="7">
        <v>39679.286244765506</v>
      </c>
      <c r="C49" s="7">
        <v>242968.67667019999</v>
      </c>
      <c r="D49" s="118">
        <f>'GDP Durban'!D49</f>
        <v>355945000000</v>
      </c>
      <c r="E49" s="118">
        <f>'GDP Durban'!E49</f>
        <v>56091760879.650818</v>
      </c>
      <c r="F49" s="119"/>
      <c r="G49" s="119"/>
      <c r="H49" s="10"/>
      <c r="I49" s="10"/>
      <c r="J49" s="10"/>
      <c r="K49" s="10"/>
      <c r="L49" s="119"/>
      <c r="M49" s="158">
        <f t="shared" si="15"/>
        <v>3463924040.5206804</v>
      </c>
      <c r="N49" s="10">
        <f t="shared" si="16"/>
        <v>-2.5738176979465139</v>
      </c>
      <c r="O49" s="10">
        <f t="shared" si="17"/>
        <v>4.143512279710091</v>
      </c>
      <c r="Q49" s="159">
        <f t="shared" si="14"/>
        <v>6.1754596150989015E-2</v>
      </c>
    </row>
    <row r="50" spans="1:17">
      <c r="A50" t="str">
        <f>'GDP Durban'!A50</f>
        <v>2012q4</v>
      </c>
      <c r="B50" s="7">
        <v>39679.286244765506</v>
      </c>
      <c r="C50" s="7">
        <v>242968.67667019999</v>
      </c>
      <c r="D50" s="118">
        <f>'GDP Durban'!D50</f>
        <v>340175000000</v>
      </c>
      <c r="E50" s="118">
        <f>'GDP Durban'!E50</f>
        <v>52969617752.072212</v>
      </c>
      <c r="F50" s="119"/>
      <c r="G50" s="119"/>
      <c r="H50" s="10"/>
      <c r="I50" s="10"/>
      <c r="J50" s="10"/>
      <c r="K50" s="10"/>
      <c r="L50" s="119"/>
      <c r="M50" s="158">
        <f t="shared" ref="M50:M52" si="18">E50*Q50</f>
        <v>3207923016.7736244</v>
      </c>
      <c r="N50" s="10">
        <f t="shared" ref="N50:N52" si="19">(M50-M49)/M49*100</f>
        <v>-7.3904918454440232</v>
      </c>
      <c r="O50" s="10">
        <f t="shared" ref="O50:O52" si="20">(M50-M46)/M46*100</f>
        <v>6.1998396844633028</v>
      </c>
      <c r="Q50" s="159">
        <f t="shared" si="14"/>
        <v>6.0561566288594333E-2</v>
      </c>
    </row>
    <row r="51" spans="1:17">
      <c r="A51" t="str">
        <f>'GDP Durban'!A51</f>
        <v>2013q1</v>
      </c>
      <c r="B51" s="7">
        <v>39679.286244765506</v>
      </c>
      <c r="C51" s="7">
        <v>242968.67667019999</v>
      </c>
      <c r="D51" s="118">
        <f>'GDP Durban'!D51</f>
        <v>351276160000.00006</v>
      </c>
      <c r="E51" s="118">
        <f>'GDP Durban'!E51</f>
        <v>55598029509.702454</v>
      </c>
      <c r="F51" s="119"/>
      <c r="G51" s="119"/>
      <c r="H51" s="10"/>
      <c r="I51" s="10"/>
      <c r="J51" s="10"/>
      <c r="K51" s="10"/>
      <c r="L51" s="119"/>
      <c r="M51" s="158">
        <f t="shared" si="18"/>
        <v>3320532685.2052646</v>
      </c>
      <c r="N51" s="10">
        <f t="shared" si="19"/>
        <v>3.5103606864262464</v>
      </c>
      <c r="O51" s="10">
        <f t="shared" si="20"/>
        <v>8.005219279219828</v>
      </c>
      <c r="Q51" s="159">
        <f t="shared" si="14"/>
        <v>5.9723927529226478E-2</v>
      </c>
    </row>
    <row r="52" spans="1:17">
      <c r="A52" t="str">
        <f>'GDP Durban'!A52</f>
        <v>2013q2</v>
      </c>
      <c r="B52" s="7">
        <v>39679.286244765506</v>
      </c>
      <c r="C52" s="7">
        <v>242968.67667019999</v>
      </c>
      <c r="D52" s="118">
        <f>'GDP Durban'!D52</f>
        <v>377589355179.47571</v>
      </c>
      <c r="E52" s="118">
        <f>'GDP Durban'!E52</f>
        <v>62335648370.099991</v>
      </c>
      <c r="F52" s="119"/>
      <c r="G52" s="119"/>
      <c r="H52" s="10"/>
      <c r="I52" s="10"/>
      <c r="J52" s="10"/>
      <c r="K52" s="10"/>
      <c r="L52" s="119"/>
      <c r="M52" s="158">
        <f t="shared" si="18"/>
        <v>3843046333.3753362</v>
      </c>
      <c r="N52" s="10">
        <f t="shared" si="19"/>
        <v>15.735838123146543</v>
      </c>
      <c r="O52" s="10">
        <f t="shared" si="20"/>
        <v>8.089360012173854</v>
      </c>
      <c r="Q52" s="159">
        <f t="shared" si="14"/>
        <v>6.1650860043331118E-2</v>
      </c>
    </row>
    <row r="53" spans="1:17">
      <c r="A53"/>
      <c r="D53" s="118"/>
      <c r="E53" s="118"/>
      <c r="F53" s="119"/>
      <c r="G53" s="119"/>
      <c r="H53" s="10"/>
      <c r="I53" s="10"/>
      <c r="J53" s="10"/>
      <c r="K53" s="10"/>
      <c r="L53" s="119"/>
      <c r="M53" s="158"/>
      <c r="N53" s="10"/>
      <c r="O53" s="10"/>
      <c r="Q53" s="159"/>
    </row>
    <row r="54" spans="1:17">
      <c r="M54" s="10"/>
    </row>
    <row r="55" spans="1:17">
      <c r="M55" s="10"/>
    </row>
    <row r="56" spans="1:17">
      <c r="M56" s="10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T56"/>
  <sheetViews>
    <sheetView workbookViewId="0"/>
  </sheetViews>
  <sheetFormatPr defaultRowHeight="12.75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7.375" customWidth="1"/>
    <col min="14" max="14" width="15.75" customWidth="1"/>
    <col min="15" max="15" width="15" customWidth="1"/>
    <col min="16" max="16" width="8.375" customWidth="1"/>
    <col min="17" max="17" width="7.75" customWidth="1"/>
    <col min="19" max="19" width="14.5" bestFit="1" customWidth="1"/>
    <col min="21" max="21" width="8" customWidth="1"/>
  </cols>
  <sheetData>
    <row r="1" spans="1:20" ht="28.5" customHeight="1" thickBot="1">
      <c r="D1" s="222" t="s">
        <v>195</v>
      </c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4"/>
    </row>
    <row r="2" spans="1:20" ht="39" thickBot="1">
      <c r="C2" s="117" t="s">
        <v>60</v>
      </c>
      <c r="D2" s="125" t="s">
        <v>187</v>
      </c>
      <c r="E2" s="123" t="s">
        <v>188</v>
      </c>
      <c r="F2" s="123" t="s">
        <v>59</v>
      </c>
      <c r="G2" s="123" t="s">
        <v>58</v>
      </c>
      <c r="H2" s="123" t="s">
        <v>61</v>
      </c>
      <c r="I2" s="123" t="s">
        <v>62</v>
      </c>
      <c r="J2" s="123" t="s">
        <v>63</v>
      </c>
      <c r="K2" s="123" t="s">
        <v>64</v>
      </c>
      <c r="L2" s="123" t="s">
        <v>82</v>
      </c>
      <c r="M2" s="123" t="s">
        <v>196</v>
      </c>
      <c r="N2" s="123" t="s">
        <v>83</v>
      </c>
      <c r="O2" s="124" t="s">
        <v>81</v>
      </c>
    </row>
    <row r="3" spans="1:20" hidden="1">
      <c r="A3" t="s">
        <v>53</v>
      </c>
      <c r="B3" s="7">
        <v>37676.73632361889</v>
      </c>
      <c r="C3" s="7">
        <v>228114.65100000001</v>
      </c>
      <c r="D3" s="118">
        <f>'GDP Durban'!D3</f>
        <v>105984228000</v>
      </c>
      <c r="E3" s="118">
        <f>'GDP Durban'!E3</f>
        <v>17410490589.679008</v>
      </c>
    </row>
    <row r="4" spans="1:20" hidden="1">
      <c r="A4" t="s">
        <v>54</v>
      </c>
      <c r="B4" s="7">
        <v>39785.998991779808</v>
      </c>
      <c r="C4" s="7">
        <v>237077.625</v>
      </c>
      <c r="D4" s="118">
        <f>'GDP Durban'!D4</f>
        <v>115470571000</v>
      </c>
      <c r="E4" s="118">
        <f>'GDP Durban'!E4</f>
        <v>19474828052.602894</v>
      </c>
    </row>
    <row r="5" spans="1:20" hidden="1">
      <c r="A5" t="s">
        <v>55</v>
      </c>
      <c r="B5" s="7">
        <v>40039.788367970163</v>
      </c>
      <c r="C5" s="7">
        <v>239764.666</v>
      </c>
      <c r="D5" s="118">
        <f>'GDP Durban'!D5</f>
        <v>116423083000</v>
      </c>
      <c r="E5" s="118">
        <f>'GDP Durban'!E5</f>
        <v>19469146925.633884</v>
      </c>
    </row>
    <row r="6" spans="1:20" hidden="1">
      <c r="A6" t="s">
        <v>52</v>
      </c>
      <c r="B6" s="7">
        <v>40074.592176024802</v>
      </c>
      <c r="C6" s="7">
        <v>242416.25599999999</v>
      </c>
      <c r="D6" s="118">
        <f>'GDP Durban'!D6</f>
        <v>115341718000.00002</v>
      </c>
      <c r="E6" s="118">
        <f>'GDP Durban'!E6</f>
        <v>19075263332.247108</v>
      </c>
    </row>
    <row r="7" spans="1:20" hidden="1">
      <c r="A7" t="s">
        <v>49</v>
      </c>
      <c r="B7" s="7">
        <v>38164.553783353913</v>
      </c>
      <c r="C7" s="7">
        <v>234422.22595000002</v>
      </c>
      <c r="D7" s="118">
        <f>'GDP Durban'!D7</f>
        <v>120724220000</v>
      </c>
      <c r="E7" s="118">
        <f>'GDP Durban'!E7</f>
        <v>19526820485.858513</v>
      </c>
      <c r="F7" s="119">
        <v>4118958622</v>
      </c>
      <c r="G7" s="119">
        <v>674878797</v>
      </c>
      <c r="H7" s="10">
        <f>E7/D7*100</f>
        <v>16.174733194265833</v>
      </c>
      <c r="I7" s="10">
        <f>G7/F7*100</f>
        <v>16.384694747729856</v>
      </c>
      <c r="J7" s="10">
        <f>D7/F7</f>
        <v>29.309403438819007</v>
      </c>
      <c r="K7" s="10">
        <f>E7/G7</f>
        <v>28.933818298426278</v>
      </c>
      <c r="M7" s="118">
        <f>E7*$L$26</f>
        <v>596299020.65547156</v>
      </c>
    </row>
    <row r="8" spans="1:20" hidden="1">
      <c r="A8" t="s">
        <v>50</v>
      </c>
      <c r="B8" s="7">
        <v>40899.509629239452</v>
      </c>
      <c r="C8" s="7">
        <v>246691.99999189001</v>
      </c>
      <c r="D8" s="118">
        <f>'GDP Durban'!D8</f>
        <v>136557709999.99998</v>
      </c>
      <c r="E8" s="118">
        <f>'GDP Durban'!E8</f>
        <v>22919802949.964966</v>
      </c>
      <c r="F8" s="119">
        <v>4128329079</v>
      </c>
      <c r="G8" s="119">
        <v>697677279</v>
      </c>
      <c r="H8" s="10">
        <f t="shared" ref="H8:H38" si="0">E8/D8*100</f>
        <v>16.783968440862818</v>
      </c>
      <c r="I8" s="10">
        <f t="shared" ref="I8:I37" si="1">G8/F8*100</f>
        <v>16.899749648082743</v>
      </c>
      <c r="J8" s="10">
        <f t="shared" ref="J8:K36" si="2">D8/F8</f>
        <v>33.078203647728145</v>
      </c>
      <c r="K8" s="10">
        <f t="shared" si="2"/>
        <v>32.851582873411829</v>
      </c>
      <c r="M8" s="118">
        <f t="shared" ref="M8:M30" si="3">E8*$L$26</f>
        <v>699912003.72729886</v>
      </c>
      <c r="N8" s="10">
        <f>(M8-M7)/M7*100</f>
        <v>17.37601094127783</v>
      </c>
    </row>
    <row r="9" spans="1:20" hidden="1">
      <c r="A9" t="s">
        <v>51</v>
      </c>
      <c r="B9" s="7">
        <v>40843.515709009815</v>
      </c>
      <c r="C9" s="7">
        <v>248774.73830440003</v>
      </c>
      <c r="D9" s="118">
        <f>'GDP Durban'!D9</f>
        <v>140796350000</v>
      </c>
      <c r="E9" s="118">
        <f>'GDP Durban'!E9</f>
        <v>23199950809.860989</v>
      </c>
      <c r="F9" s="119">
        <v>4479766142</v>
      </c>
      <c r="G9" s="119">
        <v>748604188</v>
      </c>
      <c r="H9" s="10">
        <f t="shared" si="0"/>
        <v>16.477664946471261</v>
      </c>
      <c r="I9" s="10">
        <f t="shared" si="1"/>
        <v>16.71078722126741</v>
      </c>
      <c r="J9" s="10">
        <f t="shared" si="2"/>
        <v>31.429397324999918</v>
      </c>
      <c r="K9" s="10">
        <f t="shared" si="2"/>
        <v>30.990944456032068</v>
      </c>
      <c r="M9" s="118">
        <f t="shared" si="3"/>
        <v>708467000.92285883</v>
      </c>
      <c r="N9" s="10">
        <f t="shared" ref="N9:N36" si="4">(M9-M8)/M8*100</f>
        <v>1.2222961100826033</v>
      </c>
    </row>
    <row r="10" spans="1:20" ht="13.5" hidden="1" thickBot="1">
      <c r="A10" t="s">
        <v>48</v>
      </c>
      <c r="B10" s="7">
        <v>41049.652983244421</v>
      </c>
      <c r="C10" s="7">
        <v>252232.9458972</v>
      </c>
      <c r="D10" s="118">
        <f>'GDP Durban'!D10</f>
        <v>138753900000</v>
      </c>
      <c r="E10" s="118">
        <f>'GDP Durban'!E10</f>
        <v>22631384719.386185</v>
      </c>
      <c r="F10" s="119">
        <v>4393645140</v>
      </c>
      <c r="G10" s="119">
        <v>741841930</v>
      </c>
      <c r="H10" s="10">
        <f t="shared" si="0"/>
        <v>16.310449449987484</v>
      </c>
      <c r="I10" s="10">
        <f t="shared" si="1"/>
        <v>16.884429815376485</v>
      </c>
      <c r="J10" s="10">
        <f t="shared" si="2"/>
        <v>31.580588686322539</v>
      </c>
      <c r="K10" s="10">
        <f t="shared" si="2"/>
        <v>30.507017471210052</v>
      </c>
      <c r="M10" s="118">
        <f t="shared" si="3"/>
        <v>691104450.62064409</v>
      </c>
      <c r="N10" s="10">
        <f t="shared" si="4"/>
        <v>-2.4507211033962126</v>
      </c>
    </row>
    <row r="11" spans="1:20" ht="15.75" thickBot="1">
      <c r="A11" t="str">
        <f>'GDP Durban'!A11</f>
        <v>2003q1</v>
      </c>
      <c r="B11" s="7">
        <v>39679.286244765506</v>
      </c>
      <c r="C11" s="7">
        <v>242968.67667019999</v>
      </c>
      <c r="D11" s="118">
        <f>'GDP Durban'!D11</f>
        <v>138160610000</v>
      </c>
      <c r="E11" s="118">
        <f>'GDP Durban'!E11</f>
        <v>22704415918.090809</v>
      </c>
      <c r="F11" s="119">
        <v>4324510166.1150007</v>
      </c>
      <c r="G11" s="119">
        <v>733454143.19999993</v>
      </c>
      <c r="H11" s="10">
        <f t="shared" si="0"/>
        <v>16.433349503951096</v>
      </c>
      <c r="I11" s="10">
        <f t="shared" si="1"/>
        <v>16.960398172885121</v>
      </c>
      <c r="J11" s="10">
        <f t="shared" si="2"/>
        <v>31.948268056476554</v>
      </c>
      <c r="K11" s="10">
        <f t="shared" si="2"/>
        <v>30.955467534798174</v>
      </c>
      <c r="M11" s="118">
        <f t="shared" si="3"/>
        <v>693334636.13888562</v>
      </c>
      <c r="N11" s="10">
        <f t="shared" si="4"/>
        <v>0.32269876373082446</v>
      </c>
      <c r="O11" s="10">
        <f>(M11-M7)/M7*100</f>
        <v>16.272979180269203</v>
      </c>
      <c r="R11" s="225" t="s">
        <v>162</v>
      </c>
      <c r="S11" s="226"/>
      <c r="T11" s="227"/>
    </row>
    <row r="12" spans="1:20">
      <c r="A12" t="str">
        <f>'GDP Durban'!A12</f>
        <v>2003q2</v>
      </c>
      <c r="B12" s="7">
        <v>39679.286244765506</v>
      </c>
      <c r="C12" s="7">
        <v>242968.67667019999</v>
      </c>
      <c r="D12" s="118">
        <f>'GDP Durban'!D12</f>
        <v>147486400000</v>
      </c>
      <c r="E12" s="118">
        <f>'GDP Durban'!E12</f>
        <v>25164663355.856583</v>
      </c>
      <c r="F12" s="119">
        <v>4344832650.1500006</v>
      </c>
      <c r="G12" s="119">
        <v>733104993.00000012</v>
      </c>
      <c r="H12" s="10">
        <f t="shared" si="0"/>
        <v>17.062361923442829</v>
      </c>
      <c r="I12" s="10">
        <f t="shared" si="1"/>
        <v>16.873031760491177</v>
      </c>
      <c r="J12" s="10">
        <f t="shared" si="2"/>
        <v>33.945242976138147</v>
      </c>
      <c r="K12" s="10">
        <f t="shared" si="2"/>
        <v>34.326138269606055</v>
      </c>
      <c r="M12" s="118">
        <f t="shared" si="3"/>
        <v>768464283.52681077</v>
      </c>
      <c r="N12" s="10">
        <f t="shared" si="4"/>
        <v>10.835986473474769</v>
      </c>
      <c r="O12" s="10">
        <f t="shared" ref="O12:O36" si="5">(M12-M8)/M8*100</f>
        <v>9.7944140741185794</v>
      </c>
      <c r="R12" s="7">
        <v>2001</v>
      </c>
    </row>
    <row r="13" spans="1:20">
      <c r="A13" t="str">
        <f>'GDP Durban'!A13</f>
        <v>2003q3</v>
      </c>
      <c r="B13" s="7">
        <v>39679.286244765506</v>
      </c>
      <c r="C13" s="7">
        <v>242968.67667019999</v>
      </c>
      <c r="D13" s="118">
        <f>'GDP Durban'!D13</f>
        <v>148659800000</v>
      </c>
      <c r="E13" s="118">
        <f>'GDP Durban'!E13</f>
        <v>24905522591.276428</v>
      </c>
      <c r="F13" s="119">
        <v>4469507962.3999996</v>
      </c>
      <c r="G13" s="119">
        <v>755965791.00000012</v>
      </c>
      <c r="H13" s="10">
        <f t="shared" si="0"/>
        <v>16.753367481509077</v>
      </c>
      <c r="I13" s="10">
        <f t="shared" si="1"/>
        <v>16.913848176569036</v>
      </c>
      <c r="J13" s="10">
        <f t="shared" si="2"/>
        <v>33.26088716042333</v>
      </c>
      <c r="K13" s="10">
        <f t="shared" si="2"/>
        <v>32.945303726417464</v>
      </c>
      <c r="M13" s="118">
        <f t="shared" si="3"/>
        <v>760550789.14901567</v>
      </c>
      <c r="N13" s="10">
        <f t="shared" si="4"/>
        <v>-1.0297803746293446</v>
      </c>
      <c r="O13" s="10">
        <f t="shared" si="5"/>
        <v>7.3516180934767279</v>
      </c>
      <c r="R13" s="7">
        <f>R12+1</f>
        <v>2002</v>
      </c>
      <c r="S13" s="154">
        <f>SUM(M7:M10)</f>
        <v>2695782475.9262733</v>
      </c>
    </row>
    <row r="14" spans="1:20">
      <c r="A14" t="str">
        <f>'GDP Durban'!A14</f>
        <v>2003q4</v>
      </c>
      <c r="B14" s="7">
        <v>39679.286244765506</v>
      </c>
      <c r="C14" s="7">
        <v>242968.67667019999</v>
      </c>
      <c r="D14" s="118">
        <f>'GDP Durban'!D14</f>
        <v>141854990000</v>
      </c>
      <c r="E14" s="118">
        <f>'GDP Durban'!E14</f>
        <v>23510670993.050049</v>
      </c>
      <c r="F14" s="119">
        <v>4792454884.6540003</v>
      </c>
      <c r="G14" s="119">
        <v>792421454</v>
      </c>
      <c r="H14" s="10">
        <f t="shared" si="0"/>
        <v>16.573735610604921</v>
      </c>
      <c r="I14" s="10">
        <f t="shared" si="1"/>
        <v>16.534771282613971</v>
      </c>
      <c r="J14" s="10">
        <f t="shared" si="2"/>
        <v>29.599650578712016</v>
      </c>
      <c r="K14" s="10">
        <f t="shared" si="2"/>
        <v>29.669402404960692</v>
      </c>
      <c r="M14" s="118">
        <f t="shared" si="3"/>
        <v>717955598.46835828</v>
      </c>
      <c r="N14" s="10">
        <f t="shared" si="4"/>
        <v>-5.6005714921836276</v>
      </c>
      <c r="O14" s="10">
        <f t="shared" si="5"/>
        <v>3.8852517623928771</v>
      </c>
      <c r="R14" s="7">
        <f t="shared" ref="R14:R23" si="6">R13+1</f>
        <v>2003</v>
      </c>
      <c r="S14" s="154">
        <f>SUM(M11:M14)</f>
        <v>2940305307.2830706</v>
      </c>
      <c r="T14" s="10">
        <f>(S14-S13)/S13*100</f>
        <v>9.0705698082253079</v>
      </c>
    </row>
    <row r="15" spans="1:20">
      <c r="A15" t="str">
        <f>'GDP Durban'!A15</f>
        <v>2004q1</v>
      </c>
      <c r="B15" s="7">
        <v>39679.286244765506</v>
      </c>
      <c r="C15" s="7">
        <v>242968.67667019999</v>
      </c>
      <c r="D15" s="118">
        <f>'GDP Durban'!D15</f>
        <v>149784699999.99997</v>
      </c>
      <c r="E15" s="118">
        <f>'GDP Durban'!E15</f>
        <v>24726548384.494415</v>
      </c>
      <c r="F15" s="119">
        <v>4499340550.9499998</v>
      </c>
      <c r="G15" s="119">
        <v>735941631.61000013</v>
      </c>
      <c r="H15" s="10">
        <f t="shared" si="0"/>
        <v>16.508060158677367</v>
      </c>
      <c r="I15" s="10">
        <f t="shared" si="1"/>
        <v>16.356655453755593</v>
      </c>
      <c r="J15" s="10">
        <f t="shared" si="2"/>
        <v>33.29036740025694</v>
      </c>
      <c r="K15" s="10">
        <f t="shared" si="2"/>
        <v>33.598518309666481</v>
      </c>
      <c r="M15" s="118">
        <f t="shared" si="3"/>
        <v>755085375.85738468</v>
      </c>
      <c r="N15" s="10">
        <f t="shared" si="4"/>
        <v>5.1715980024721251</v>
      </c>
      <c r="O15" s="10">
        <f t="shared" si="5"/>
        <v>8.906339954741485</v>
      </c>
      <c r="R15" s="7">
        <f t="shared" si="6"/>
        <v>2004</v>
      </c>
      <c r="S15" s="154">
        <f>SUM(M15:M18)</f>
        <v>3230416566.9128532</v>
      </c>
      <c r="T15" s="10">
        <f t="shared" ref="T15:T21" si="7">(S15-S14)/S14*100</f>
        <v>9.8667053013570936</v>
      </c>
    </row>
    <row r="16" spans="1:20">
      <c r="A16" t="str">
        <f>'GDP Durban'!A16</f>
        <v>2004q2</v>
      </c>
      <c r="B16" s="7">
        <v>39679.286244765506</v>
      </c>
      <c r="C16" s="7">
        <v>242968.67667019999</v>
      </c>
      <c r="D16" s="118">
        <f>'GDP Durban'!D16</f>
        <v>157415710000</v>
      </c>
      <c r="E16" s="118">
        <f>'GDP Durban'!E16</f>
        <v>26662677008.091572</v>
      </c>
      <c r="F16" s="119">
        <v>4543677182.2600002</v>
      </c>
      <c r="G16" s="119">
        <v>765181765.9000001</v>
      </c>
      <c r="H16" s="10">
        <f t="shared" si="0"/>
        <v>16.937748467476069</v>
      </c>
      <c r="I16" s="10">
        <f t="shared" si="1"/>
        <v>16.8405838532614</v>
      </c>
      <c r="J16" s="10">
        <f t="shared" si="2"/>
        <v>34.645003085739091</v>
      </c>
      <c r="K16" s="10">
        <f t="shared" si="2"/>
        <v>34.8448933263996</v>
      </c>
      <c r="M16" s="118">
        <f t="shared" si="3"/>
        <v>814209778.77541816</v>
      </c>
      <c r="N16" s="10">
        <f t="shared" si="4"/>
        <v>7.8301613047264853</v>
      </c>
      <c r="O16" s="10">
        <f t="shared" si="5"/>
        <v>5.9528459850680093</v>
      </c>
      <c r="R16" s="7">
        <f t="shared" si="6"/>
        <v>2005</v>
      </c>
      <c r="S16" s="154">
        <f>SUM(M19:M22)</f>
        <v>3541431999.8485241</v>
      </c>
      <c r="T16" s="10">
        <f t="shared" si="7"/>
        <v>9.6277191035115539</v>
      </c>
    </row>
    <row r="17" spans="1:20">
      <c r="A17" t="str">
        <f>'GDP Durban'!A17</f>
        <v>2004q3</v>
      </c>
      <c r="B17" s="7">
        <v>39679.286244765506</v>
      </c>
      <c r="C17" s="7">
        <v>242968.67667019999</v>
      </c>
      <c r="D17" s="118">
        <f>'GDP Durban'!D17</f>
        <v>167895270000.00003</v>
      </c>
      <c r="E17" s="118">
        <f>'GDP Durban'!E17</f>
        <v>28256816833.954792</v>
      </c>
      <c r="F17" s="119">
        <v>4775490888.2999992</v>
      </c>
      <c r="G17" s="119">
        <v>793665970.39999986</v>
      </c>
      <c r="H17" s="10">
        <f t="shared" si="0"/>
        <v>16.830025547446802</v>
      </c>
      <c r="I17" s="10">
        <f t="shared" si="1"/>
        <v>16.619568311699421</v>
      </c>
      <c r="J17" s="10">
        <f t="shared" si="2"/>
        <v>35.157698742833986</v>
      </c>
      <c r="K17" s="10">
        <f t="shared" si="2"/>
        <v>35.602908386904424</v>
      </c>
      <c r="M17" s="118">
        <f t="shared" si="3"/>
        <v>862890720.84883678</v>
      </c>
      <c r="N17" s="10">
        <f t="shared" si="4"/>
        <v>5.9789188661717336</v>
      </c>
      <c r="O17" s="10">
        <f t="shared" si="5"/>
        <v>13.456028599264199</v>
      </c>
      <c r="R17" s="7">
        <f t="shared" si="6"/>
        <v>2006</v>
      </c>
      <c r="S17" s="154">
        <f>SUM(M23:M26)</f>
        <v>3947241182.3491769</v>
      </c>
      <c r="T17" s="10">
        <f t="shared" si="7"/>
        <v>11.458900877329009</v>
      </c>
    </row>
    <row r="18" spans="1:20">
      <c r="A18" t="str">
        <f>'GDP Durban'!A18</f>
        <v>2004q4</v>
      </c>
      <c r="B18" s="7">
        <v>39679.286244765506</v>
      </c>
      <c r="C18" s="7">
        <v>242968.67667019999</v>
      </c>
      <c r="D18" s="118">
        <f>'GDP Durban'!D18</f>
        <v>158550419999.99997</v>
      </c>
      <c r="E18" s="118">
        <f>'GDP Durban'!E18</f>
        <v>26139414753.266529</v>
      </c>
      <c r="F18" s="119">
        <v>4830257034.4000006</v>
      </c>
      <c r="G18" s="119">
        <v>826240651</v>
      </c>
      <c r="H18" s="10">
        <f t="shared" si="0"/>
        <v>16.486499848607487</v>
      </c>
      <c r="I18" s="10">
        <f t="shared" si="1"/>
        <v>17.105521406328908</v>
      </c>
      <c r="J18" s="10">
        <f t="shared" si="2"/>
        <v>32.824427120718347</v>
      </c>
      <c r="K18" s="10">
        <f t="shared" si="2"/>
        <v>31.636563417244076</v>
      </c>
      <c r="M18" s="118">
        <f t="shared" si="3"/>
        <v>798230691.43121314</v>
      </c>
      <c r="N18" s="10">
        <f t="shared" si="4"/>
        <v>-7.4934204129599085</v>
      </c>
      <c r="O18" s="10">
        <f t="shared" si="5"/>
        <v>11.181066508027619</v>
      </c>
      <c r="R18" s="7">
        <f t="shared" si="6"/>
        <v>2007</v>
      </c>
      <c r="S18" s="154">
        <f>SUM(M27:M30)</f>
        <v>4484660666.9578285</v>
      </c>
      <c r="T18" s="10">
        <f t="shared" si="7"/>
        <v>13.615065808793819</v>
      </c>
    </row>
    <row r="19" spans="1:20">
      <c r="A19" t="str">
        <f>'GDP Durban'!A19</f>
        <v>2005q1</v>
      </c>
      <c r="B19" s="7">
        <v>39679.286244765506</v>
      </c>
      <c r="C19" s="7">
        <v>242968.67667019999</v>
      </c>
      <c r="D19" s="118">
        <f>'GDP Durban'!D19</f>
        <v>165156099000.00003</v>
      </c>
      <c r="E19" s="118">
        <f>'GDP Durban'!E19</f>
        <v>27386172403.965618</v>
      </c>
      <c r="F19" s="119">
        <v>4690209425</v>
      </c>
      <c r="G19" s="119">
        <v>774740717</v>
      </c>
      <c r="H19" s="10">
        <f t="shared" si="0"/>
        <v>16.581992775189981</v>
      </c>
      <c r="I19" s="10">
        <f t="shared" si="1"/>
        <v>16.51825423552382</v>
      </c>
      <c r="J19" s="10">
        <f t="shared" si="2"/>
        <v>35.21294766064738</v>
      </c>
      <c r="K19" s="10">
        <f t="shared" si="2"/>
        <v>35.348822906858551</v>
      </c>
      <c r="L19">
        <f t="shared" ref="L19:L24" si="8">M31/E31</f>
        <v>2.938203884344609E-2</v>
      </c>
      <c r="M19" s="118">
        <f t="shared" si="3"/>
        <v>836303472.74473977</v>
      </c>
      <c r="N19" s="10">
        <f t="shared" si="4"/>
        <v>4.7696463844634716</v>
      </c>
      <c r="O19" s="10">
        <f t="shared" si="5"/>
        <v>10.756147514462656</v>
      </c>
      <c r="R19" s="7">
        <f t="shared" si="6"/>
        <v>2008</v>
      </c>
      <c r="S19" s="154">
        <f>SUM(M31:M34)</f>
        <v>4894996680.5391054</v>
      </c>
      <c r="T19" s="10">
        <f t="shared" si="7"/>
        <v>9.1497672634310696</v>
      </c>
    </row>
    <row r="20" spans="1:20">
      <c r="A20" t="str">
        <f>'GDP Durban'!A20</f>
        <v>2005q2</v>
      </c>
      <c r="B20" s="7">
        <v>39679.286244765506</v>
      </c>
      <c r="C20" s="7">
        <v>242968.67667019999</v>
      </c>
      <c r="D20" s="118">
        <f>'GDP Durban'!D20</f>
        <v>175843999000</v>
      </c>
      <c r="E20" s="118">
        <f>'GDP Durban'!E20</f>
        <v>28973225212.608181</v>
      </c>
      <c r="F20" s="119">
        <v>4760343407</v>
      </c>
      <c r="G20" s="119">
        <v>805551748</v>
      </c>
      <c r="H20" s="10">
        <f t="shared" si="0"/>
        <v>16.476664189494564</v>
      </c>
      <c r="I20" s="10">
        <f t="shared" si="1"/>
        <v>16.922135214351357</v>
      </c>
      <c r="J20" s="10">
        <f t="shared" si="2"/>
        <v>36.939351631948348</v>
      </c>
      <c r="K20" s="10">
        <f t="shared" si="2"/>
        <v>35.966932334939429</v>
      </c>
      <c r="L20">
        <f t="shared" si="8"/>
        <v>2.8210020725452416E-2</v>
      </c>
      <c r="M20" s="118">
        <f t="shared" si="3"/>
        <v>884767995.487059</v>
      </c>
      <c r="N20" s="10">
        <f t="shared" si="4"/>
        <v>5.7950880657303907</v>
      </c>
      <c r="O20" s="10">
        <f t="shared" si="5"/>
        <v>8.6658522841326331</v>
      </c>
      <c r="R20" s="7">
        <f t="shared" si="6"/>
        <v>2009</v>
      </c>
      <c r="S20" s="154">
        <f>SUM(M35:M38)</f>
        <v>5556388981.6413946</v>
      </c>
      <c r="T20" s="10">
        <f t="shared" si="7"/>
        <v>13.511598562094376</v>
      </c>
    </row>
    <row r="21" spans="1:20">
      <c r="A21" t="str">
        <f>'GDP Durban'!A21</f>
        <v>2005q3</v>
      </c>
      <c r="B21" s="7">
        <v>39679.286244765506</v>
      </c>
      <c r="C21" s="7">
        <v>242968.67667019999</v>
      </c>
      <c r="D21" s="118">
        <f>'GDP Durban'!D21</f>
        <v>184694949000</v>
      </c>
      <c r="E21" s="118">
        <f>'GDP Durban'!E21</f>
        <v>30666296782.700581</v>
      </c>
      <c r="F21" s="119">
        <v>4824982237</v>
      </c>
      <c r="G21" s="119">
        <v>802738840</v>
      </c>
      <c r="H21" s="10">
        <f t="shared" si="0"/>
        <v>16.603754974750597</v>
      </c>
      <c r="I21" s="10">
        <f t="shared" si="1"/>
        <v>16.637135652941058</v>
      </c>
      <c r="J21" s="10">
        <f t="shared" si="2"/>
        <v>38.27888682857342</v>
      </c>
      <c r="K21" s="10">
        <f t="shared" si="2"/>
        <v>38.202084232900184</v>
      </c>
      <c r="L21">
        <f t="shared" si="8"/>
        <v>2.8348993266296842E-2</v>
      </c>
      <c r="M21" s="118">
        <f t="shared" si="3"/>
        <v>936470059.31649113</v>
      </c>
      <c r="N21" s="10">
        <f t="shared" si="4"/>
        <v>5.8435730149767089</v>
      </c>
      <c r="O21" s="10">
        <f t="shared" si="5"/>
        <v>8.5270749458602815</v>
      </c>
      <c r="R21" s="7">
        <f t="shared" si="6"/>
        <v>2010</v>
      </c>
      <c r="S21" s="154">
        <f>SUM(M39:M42)</f>
        <v>5835419271.7858582</v>
      </c>
      <c r="T21" s="10">
        <f t="shared" si="7"/>
        <v>5.0217918699787667</v>
      </c>
    </row>
    <row r="22" spans="1:20">
      <c r="A22" t="str">
        <f>'GDP Durban'!A22</f>
        <v>2005q4</v>
      </c>
      <c r="B22" s="7">
        <v>39679.286244765506</v>
      </c>
      <c r="C22" s="7">
        <v>242968.67667019999</v>
      </c>
      <c r="D22" s="118">
        <f>'GDP Durban'!D22</f>
        <v>176353849000</v>
      </c>
      <c r="E22" s="118">
        <f>'GDP Durban'!E22</f>
        <v>28944489230.914864</v>
      </c>
      <c r="F22" s="119">
        <v>5011501336</v>
      </c>
      <c r="G22" s="119">
        <v>832010091</v>
      </c>
      <c r="H22" s="10">
        <f t="shared" si="0"/>
        <v>16.412734621354854</v>
      </c>
      <c r="I22" s="10">
        <f t="shared" si="1"/>
        <v>16.602012754606594</v>
      </c>
      <c r="J22" s="10">
        <f t="shared" si="2"/>
        <v>35.189823802533255</v>
      </c>
      <c r="K22" s="10">
        <f t="shared" si="2"/>
        <v>34.788627618838419</v>
      </c>
      <c r="L22">
        <f t="shared" si="8"/>
        <v>3.253326908844658E-2</v>
      </c>
      <c r="M22" s="118">
        <f t="shared" si="3"/>
        <v>883890472.30023456</v>
      </c>
      <c r="N22" s="10">
        <f t="shared" si="4"/>
        <v>-5.6146575635993372</v>
      </c>
      <c r="O22" s="10">
        <f t="shared" si="5"/>
        <v>10.731206127320785</v>
      </c>
      <c r="R22" s="7">
        <f t="shared" si="6"/>
        <v>2011</v>
      </c>
      <c r="S22" s="154">
        <f>SUM(M43:M46)</f>
        <v>6201734412.5899181</v>
      </c>
      <c r="T22" s="10">
        <f>(S22-S21)/S21*100</f>
        <v>6.2774433805499932</v>
      </c>
    </row>
    <row r="23" spans="1:20">
      <c r="A23" t="str">
        <f>'GDP Durban'!A23</f>
        <v>2006q1</v>
      </c>
      <c r="B23" s="7">
        <v>39679.286244765506</v>
      </c>
      <c r="C23" s="7">
        <v>242968.67667019999</v>
      </c>
      <c r="D23" s="118">
        <f>'GDP Durban'!D23</f>
        <v>181177750000</v>
      </c>
      <c r="E23" s="118">
        <f>'GDP Durban'!E23</f>
        <v>29702039317.766869</v>
      </c>
      <c r="F23" s="119">
        <v>4675546289</v>
      </c>
      <c r="G23" s="119">
        <v>750919883</v>
      </c>
      <c r="H23" s="10">
        <f t="shared" si="0"/>
        <v>16.393866971947091</v>
      </c>
      <c r="I23" s="10">
        <f t="shared" si="1"/>
        <v>16.060580659134182</v>
      </c>
      <c r="J23" s="10">
        <f t="shared" si="2"/>
        <v>38.750070858297519</v>
      </c>
      <c r="K23" s="10">
        <f t="shared" si="2"/>
        <v>39.554205435477684</v>
      </c>
      <c r="L23">
        <f t="shared" si="8"/>
        <v>3.2067124197063895E-2</v>
      </c>
      <c r="M23" s="118">
        <f t="shared" si="3"/>
        <v>907024109.19798052</v>
      </c>
      <c r="N23" s="10">
        <f t="shared" si="4"/>
        <v>2.6172515286360132</v>
      </c>
      <c r="O23" s="10">
        <f t="shared" si="5"/>
        <v>8.4563365761397975</v>
      </c>
      <c r="R23" s="7">
        <f t="shared" si="6"/>
        <v>2012</v>
      </c>
      <c r="S23" s="154">
        <f>SUM(M47:M50)</f>
        <v>6808837686.4137907</v>
      </c>
      <c r="T23" s="10">
        <f>(S23-S22)/S22*100</f>
        <v>9.7892498039163698</v>
      </c>
    </row>
    <row r="24" spans="1:20">
      <c r="A24" t="str">
        <f>'GDP Durban'!A24</f>
        <v>2006q2</v>
      </c>
      <c r="B24" s="7">
        <v>39679.286244765506</v>
      </c>
      <c r="C24" s="7">
        <v>242968.67667019999</v>
      </c>
      <c r="D24" s="118">
        <f>'GDP Durban'!D24</f>
        <v>193375750000</v>
      </c>
      <c r="E24" s="118">
        <f>'GDP Durban'!E24</f>
        <v>31710226412.718315</v>
      </c>
      <c r="F24" s="119">
        <v>4859349229</v>
      </c>
      <c r="G24" s="119">
        <v>811777848</v>
      </c>
      <c r="H24" s="10">
        <f t="shared" si="0"/>
        <v>16.398243529872964</v>
      </c>
      <c r="I24" s="10">
        <f t="shared" si="1"/>
        <v>16.705484824087335</v>
      </c>
      <c r="J24" s="10">
        <f t="shared" si="2"/>
        <v>39.794577604333774</v>
      </c>
      <c r="K24" s="10">
        <f t="shared" si="2"/>
        <v>39.062689984512012</v>
      </c>
      <c r="L24">
        <f t="shared" si="8"/>
        <v>3.1738317428494041E-2</v>
      </c>
      <c r="M24" s="118">
        <f t="shared" si="3"/>
        <v>968348993.03555822</v>
      </c>
      <c r="N24" s="10">
        <f t="shared" si="4"/>
        <v>6.761108466212999</v>
      </c>
      <c r="O24" s="10">
        <f t="shared" si="5"/>
        <v>9.4466569738983868</v>
      </c>
      <c r="Q24" s="169"/>
    </row>
    <row r="25" spans="1:20">
      <c r="A25" t="str">
        <f>'GDP Durban'!A25</f>
        <v>2006q3</v>
      </c>
      <c r="B25" s="7">
        <v>39679.286244765506</v>
      </c>
      <c r="C25" s="7">
        <v>242968.67667019999</v>
      </c>
      <c r="D25" s="118">
        <f>'GDP Durban'!D25</f>
        <v>216043950000</v>
      </c>
      <c r="E25" s="118">
        <f>'GDP Durban'!E25</f>
        <v>35101363017.820381</v>
      </c>
      <c r="F25" s="119">
        <v>4906222423</v>
      </c>
      <c r="G25" s="119">
        <v>827883368</v>
      </c>
      <c r="H25" s="10">
        <f t="shared" si="0"/>
        <v>16.247325147415783</v>
      </c>
      <c r="I25" s="10">
        <f t="shared" si="1"/>
        <v>16.874150754334849</v>
      </c>
      <c r="J25" s="10">
        <f t="shared" si="2"/>
        <v>44.034683178488258</v>
      </c>
      <c r="K25" s="10">
        <f t="shared" si="2"/>
        <v>42.398922812784882</v>
      </c>
      <c r="L25">
        <f>L37/G37</f>
        <v>3.1482284788941731E-2</v>
      </c>
      <c r="M25" s="118">
        <f t="shared" si="3"/>
        <v>1071905608.3071395</v>
      </c>
      <c r="N25" s="10">
        <f t="shared" si="4"/>
        <v>10.694141886486026</v>
      </c>
      <c r="O25" s="10">
        <f t="shared" si="5"/>
        <v>14.462346942463897</v>
      </c>
      <c r="Q25" s="169"/>
    </row>
    <row r="26" spans="1:20">
      <c r="A26" t="str">
        <f>'GDP Durban'!A26</f>
        <v>2006q4</v>
      </c>
      <c r="B26" s="7">
        <v>39679.286244765506</v>
      </c>
      <c r="C26" s="7">
        <v>242968.67667019999</v>
      </c>
      <c r="D26" s="118">
        <f>'GDP Durban'!D26</f>
        <v>204168650000</v>
      </c>
      <c r="E26" s="118">
        <f>'GDP Durban'!E26</f>
        <v>32745463271.32349</v>
      </c>
      <c r="F26" s="119">
        <v>5280826192</v>
      </c>
      <c r="G26" s="119">
        <v>873224453</v>
      </c>
      <c r="H26" s="10">
        <f t="shared" si="0"/>
        <v>16.03843845336857</v>
      </c>
      <c r="I26" s="10">
        <f t="shared" si="1"/>
        <v>16.535754468171294</v>
      </c>
      <c r="J26" s="10">
        <f t="shared" si="2"/>
        <v>38.662255218567509</v>
      </c>
      <c r="K26" s="10">
        <f t="shared" si="2"/>
        <v>37.499480412882448</v>
      </c>
      <c r="L26">
        <f>AVERAGE(L19:L25)</f>
        <v>3.0537435476877373E-2</v>
      </c>
      <c r="M26" s="118">
        <f t="shared" si="3"/>
        <v>999962471.80849898</v>
      </c>
      <c r="N26" s="10">
        <f t="shared" si="4"/>
        <v>-6.711704458031555</v>
      </c>
      <c r="O26" s="10">
        <f t="shared" si="5"/>
        <v>13.131943735766141</v>
      </c>
      <c r="Q26" s="159">
        <f>M26/E26</f>
        <v>3.0537435476877373E-2</v>
      </c>
    </row>
    <row r="27" spans="1:20">
      <c r="A27" t="str">
        <f>'GDP Durban'!A27</f>
        <v>2007q1</v>
      </c>
      <c r="B27" s="7">
        <v>39679.286244765506</v>
      </c>
      <c r="C27" s="7">
        <v>242968.67667019999</v>
      </c>
      <c r="D27" s="118">
        <f>'GDP Durban'!D27</f>
        <v>217528410000</v>
      </c>
      <c r="E27" s="118">
        <f>'GDP Durban'!E27</f>
        <v>35072136759.669884</v>
      </c>
      <c r="F27" s="119">
        <v>5154329343</v>
      </c>
      <c r="G27" s="119">
        <v>833477953</v>
      </c>
      <c r="H27" s="10">
        <f t="shared" si="0"/>
        <v>16.12301435001979</v>
      </c>
      <c r="I27" s="10">
        <f t="shared" si="1"/>
        <v>16.170444252498747</v>
      </c>
      <c r="J27" s="10">
        <f t="shared" si="2"/>
        <v>42.203048257950634</v>
      </c>
      <c r="K27" s="10">
        <f t="shared" si="2"/>
        <v>42.079261525073456</v>
      </c>
      <c r="M27" s="118">
        <f t="shared" si="3"/>
        <v>1071013113.3346381</v>
      </c>
      <c r="N27" s="10">
        <f t="shared" si="4"/>
        <v>7.1053308028289601</v>
      </c>
      <c r="O27" s="10">
        <f t="shared" si="5"/>
        <v>18.079894731978168</v>
      </c>
      <c r="Q27" s="159">
        <f t="shared" ref="Q27:Q38" si="9">M27/E27</f>
        <v>3.0537435476877373E-2</v>
      </c>
    </row>
    <row r="28" spans="1:20">
      <c r="A28" t="str">
        <f>'GDP Durban'!A28</f>
        <v>2007q2</v>
      </c>
      <c r="B28" s="7">
        <v>39679.286244765506</v>
      </c>
      <c r="C28" s="7">
        <v>242968.67667019999</v>
      </c>
      <c r="D28" s="118">
        <f>'GDP Durban'!D28</f>
        <v>225344550000.00003</v>
      </c>
      <c r="E28" s="118">
        <f>'GDP Durban'!E28</f>
        <v>36869265854.159355</v>
      </c>
      <c r="F28" s="119">
        <v>5056692012</v>
      </c>
      <c r="G28" s="119">
        <v>821281896</v>
      </c>
      <c r="H28" s="10">
        <f t="shared" si="0"/>
        <v>16.361285797308767</v>
      </c>
      <c r="I28" s="10">
        <f t="shared" si="1"/>
        <v>16.241485422703654</v>
      </c>
      <c r="J28" s="10">
        <f t="shared" si="2"/>
        <v>44.563629634796122</v>
      </c>
      <c r="K28" s="10">
        <f t="shared" si="2"/>
        <v>44.892339687175273</v>
      </c>
      <c r="M28" s="118">
        <f t="shared" si="3"/>
        <v>1125892827.1012294</v>
      </c>
      <c r="N28" s="10">
        <f t="shared" si="4"/>
        <v>5.124093541275264</v>
      </c>
      <c r="O28" s="10">
        <f t="shared" si="5"/>
        <v>16.269323890326607</v>
      </c>
      <c r="Q28" s="159">
        <f>M28/E28</f>
        <v>3.0537435476877373E-2</v>
      </c>
    </row>
    <row r="29" spans="1:20">
      <c r="A29" t="str">
        <f>'GDP Durban'!A29</f>
        <v>2007q3</v>
      </c>
      <c r="B29" s="7">
        <v>39679.286244765506</v>
      </c>
      <c r="C29" s="7">
        <v>242968.67667019999</v>
      </c>
      <c r="D29" s="118">
        <f>'GDP Durban'!D29</f>
        <v>237205450000</v>
      </c>
      <c r="E29" s="118">
        <f>'GDP Durban'!E29</f>
        <v>38410488213.009018</v>
      </c>
      <c r="F29" s="119">
        <v>5400223668</v>
      </c>
      <c r="G29" s="119">
        <v>898105429</v>
      </c>
      <c r="H29" s="10">
        <f t="shared" si="0"/>
        <v>16.19291977187245</v>
      </c>
      <c r="I29" s="10">
        <f t="shared" si="1"/>
        <v>16.630893166923542</v>
      </c>
      <c r="J29" s="10">
        <f t="shared" si="2"/>
        <v>43.925115806888464</v>
      </c>
      <c r="K29" s="10">
        <f t="shared" si="2"/>
        <v>42.768350989457183</v>
      </c>
      <c r="M29" s="118">
        <f t="shared" si="3"/>
        <v>1172957805.4401217</v>
      </c>
      <c r="N29" s="10">
        <f t="shared" si="4"/>
        <v>4.1802360940576975</v>
      </c>
      <c r="O29" s="10">
        <f t="shared" si="5"/>
        <v>9.4273410223661269</v>
      </c>
      <c r="Q29" s="159">
        <f t="shared" si="9"/>
        <v>3.0537435476877369E-2</v>
      </c>
    </row>
    <row r="30" spans="1:20">
      <c r="A30" t="str">
        <f>'GDP Durban'!A30</f>
        <v>2007q4</v>
      </c>
      <c r="B30" s="7">
        <v>39679.286244765506</v>
      </c>
      <c r="C30" s="7">
        <v>242968.67667019999</v>
      </c>
      <c r="D30" s="118">
        <f>'GDP Durban'!D30</f>
        <v>229616830000.00003</v>
      </c>
      <c r="E30" s="118">
        <f>'GDP Durban'!E30</f>
        <v>36505911635.112663</v>
      </c>
      <c r="F30" s="119">
        <v>5579296845</v>
      </c>
      <c r="G30" s="119">
        <v>902642355</v>
      </c>
      <c r="H30" s="10">
        <f t="shared" si="0"/>
        <v>15.898621906378841</v>
      </c>
      <c r="I30" s="10">
        <f t="shared" si="1"/>
        <v>16.178424989323183</v>
      </c>
      <c r="J30" s="10">
        <f t="shared" si="2"/>
        <v>41.155155636821121</v>
      </c>
      <c r="K30" s="10">
        <f t="shared" si="2"/>
        <v>40.44338428492275</v>
      </c>
      <c r="M30" s="118">
        <f t="shared" si="3"/>
        <v>1114796921.0818398</v>
      </c>
      <c r="N30" s="10">
        <f t="shared" si="4"/>
        <v>-4.9584805257729201</v>
      </c>
      <c r="O30" s="10">
        <f t="shared" si="5"/>
        <v>11.483875896427897</v>
      </c>
      <c r="Q30" s="159">
        <f t="shared" si="9"/>
        <v>3.0537435476877369E-2</v>
      </c>
    </row>
    <row r="31" spans="1:20">
      <c r="A31" t="str">
        <f>'GDP Durban'!A31</f>
        <v>2008q1</v>
      </c>
      <c r="B31" s="7">
        <v>39679.286244765506</v>
      </c>
      <c r="C31" s="7">
        <v>242968.67667019999</v>
      </c>
      <c r="D31" s="118">
        <f>'GDP Durban'!D31</f>
        <v>242697907000</v>
      </c>
      <c r="E31" s="118">
        <f>'GDP Durban'!E31</f>
        <v>38889264633.840996</v>
      </c>
      <c r="F31" s="119">
        <v>5543646776</v>
      </c>
      <c r="G31" s="119">
        <v>903654581</v>
      </c>
      <c r="H31" s="10">
        <f t="shared" si="0"/>
        <v>16.023733008064628</v>
      </c>
      <c r="I31" s="10">
        <f t="shared" si="1"/>
        <v>16.300724369961191</v>
      </c>
      <c r="J31" s="10">
        <f t="shared" si="2"/>
        <v>43.7794680661667</v>
      </c>
      <c r="K31" s="10">
        <f t="shared" si="2"/>
        <v>43.035541955428869</v>
      </c>
      <c r="L31" s="119">
        <v>26551214</v>
      </c>
      <c r="M31" s="118">
        <f t="shared" ref="M31:M38" si="10">L31*K31</f>
        <v>1142645884.0645704</v>
      </c>
      <c r="N31" s="10">
        <f t="shared" si="4"/>
        <v>2.4981198329562098</v>
      </c>
      <c r="O31" s="10">
        <f t="shared" si="5"/>
        <v>6.6883187365373225</v>
      </c>
      <c r="Q31" s="159">
        <f t="shared" si="9"/>
        <v>2.938203884344609E-2</v>
      </c>
    </row>
    <row r="32" spans="1:20">
      <c r="A32" t="str">
        <f>'GDP Durban'!A32</f>
        <v>2008q2</v>
      </c>
      <c r="B32" s="7">
        <v>39679.286244765506</v>
      </c>
      <c r="C32" s="7">
        <v>242968.67667019999</v>
      </c>
      <c r="D32" s="118">
        <f>'GDP Durban'!D32</f>
        <v>264941911000.00003</v>
      </c>
      <c r="E32" s="118">
        <f>'GDP Durban'!E32</f>
        <v>42903740292.625595</v>
      </c>
      <c r="F32" s="119">
        <v>5265926862</v>
      </c>
      <c r="G32" s="119">
        <v>890416751</v>
      </c>
      <c r="H32" s="10">
        <f t="shared" si="0"/>
        <v>16.193640383542636</v>
      </c>
      <c r="I32" s="10">
        <f t="shared" si="1"/>
        <v>16.909022368415872</v>
      </c>
      <c r="J32" s="10">
        <f t="shared" si="2"/>
        <v>50.312493496990015</v>
      </c>
      <c r="K32" s="10">
        <f t="shared" si="2"/>
        <v>48.183887201629695</v>
      </c>
      <c r="L32" s="119">
        <v>25118675</v>
      </c>
      <c r="M32" s="118">
        <f t="shared" si="10"/>
        <v>1210315402.8543959</v>
      </c>
      <c r="N32" s="10">
        <f t="shared" si="4"/>
        <v>5.9221776171909326</v>
      </c>
      <c r="O32" s="10">
        <f t="shared" si="5"/>
        <v>7.4982781416704034</v>
      </c>
      <c r="Q32" s="159">
        <f t="shared" si="9"/>
        <v>2.8210020725452416E-2</v>
      </c>
    </row>
    <row r="33" spans="1:17">
      <c r="A33" t="str">
        <f>'GDP Durban'!A33</f>
        <v>2008q3</v>
      </c>
      <c r="B33" s="7">
        <v>39679.286244765506</v>
      </c>
      <c r="C33" s="7">
        <v>242968.67667019999</v>
      </c>
      <c r="D33" s="118">
        <f>'GDP Durban'!D33</f>
        <v>273600377000.00003</v>
      </c>
      <c r="E33" s="118">
        <f>'GDP Durban'!E33</f>
        <v>43757363679.176651</v>
      </c>
      <c r="F33" s="119">
        <v>5202135900</v>
      </c>
      <c r="G33" s="119">
        <v>869415812</v>
      </c>
      <c r="H33" s="10">
        <f t="shared" si="0"/>
        <v>15.99316644186373</v>
      </c>
      <c r="I33" s="10">
        <f t="shared" si="1"/>
        <v>16.712670116903329</v>
      </c>
      <c r="J33" s="10">
        <f t="shared" si="2"/>
        <v>52.593854189776174</v>
      </c>
      <c r="K33" s="10">
        <f t="shared" si="2"/>
        <v>50.329615674365776</v>
      </c>
      <c r="L33" s="119">
        <v>24647063</v>
      </c>
      <c r="M33" s="118">
        <f t="shared" si="10"/>
        <v>1240477208.2918808</v>
      </c>
      <c r="N33" s="10">
        <f t="shared" si="4"/>
        <v>2.4920616036408094</v>
      </c>
      <c r="O33" s="10">
        <f t="shared" si="5"/>
        <v>5.7563368894096163</v>
      </c>
      <c r="Q33" s="159">
        <f t="shared" si="9"/>
        <v>2.8348993266296842E-2</v>
      </c>
    </row>
    <row r="34" spans="1:17">
      <c r="A34" t="str">
        <f>'GDP Durban'!A34</f>
        <v>2008q4</v>
      </c>
      <c r="B34" s="7">
        <v>39679.286244765506</v>
      </c>
      <c r="C34" s="7">
        <v>242968.67667019999</v>
      </c>
      <c r="D34" s="118">
        <f>'GDP Durban'!D34</f>
        <v>254636085000.00003</v>
      </c>
      <c r="E34" s="118">
        <f>'GDP Durban'!E34</f>
        <v>40006990437.6894</v>
      </c>
      <c r="F34" s="119">
        <v>5460259824</v>
      </c>
      <c r="G34" s="119">
        <v>899391940</v>
      </c>
      <c r="H34" s="10">
        <f t="shared" si="0"/>
        <v>15.711437928245479</v>
      </c>
      <c r="I34" s="10">
        <f t="shared" si="1"/>
        <v>16.47159602271703</v>
      </c>
      <c r="J34" s="10">
        <f t="shared" si="2"/>
        <v>46.634426420657455</v>
      </c>
      <c r="K34" s="10">
        <f t="shared" si="2"/>
        <v>44.482264804029043</v>
      </c>
      <c r="L34" s="119">
        <v>29260160</v>
      </c>
      <c r="M34" s="118">
        <f t="shared" si="10"/>
        <v>1301558185.3282585</v>
      </c>
      <c r="N34" s="10">
        <f t="shared" si="4"/>
        <v>4.9239902698805151</v>
      </c>
      <c r="O34" s="10">
        <f t="shared" si="5"/>
        <v>16.752940442747075</v>
      </c>
      <c r="Q34" s="159">
        <f t="shared" si="9"/>
        <v>3.253326908844658E-2</v>
      </c>
    </row>
    <row r="35" spans="1:17">
      <c r="A35" t="str">
        <f>'GDP Durban'!A35</f>
        <v>2009q1</v>
      </c>
      <c r="B35" s="7">
        <v>39679.286244765506</v>
      </c>
      <c r="C35" s="7">
        <v>242968.67667019999</v>
      </c>
      <c r="D35" s="118">
        <f>'GDP Durban'!D35</f>
        <v>265676495000</v>
      </c>
      <c r="E35" s="118">
        <f>'GDP Durban'!E35</f>
        <v>42812593970.185493</v>
      </c>
      <c r="F35" s="119">
        <v>5206564996</v>
      </c>
      <c r="G35" s="119">
        <v>842784368</v>
      </c>
      <c r="H35" s="10">
        <f t="shared" si="0"/>
        <v>16.114558410666135</v>
      </c>
      <c r="I35" s="10">
        <f t="shared" si="1"/>
        <v>16.186955673221753</v>
      </c>
      <c r="J35" s="10">
        <f t="shared" si="2"/>
        <v>51.027211838152191</v>
      </c>
      <c r="K35" s="10">
        <f t="shared" si="2"/>
        <v>50.798989155177942</v>
      </c>
      <c r="L35" s="119">
        <v>27025671</v>
      </c>
      <c r="M35" s="118">
        <f t="shared" si="10"/>
        <v>1372876768.0404069</v>
      </c>
      <c r="N35" s="10">
        <f t="shared" si="4"/>
        <v>5.4794771003004819</v>
      </c>
      <c r="O35" s="10">
        <f t="shared" si="5"/>
        <v>20.148926906109281</v>
      </c>
      <c r="Q35" s="159">
        <f t="shared" si="9"/>
        <v>3.2067124197063895E-2</v>
      </c>
    </row>
    <row r="36" spans="1:17">
      <c r="A36" t="str">
        <f>'GDP Durban'!A36</f>
        <v>2009q2</v>
      </c>
      <c r="B36" s="7">
        <v>39679.286244765506</v>
      </c>
      <c r="C36" s="7">
        <v>242968.67667019999</v>
      </c>
      <c r="D36" s="118">
        <f>'GDP Durban'!D36</f>
        <v>282055093000</v>
      </c>
      <c r="E36" s="118">
        <f>'GDP Durban'!E36</f>
        <v>46040114795.34021</v>
      </c>
      <c r="F36" s="119">
        <v>4994646966</v>
      </c>
      <c r="G36" s="119">
        <v>831381344</v>
      </c>
      <c r="H36" s="10">
        <f t="shared" si="0"/>
        <v>16.323092877227431</v>
      </c>
      <c r="I36" s="10">
        <f t="shared" si="1"/>
        <v>16.645447609399667</v>
      </c>
      <c r="J36" s="10">
        <f t="shared" si="2"/>
        <v>56.471477347654442</v>
      </c>
      <c r="K36" s="10">
        <f t="shared" si="2"/>
        <v>55.377854131088384</v>
      </c>
      <c r="L36" s="119">
        <v>26386645</v>
      </c>
      <c r="M36" s="118">
        <f t="shared" si="10"/>
        <v>1461235777.8188126</v>
      </c>
      <c r="N36" s="10">
        <f t="shared" si="4"/>
        <v>6.4360481461512391</v>
      </c>
      <c r="O36" s="10">
        <f t="shared" si="5"/>
        <v>20.731817043115257</v>
      </c>
      <c r="Q36" s="159">
        <f t="shared" si="9"/>
        <v>3.1738317428494041E-2</v>
      </c>
    </row>
    <row r="37" spans="1:17">
      <c r="A37" t="str">
        <f>'GDP Durban'!A37</f>
        <v>2009q3</v>
      </c>
      <c r="B37" s="7">
        <v>39679.286244765506</v>
      </c>
      <c r="C37" s="7">
        <v>242968.67667019999</v>
      </c>
      <c r="D37" s="118">
        <f>'GDP Durban'!D37</f>
        <v>281726694000</v>
      </c>
      <c r="E37" s="118">
        <f>'GDP Durban'!E37</f>
        <v>44884204127.025658</v>
      </c>
      <c r="F37" s="119">
        <v>5002707417</v>
      </c>
      <c r="G37" s="119">
        <v>835393434</v>
      </c>
      <c r="H37" s="10">
        <f t="shared" si="0"/>
        <v>15.931825092522351</v>
      </c>
      <c r="I37" s="10">
        <f t="shared" si="1"/>
        <v>16.698826542627685</v>
      </c>
      <c r="J37" s="10">
        <f>D37/F37</f>
        <v>56.314845246125657</v>
      </c>
      <c r="K37" s="10">
        <f>E37/G37</f>
        <v>53.72822229654448</v>
      </c>
      <c r="L37" s="119">
        <v>26300094</v>
      </c>
      <c r="M37" s="118">
        <f t="shared" si="10"/>
        <v>1413057296.8520157</v>
      </c>
      <c r="N37" s="10">
        <f t="shared" ref="N37:N45" si="11">(M37-M36)/M36*100</f>
        <v>-3.2971052104071057</v>
      </c>
      <c r="O37" s="10">
        <f t="shared" ref="O37:O45" si="12">(M37-M33)/M33*100</f>
        <v>13.912394956274543</v>
      </c>
      <c r="Q37" s="159">
        <f t="shared" si="9"/>
        <v>3.1482284788941738E-2</v>
      </c>
    </row>
    <row r="38" spans="1:17">
      <c r="A38" t="str">
        <f>'GDP Durban'!A38</f>
        <v>2009q4</v>
      </c>
      <c r="B38" s="7">
        <v>39679.286244765506</v>
      </c>
      <c r="C38" s="7">
        <v>242968.67667019999</v>
      </c>
      <c r="D38" s="118">
        <f>'GDP Durban'!D38</f>
        <v>267221909000</v>
      </c>
      <c r="E38" s="118">
        <f>'GDP Durban'!E38</f>
        <v>42041090901.758553</v>
      </c>
      <c r="F38" s="119">
        <v>5074816265</v>
      </c>
      <c r="G38" s="119">
        <v>901763015</v>
      </c>
      <c r="H38" s="10">
        <f t="shared" si="0"/>
        <v>15.732651210780233</v>
      </c>
      <c r="I38" s="10">
        <f>G38/F38*100</f>
        <v>17.769372680924043</v>
      </c>
      <c r="J38" s="10">
        <f>D38/F38</f>
        <v>52.656469721470792</v>
      </c>
      <c r="K38" s="10">
        <f>E38/G38</f>
        <v>46.620997093963268</v>
      </c>
      <c r="L38" s="119">
        <v>28082178</v>
      </c>
      <c r="M38" s="118">
        <f t="shared" si="10"/>
        <v>1309219138.9301593</v>
      </c>
      <c r="N38" s="10">
        <f t="shared" si="11"/>
        <v>-7.3484746976067594</v>
      </c>
      <c r="O38" s="10">
        <f t="shared" si="12"/>
        <v>0.5885986264969546</v>
      </c>
      <c r="Q38" s="159">
        <f t="shared" si="9"/>
        <v>3.1141416905416112E-2</v>
      </c>
    </row>
    <row r="39" spans="1:17">
      <c r="A39" t="str">
        <f>'GDP Durban'!A39</f>
        <v>2010q1</v>
      </c>
      <c r="B39" s="7">
        <v>39679.286244765506</v>
      </c>
      <c r="C39" s="7">
        <v>242968.67667019999</v>
      </c>
      <c r="D39" s="118">
        <f>'GDP Durban'!D39</f>
        <v>280728850000</v>
      </c>
      <c r="E39" s="118">
        <f>'GDP Durban'!E39</f>
        <v>45559952983.56572</v>
      </c>
      <c r="F39" s="119"/>
      <c r="G39" s="119"/>
      <c r="H39" s="10"/>
      <c r="I39" s="10"/>
      <c r="J39" s="10"/>
      <c r="K39" s="10"/>
      <c r="L39" s="119"/>
      <c r="M39" s="158">
        <f t="shared" ref="M39:M45" si="13">E39*Q39</f>
        <v>1396968367.8567679</v>
      </c>
      <c r="N39" s="10">
        <f t="shared" si="11"/>
        <v>6.7024095750932631</v>
      </c>
      <c r="O39" s="10">
        <f t="shared" si="12"/>
        <v>1.7548260978112697</v>
      </c>
      <c r="Q39" s="159">
        <f>(Q27+Q31+Q35)/3</f>
        <v>3.0662199505795785E-2</v>
      </c>
    </row>
    <row r="40" spans="1:17">
      <c r="A40" t="str">
        <f>'GDP Durban'!A40</f>
        <v>2010q2</v>
      </c>
      <c r="B40" s="7">
        <v>39679.286244765506</v>
      </c>
      <c r="C40" s="7">
        <v>242968.67667019999</v>
      </c>
      <c r="D40" s="118">
        <f>'GDP Durban'!D40</f>
        <v>311371839999.99994</v>
      </c>
      <c r="E40" s="118">
        <f>'GDP Durban'!E40</f>
        <v>50966464123.846397</v>
      </c>
      <c r="F40" s="119"/>
      <c r="G40" s="119"/>
      <c r="H40" s="10"/>
      <c r="I40" s="10"/>
      <c r="J40" s="10"/>
      <c r="K40" s="10"/>
      <c r="L40" s="119"/>
      <c r="M40" s="158">
        <f t="shared" si="13"/>
        <v>1537246645.1579564</v>
      </c>
      <c r="N40" s="10">
        <f t="shared" si="11"/>
        <v>10.041621594940173</v>
      </c>
      <c r="O40" s="10">
        <f t="shared" si="12"/>
        <v>5.2018208486932354</v>
      </c>
      <c r="Q40" s="159">
        <f t="shared" ref="Q40:Q52" si="14">(Q28+Q32+Q36)/3</f>
        <v>3.0161924543607943E-2</v>
      </c>
    </row>
    <row r="41" spans="1:17">
      <c r="A41" t="str">
        <f>'GDP Durban'!A41</f>
        <v>2010q3</v>
      </c>
      <c r="B41" s="7">
        <v>39679.286244765506</v>
      </c>
      <c r="C41" s="7">
        <v>242968.67667019999</v>
      </c>
      <c r="D41" s="118">
        <f>'GDP Durban'!D41</f>
        <v>305710000000</v>
      </c>
      <c r="E41" s="118">
        <f>'GDP Durban'!E41</f>
        <v>48226886311.701881</v>
      </c>
      <c r="F41" s="119"/>
      <c r="G41" s="119"/>
      <c r="H41" s="10"/>
      <c r="I41" s="10"/>
      <c r="J41" s="10"/>
      <c r="K41" s="10"/>
      <c r="L41" s="119"/>
      <c r="M41" s="158">
        <f t="shared" si="13"/>
        <v>1452733891.216037</v>
      </c>
      <c r="N41" s="10">
        <f t="shared" si="11"/>
        <v>-5.4976704101530434</v>
      </c>
      <c r="O41" s="10">
        <f t="shared" si="12"/>
        <v>2.807854603802133</v>
      </c>
      <c r="Q41" s="159">
        <f t="shared" si="14"/>
        <v>3.0122904510705317E-2</v>
      </c>
    </row>
    <row r="42" spans="1:17">
      <c r="A42" t="str">
        <f>'GDP Durban'!A42</f>
        <v>2010q4</v>
      </c>
      <c r="B42" s="7">
        <v>39679.286244765506</v>
      </c>
      <c r="C42" s="7">
        <v>242968.67667019999</v>
      </c>
      <c r="D42" s="118">
        <f>'GDP Durban'!D42</f>
        <v>297897000000</v>
      </c>
      <c r="E42" s="118">
        <f>'GDP Durban'!E42</f>
        <v>46123694433.681396</v>
      </c>
      <c r="F42" s="119"/>
      <c r="G42" s="119"/>
      <c r="H42" s="10"/>
      <c r="I42" s="10"/>
      <c r="J42" s="10"/>
      <c r="K42" s="10"/>
      <c r="L42" s="119"/>
      <c r="M42" s="158">
        <f t="shared" si="13"/>
        <v>1448470367.5550961</v>
      </c>
      <c r="N42" s="10">
        <f t="shared" si="11"/>
        <v>-0.29348276974333037</v>
      </c>
      <c r="O42" s="10">
        <f t="shared" si="12"/>
        <v>10.636204779188246</v>
      </c>
      <c r="Q42" s="159">
        <f t="shared" si="14"/>
        <v>3.1404040490246685E-2</v>
      </c>
    </row>
    <row r="43" spans="1:17">
      <c r="A43" t="str">
        <f>'GDP Durban'!A43</f>
        <v>2011q1</v>
      </c>
      <c r="B43" s="7">
        <v>39679.286244765506</v>
      </c>
      <c r="C43" s="7">
        <v>242968.67667019999</v>
      </c>
      <c r="D43" s="118">
        <f>'GDP Durban'!D43</f>
        <v>303501000000</v>
      </c>
      <c r="E43" s="118">
        <f>'GDP Durban'!E43</f>
        <v>47780460177.217697</v>
      </c>
      <c r="F43" s="119"/>
      <c r="G43" s="119"/>
      <c r="H43" s="10"/>
      <c r="I43" s="10"/>
      <c r="J43" s="10"/>
      <c r="K43" s="10"/>
      <c r="L43" s="119"/>
      <c r="M43" s="158">
        <f t="shared" si="13"/>
        <v>1467041096.6710081</v>
      </c>
      <c r="N43" s="10">
        <f t="shared" si="11"/>
        <v>1.2820924426129536</v>
      </c>
      <c r="O43" s="10">
        <f t="shared" si="12"/>
        <v>5.0160569434901356</v>
      </c>
      <c r="Q43" s="159">
        <f t="shared" si="14"/>
        <v>3.0703787515435257E-2</v>
      </c>
    </row>
    <row r="44" spans="1:17">
      <c r="A44" t="str">
        <f>'GDP Durban'!A44</f>
        <v>2011q2</v>
      </c>
      <c r="B44" s="7">
        <v>39679.286244765506</v>
      </c>
      <c r="C44" s="7">
        <v>242968.67667019999</v>
      </c>
      <c r="D44" s="118">
        <f>'GDP Durban'!D44</f>
        <v>329741000000</v>
      </c>
      <c r="E44" s="118">
        <f>'GDP Durban'!E44</f>
        <v>52960474284.405617</v>
      </c>
      <c r="F44" s="119"/>
      <c r="G44" s="119"/>
      <c r="H44" s="10"/>
      <c r="I44" s="10"/>
      <c r="J44" s="10"/>
      <c r="K44" s="10"/>
      <c r="L44" s="119"/>
      <c r="M44" s="158">
        <f t="shared" si="13"/>
        <v>1590760750.118288</v>
      </c>
      <c r="N44" s="10">
        <f t="shared" si="11"/>
        <v>8.4332779584718569</v>
      </c>
      <c r="O44" s="10">
        <f t="shared" si="12"/>
        <v>3.4811658317090002</v>
      </c>
      <c r="Q44" s="159">
        <f t="shared" si="14"/>
        <v>3.0036754232518132E-2</v>
      </c>
    </row>
    <row r="45" spans="1:17">
      <c r="A45" t="str">
        <f>'GDP Durban'!A45</f>
        <v>2011q3</v>
      </c>
      <c r="B45" s="7">
        <v>39679.286244765506</v>
      </c>
      <c r="C45" s="7">
        <v>242968.67667019999</v>
      </c>
      <c r="D45" s="118">
        <f>'GDP Durban'!D45</f>
        <v>335521800000</v>
      </c>
      <c r="E45" s="118">
        <f>'GDP Durban'!E45</f>
        <v>52585093284.393723</v>
      </c>
      <c r="F45" s="119"/>
      <c r="G45" s="119"/>
      <c r="H45" s="10"/>
      <c r="I45" s="10"/>
      <c r="J45" s="10"/>
      <c r="K45" s="10"/>
      <c r="L45" s="119"/>
      <c r="M45" s="158">
        <f t="shared" si="13"/>
        <v>1576749693.8505144</v>
      </c>
      <c r="N45" s="10">
        <f t="shared" si="11"/>
        <v>-0.88077709150994421</v>
      </c>
      <c r="O45" s="10">
        <f t="shared" si="12"/>
        <v>8.5367184853564417</v>
      </c>
      <c r="Q45" s="159">
        <f t="shared" si="14"/>
        <v>2.9984727521981298E-2</v>
      </c>
    </row>
    <row r="46" spans="1:17">
      <c r="A46" t="str">
        <f>'GDP Durban'!A46</f>
        <v>2011q4</v>
      </c>
      <c r="B46" s="7">
        <v>39679.286244765506</v>
      </c>
      <c r="C46" s="7">
        <v>242968.67667019999</v>
      </c>
      <c r="D46" s="118">
        <f>'GDP Durban'!D46</f>
        <v>322299890000</v>
      </c>
      <c r="E46" s="118">
        <f>'GDP Durban'!E46</f>
        <v>49449007046.135582</v>
      </c>
      <c r="F46" s="119"/>
      <c r="G46" s="119"/>
      <c r="H46" s="10"/>
      <c r="I46" s="10"/>
      <c r="J46" s="10"/>
      <c r="K46" s="10"/>
      <c r="L46" s="119"/>
      <c r="M46" s="158">
        <f t="shared" ref="M46:M49" si="15">E46*Q46</f>
        <v>1567182871.9501073</v>
      </c>
      <c r="N46" s="10">
        <f t="shared" ref="N46:N49" si="16">(M46-M45)/M45*100</f>
        <v>-0.60674322232112443</v>
      </c>
      <c r="O46" s="10">
        <f t="shared" ref="O46:O49" si="17">(M46-M42)/M42*100</f>
        <v>8.1957150835876984</v>
      </c>
      <c r="Q46" s="159">
        <f t="shared" si="14"/>
        <v>3.1692908828036458E-2</v>
      </c>
    </row>
    <row r="47" spans="1:17">
      <c r="A47" t="str">
        <f>'GDP Durban'!A47</f>
        <v>2012q1</v>
      </c>
      <c r="B47" s="7">
        <v>39679.286244765506</v>
      </c>
      <c r="C47" s="7">
        <v>242968.67667019999</v>
      </c>
      <c r="D47" s="118">
        <f>'GDP Durban'!D47</f>
        <v>330727000000</v>
      </c>
      <c r="E47" s="118">
        <f>'GDP Durban'!E47</f>
        <v>52239134627.544281</v>
      </c>
      <c r="F47" s="119"/>
      <c r="G47" s="119"/>
      <c r="H47" s="10"/>
      <c r="I47" s="10"/>
      <c r="J47" s="10"/>
      <c r="K47" s="10"/>
      <c r="L47" s="119"/>
      <c r="M47" s="158">
        <f t="shared" si="15"/>
        <v>1626954958.5342758</v>
      </c>
      <c r="N47" s="10">
        <f t="shared" si="16"/>
        <v>3.8139828895521086</v>
      </c>
      <c r="O47" s="10">
        <f t="shared" si="17"/>
        <v>10.900435047534952</v>
      </c>
      <c r="Q47" s="159">
        <f t="shared" si="14"/>
        <v>3.1144370406098312E-2</v>
      </c>
    </row>
    <row r="48" spans="1:17">
      <c r="A48" t="str">
        <f>'GDP Durban'!A48</f>
        <v>2012q2</v>
      </c>
      <c r="B48" s="7">
        <v>39679.286244765506</v>
      </c>
      <c r="C48" s="7">
        <v>242968.67667019999</v>
      </c>
      <c r="D48" s="118">
        <f>'GDP Durban'!D48</f>
        <v>360811000000</v>
      </c>
      <c r="E48" s="118">
        <f>'GDP Durban'!E48</f>
        <v>58914674803.910172</v>
      </c>
      <c r="F48" s="119"/>
      <c r="G48" s="119"/>
      <c r="H48" s="10"/>
      <c r="I48" s="10"/>
      <c r="J48" s="10"/>
      <c r="K48" s="10"/>
      <c r="L48" s="119"/>
      <c r="M48" s="158">
        <f t="shared" si="15"/>
        <v>1805479411.2811728</v>
      </c>
      <c r="N48" s="10">
        <f t="shared" si="16"/>
        <v>10.972919183191754</v>
      </c>
      <c r="O48" s="10">
        <f t="shared" si="17"/>
        <v>13.497860136850774</v>
      </c>
      <c r="Q48" s="159">
        <f t="shared" si="14"/>
        <v>3.064566540154004E-2</v>
      </c>
    </row>
    <row r="49" spans="1:17">
      <c r="A49" t="str">
        <f>'GDP Durban'!A49</f>
        <v>2012q3</v>
      </c>
      <c r="B49" s="7">
        <v>39679.286244765506</v>
      </c>
      <c r="C49" s="7">
        <v>242968.67667019999</v>
      </c>
      <c r="D49" s="118">
        <f>'GDP Durban'!D49</f>
        <v>355945000000</v>
      </c>
      <c r="E49" s="118">
        <f>'GDP Durban'!E49</f>
        <v>56091760879.650818</v>
      </c>
      <c r="F49" s="119"/>
      <c r="G49" s="119"/>
      <c r="H49" s="10"/>
      <c r="I49" s="10"/>
      <c r="J49" s="10"/>
      <c r="K49" s="10"/>
      <c r="L49" s="119"/>
      <c r="M49" s="158">
        <f t="shared" si="15"/>
        <v>1712479904.4486287</v>
      </c>
      <c r="N49" s="10">
        <f t="shared" si="16"/>
        <v>-5.1509591442281479</v>
      </c>
      <c r="O49" s="10">
        <f t="shared" si="17"/>
        <v>8.6082281244433396</v>
      </c>
      <c r="Q49" s="159">
        <f t="shared" si="14"/>
        <v>3.0529972273876119E-2</v>
      </c>
    </row>
    <row r="50" spans="1:17">
      <c r="A50" t="str">
        <f>'GDP Durban'!A50</f>
        <v>2012q4</v>
      </c>
      <c r="B50" s="7">
        <v>39679.286244765506</v>
      </c>
      <c r="C50" s="7">
        <v>242968.67667019999</v>
      </c>
      <c r="D50" s="118">
        <f>'GDP Durban'!D50</f>
        <v>340175000000</v>
      </c>
      <c r="E50" s="118">
        <f>'GDP Durban'!E50</f>
        <v>52969617752.072212</v>
      </c>
      <c r="F50" s="119"/>
      <c r="G50" s="119"/>
      <c r="H50" s="10"/>
      <c r="I50" s="10"/>
      <c r="J50" s="10"/>
      <c r="K50" s="10"/>
      <c r="L50" s="119"/>
      <c r="M50" s="158">
        <f t="shared" ref="M50:M52" si="18">E50*Q50</f>
        <v>1663923412.1497138</v>
      </c>
      <c r="N50" s="10">
        <f t="shared" ref="N50:N52" si="19">(M50-M49)/M49*100</f>
        <v>-2.8354488816351253</v>
      </c>
      <c r="O50" s="10">
        <f t="shared" ref="O50:O52" si="20">(M50-M46)/M46*100</f>
        <v>6.1728941740684258</v>
      </c>
      <c r="Q50" s="159">
        <f t="shared" si="14"/>
        <v>3.1412788741233079E-2</v>
      </c>
    </row>
    <row r="51" spans="1:17">
      <c r="A51" t="str">
        <f>'GDP Durban'!A51</f>
        <v>2013q1</v>
      </c>
      <c r="B51" s="7">
        <v>39679.286244765506</v>
      </c>
      <c r="C51" s="7">
        <v>242968.67667019999</v>
      </c>
      <c r="D51" s="118">
        <f>'GDP Durban'!D51</f>
        <v>351276160000.00006</v>
      </c>
      <c r="E51" s="118">
        <f>'GDP Durban'!E51</f>
        <v>55598029509.702454</v>
      </c>
      <c r="F51" s="119"/>
      <c r="G51" s="119"/>
      <c r="H51" s="10"/>
      <c r="I51" s="10"/>
      <c r="J51" s="10"/>
      <c r="K51" s="10"/>
      <c r="L51" s="119"/>
      <c r="M51" s="158">
        <f t="shared" si="18"/>
        <v>1714464527.3992596</v>
      </c>
      <c r="N51" s="10">
        <f t="shared" si="19"/>
        <v>3.0374664410935224</v>
      </c>
      <c r="O51" s="10">
        <f t="shared" si="20"/>
        <v>5.3787333451333641</v>
      </c>
      <c r="Q51" s="159">
        <f t="shared" si="14"/>
        <v>3.0836785809109785E-2</v>
      </c>
    </row>
    <row r="52" spans="1:17">
      <c r="A52" t="str">
        <f>'GDP Durban'!A52</f>
        <v>2013q2</v>
      </c>
      <c r="B52" s="7">
        <v>39679.286244765506</v>
      </c>
      <c r="C52" s="7">
        <v>242968.67667019999</v>
      </c>
      <c r="D52" s="118">
        <f>'GDP Durban'!D52</f>
        <v>377589355179.47571</v>
      </c>
      <c r="E52" s="118">
        <f>'GDP Durban'!E52</f>
        <v>62335648370.099991</v>
      </c>
      <c r="F52" s="119"/>
      <c r="G52" s="119"/>
      <c r="H52" s="10"/>
      <c r="I52" s="10"/>
      <c r="J52" s="10"/>
      <c r="K52" s="10"/>
      <c r="L52" s="119"/>
      <c r="M52" s="158">
        <f t="shared" si="18"/>
        <v>1887613698.3571117</v>
      </c>
      <c r="N52" s="10">
        <f t="shared" si="19"/>
        <v>10.099314870078361</v>
      </c>
      <c r="O52" s="10">
        <f t="shared" si="20"/>
        <v>4.5491677480640025</v>
      </c>
      <c r="Q52" s="159">
        <f t="shared" si="14"/>
        <v>3.0281448059222036E-2</v>
      </c>
    </row>
    <row r="53" spans="1:17">
      <c r="M53" s="10"/>
    </row>
    <row r="54" spans="1:17">
      <c r="M54" s="10"/>
    </row>
    <row r="55" spans="1:17">
      <c r="M55" s="10"/>
    </row>
    <row r="56" spans="1:17">
      <c r="M56" s="10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A1:T56"/>
  <sheetViews>
    <sheetView workbookViewId="0">
      <selection activeCell="A2" sqref="A2"/>
    </sheetView>
  </sheetViews>
  <sheetFormatPr defaultRowHeight="12.75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7.875" customWidth="1"/>
    <col min="14" max="14" width="15.75" customWidth="1"/>
    <col min="15" max="15" width="13.5" customWidth="1"/>
    <col min="16" max="16" width="11.375" customWidth="1"/>
    <col min="17" max="17" width="8" customWidth="1"/>
    <col min="19" max="19" width="14.5" bestFit="1" customWidth="1"/>
  </cols>
  <sheetData>
    <row r="1" spans="1:20" ht="28.5" customHeight="1" thickBot="1">
      <c r="D1" s="222" t="s">
        <v>197</v>
      </c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4"/>
    </row>
    <row r="2" spans="1:20" ht="39" thickBot="1">
      <c r="C2" s="117" t="s">
        <v>60</v>
      </c>
      <c r="D2" s="125" t="s">
        <v>198</v>
      </c>
      <c r="E2" s="123" t="s">
        <v>199</v>
      </c>
      <c r="F2" s="123" t="s">
        <v>59</v>
      </c>
      <c r="G2" s="123" t="s">
        <v>58</v>
      </c>
      <c r="H2" s="123" t="s">
        <v>61</v>
      </c>
      <c r="I2" s="123" t="s">
        <v>62</v>
      </c>
      <c r="J2" s="123" t="s">
        <v>63</v>
      </c>
      <c r="K2" s="123" t="s">
        <v>64</v>
      </c>
      <c r="L2" s="123" t="s">
        <v>82</v>
      </c>
      <c r="M2" s="123" t="s">
        <v>200</v>
      </c>
      <c r="N2" s="123" t="s">
        <v>84</v>
      </c>
      <c r="O2" s="124" t="s">
        <v>85</v>
      </c>
    </row>
    <row r="3" spans="1:20" hidden="1">
      <c r="A3" t="s">
        <v>53</v>
      </c>
      <c r="B3" s="7">
        <v>37676.73632361889</v>
      </c>
      <c r="C3" s="7">
        <v>228114.65100000001</v>
      </c>
      <c r="D3" s="118">
        <f>'GDP Durban'!D3</f>
        <v>105984228000</v>
      </c>
      <c r="E3" s="118">
        <f>'GDP Durban'!E3</f>
        <v>17410490589.679008</v>
      </c>
    </row>
    <row r="4" spans="1:20" hidden="1">
      <c r="A4" t="s">
        <v>54</v>
      </c>
      <c r="B4" s="7">
        <v>39785.998991779808</v>
      </c>
      <c r="C4" s="7">
        <v>237077.625</v>
      </c>
      <c r="D4" s="118">
        <f>'GDP Durban'!D4</f>
        <v>115470571000</v>
      </c>
      <c r="E4" s="118">
        <f>'GDP Durban'!E4</f>
        <v>19474828052.602894</v>
      </c>
    </row>
    <row r="5" spans="1:20" hidden="1">
      <c r="A5" t="s">
        <v>55</v>
      </c>
      <c r="B5" s="7">
        <v>40039.788367970163</v>
      </c>
      <c r="C5" s="7">
        <v>239764.666</v>
      </c>
      <c r="D5" s="118">
        <f>'GDP Durban'!D5</f>
        <v>116423083000</v>
      </c>
      <c r="E5" s="118">
        <f>'GDP Durban'!E5</f>
        <v>19469146925.633884</v>
      </c>
    </row>
    <row r="6" spans="1:20" hidden="1">
      <c r="A6" t="s">
        <v>52</v>
      </c>
      <c r="B6" s="7">
        <v>40074.592176024802</v>
      </c>
      <c r="C6" s="7">
        <v>242416.25599999999</v>
      </c>
      <c r="D6" s="118">
        <f>'GDP Durban'!D6</f>
        <v>115341718000.00002</v>
      </c>
      <c r="E6" s="118">
        <f>'GDP Durban'!E6</f>
        <v>19075263332.247108</v>
      </c>
    </row>
    <row r="7" spans="1:20" hidden="1">
      <c r="A7" t="s">
        <v>49</v>
      </c>
      <c r="B7" s="7">
        <v>38164.553783353913</v>
      </c>
      <c r="C7" s="7">
        <v>234422.22595000002</v>
      </c>
      <c r="D7" s="118">
        <f>'GDP Durban'!D7</f>
        <v>120724220000</v>
      </c>
      <c r="E7" s="118">
        <f>'GDP Durban'!E7</f>
        <v>19526820485.858513</v>
      </c>
      <c r="F7" s="119">
        <v>4118958622</v>
      </c>
      <c r="G7" s="119">
        <v>674878797</v>
      </c>
      <c r="H7" s="10">
        <f>E7/D7*100</f>
        <v>16.174733194265833</v>
      </c>
      <c r="I7" s="10">
        <f>G7/F7*100</f>
        <v>16.384694747729856</v>
      </c>
      <c r="J7" s="10">
        <f>D7/F7</f>
        <v>29.309403438819007</v>
      </c>
      <c r="K7" s="10">
        <f>E7/G7</f>
        <v>28.933818298426278</v>
      </c>
      <c r="M7" s="118">
        <f>E7*$L$26</f>
        <v>553566002.58202231</v>
      </c>
    </row>
    <row r="8" spans="1:20" hidden="1">
      <c r="A8" t="s">
        <v>50</v>
      </c>
      <c r="B8" s="7">
        <v>40899.509629239452</v>
      </c>
      <c r="C8" s="7">
        <v>246691.99999189001</v>
      </c>
      <c r="D8" s="118">
        <f>'GDP Durban'!D8</f>
        <v>136557709999.99998</v>
      </c>
      <c r="E8" s="118">
        <f>'GDP Durban'!E8</f>
        <v>22919802949.964966</v>
      </c>
      <c r="F8" s="119">
        <v>4128329079</v>
      </c>
      <c r="G8" s="119">
        <v>697677279</v>
      </c>
      <c r="H8" s="10">
        <f t="shared" ref="H8:H38" si="0">E8/D8*100</f>
        <v>16.783968440862818</v>
      </c>
      <c r="I8" s="10">
        <f t="shared" ref="I8:I37" si="1">G8/F8*100</f>
        <v>16.899749648082743</v>
      </c>
      <c r="J8" s="10">
        <f t="shared" ref="J8:K36" si="2">D8/F8</f>
        <v>33.078203647728145</v>
      </c>
      <c r="K8" s="10">
        <f t="shared" si="2"/>
        <v>32.851582873411829</v>
      </c>
      <c r="M8" s="118">
        <f t="shared" ref="M8:M30" si="3">E8*$L$26</f>
        <v>649753691.75786865</v>
      </c>
      <c r="N8" s="10">
        <f>(M8-M7)/M7*100</f>
        <v>17.376010941277798</v>
      </c>
    </row>
    <row r="9" spans="1:20" hidden="1">
      <c r="A9" t="s">
        <v>51</v>
      </c>
      <c r="B9" s="7">
        <v>40843.515709009815</v>
      </c>
      <c r="C9" s="7">
        <v>248774.73830440003</v>
      </c>
      <c r="D9" s="118">
        <f>'GDP Durban'!D9</f>
        <v>140796350000</v>
      </c>
      <c r="E9" s="118">
        <f>'GDP Durban'!E9</f>
        <v>23199950809.860989</v>
      </c>
      <c r="F9" s="119">
        <v>4479766142</v>
      </c>
      <c r="G9" s="119">
        <v>748604188</v>
      </c>
      <c r="H9" s="10">
        <f t="shared" si="0"/>
        <v>16.477664946471261</v>
      </c>
      <c r="I9" s="10">
        <f t="shared" si="1"/>
        <v>16.71078722126741</v>
      </c>
      <c r="J9" s="10">
        <f t="shared" si="2"/>
        <v>31.429397324999918</v>
      </c>
      <c r="K9" s="10">
        <f t="shared" si="2"/>
        <v>30.990944456032068</v>
      </c>
      <c r="M9" s="118">
        <f t="shared" si="3"/>
        <v>657695605.85734332</v>
      </c>
      <c r="N9" s="10">
        <f t="shared" ref="N9:N36" si="4">(M9-M8)/M8*100</f>
        <v>1.2222961100826235</v>
      </c>
    </row>
    <row r="10" spans="1:20" ht="13.5" hidden="1" thickBot="1">
      <c r="A10" t="s">
        <v>48</v>
      </c>
      <c r="B10" s="7">
        <v>41049.652983244421</v>
      </c>
      <c r="C10" s="7">
        <v>252232.9458972</v>
      </c>
      <c r="D10" s="118">
        <f>'GDP Durban'!D10</f>
        <v>138753900000</v>
      </c>
      <c r="E10" s="118">
        <f>'GDP Durban'!E10</f>
        <v>22631384719.386185</v>
      </c>
      <c r="F10" s="119">
        <v>4393645140</v>
      </c>
      <c r="G10" s="119">
        <v>741841930</v>
      </c>
      <c r="H10" s="10">
        <f t="shared" si="0"/>
        <v>16.310449449987484</v>
      </c>
      <c r="I10" s="10">
        <f t="shared" si="1"/>
        <v>16.884429815376485</v>
      </c>
      <c r="J10" s="10">
        <f t="shared" si="2"/>
        <v>31.580588686322539</v>
      </c>
      <c r="K10" s="10">
        <f t="shared" si="2"/>
        <v>30.507017471210052</v>
      </c>
      <c r="M10" s="118">
        <f t="shared" si="3"/>
        <v>641577320.84848785</v>
      </c>
      <c r="N10" s="10">
        <f t="shared" si="4"/>
        <v>-2.4507211033962086</v>
      </c>
    </row>
    <row r="11" spans="1:20" ht="15.75" thickBot="1">
      <c r="A11" t="str">
        <f>'GDP Durban'!A11</f>
        <v>2003q1</v>
      </c>
      <c r="B11" s="7">
        <v>39679.286244765506</v>
      </c>
      <c r="C11" s="7">
        <v>242968.67667019999</v>
      </c>
      <c r="D11" s="118">
        <f>'GDP Durban'!D11</f>
        <v>138160610000</v>
      </c>
      <c r="E11" s="118">
        <f>'GDP Durban'!E11</f>
        <v>22704415918.090809</v>
      </c>
      <c r="F11" s="119">
        <v>4324510166.1150007</v>
      </c>
      <c r="G11" s="119">
        <v>733454143.19999993</v>
      </c>
      <c r="H11" s="10">
        <f t="shared" si="0"/>
        <v>16.433349503951096</v>
      </c>
      <c r="I11" s="10">
        <f t="shared" si="1"/>
        <v>16.960398172885121</v>
      </c>
      <c r="J11" s="10">
        <f t="shared" si="2"/>
        <v>31.948268056476554</v>
      </c>
      <c r="K11" s="10">
        <f t="shared" si="2"/>
        <v>30.955467534798174</v>
      </c>
      <c r="M11" s="118">
        <f t="shared" si="3"/>
        <v>643647682.93124318</v>
      </c>
      <c r="N11" s="10">
        <f t="shared" si="4"/>
        <v>0.32269876373081069</v>
      </c>
      <c r="O11" s="10">
        <f>(M11-M7)/M7*100</f>
        <v>16.272979180269186</v>
      </c>
      <c r="R11" s="225" t="s">
        <v>162</v>
      </c>
      <c r="S11" s="226"/>
      <c r="T11" s="227"/>
    </row>
    <row r="12" spans="1:20">
      <c r="A12" t="str">
        <f>'GDP Durban'!A12</f>
        <v>2003q2</v>
      </c>
      <c r="B12" s="7">
        <v>39679.286244765506</v>
      </c>
      <c r="C12" s="7">
        <v>242968.67667019999</v>
      </c>
      <c r="D12" s="118">
        <f>'GDP Durban'!D12</f>
        <v>147486400000</v>
      </c>
      <c r="E12" s="118">
        <f>'GDP Durban'!E12</f>
        <v>25164663355.856583</v>
      </c>
      <c r="F12" s="119">
        <v>4344832650.1500006</v>
      </c>
      <c r="G12" s="119">
        <v>733104993.00000012</v>
      </c>
      <c r="H12" s="10">
        <f t="shared" si="0"/>
        <v>17.062361923442829</v>
      </c>
      <c r="I12" s="10">
        <f t="shared" si="1"/>
        <v>16.873031760491177</v>
      </c>
      <c r="J12" s="10">
        <f t="shared" si="2"/>
        <v>33.945242976138147</v>
      </c>
      <c r="K12" s="10">
        <f t="shared" si="2"/>
        <v>34.326138269606055</v>
      </c>
      <c r="M12" s="118">
        <f t="shared" si="3"/>
        <v>713393258.79050648</v>
      </c>
      <c r="N12" s="10">
        <f t="shared" si="4"/>
        <v>10.835986473474772</v>
      </c>
      <c r="O12" s="10">
        <f t="shared" ref="O12:O36" si="5">(M12-M8)/M8*100</f>
        <v>9.7944140741185937</v>
      </c>
      <c r="R12" s="7">
        <v>2001</v>
      </c>
    </row>
    <row r="13" spans="1:20">
      <c r="A13" t="str">
        <f>'GDP Durban'!A13</f>
        <v>2003q3</v>
      </c>
      <c r="B13" s="7">
        <v>39679.286244765506</v>
      </c>
      <c r="C13" s="7">
        <v>242968.67667019999</v>
      </c>
      <c r="D13" s="118">
        <f>'GDP Durban'!D13</f>
        <v>148659800000</v>
      </c>
      <c r="E13" s="118">
        <f>'GDP Durban'!E13</f>
        <v>24905522591.276428</v>
      </c>
      <c r="F13" s="119">
        <v>4469507962.3999996</v>
      </c>
      <c r="G13" s="119">
        <v>755965791.00000012</v>
      </c>
      <c r="H13" s="10">
        <f t="shared" si="0"/>
        <v>16.753367481509077</v>
      </c>
      <c r="I13" s="10">
        <f t="shared" si="1"/>
        <v>16.913848176569036</v>
      </c>
      <c r="J13" s="10">
        <f t="shared" si="2"/>
        <v>33.26088716042333</v>
      </c>
      <c r="K13" s="10">
        <f t="shared" si="2"/>
        <v>32.945303726417464</v>
      </c>
      <c r="M13" s="118">
        <f t="shared" si="3"/>
        <v>706046875.01755309</v>
      </c>
      <c r="N13" s="10">
        <f t="shared" si="4"/>
        <v>-1.0297803746293479</v>
      </c>
      <c r="O13" s="10">
        <f t="shared" si="5"/>
        <v>7.3516180934767181</v>
      </c>
      <c r="R13" s="7">
        <f>R12+1</f>
        <v>2002</v>
      </c>
      <c r="S13" s="154">
        <f>SUM(M7:M10)</f>
        <v>2502592621.045722</v>
      </c>
    </row>
    <row r="14" spans="1:20">
      <c r="A14" t="str">
        <f>'GDP Durban'!A14</f>
        <v>2003q4</v>
      </c>
      <c r="B14" s="7">
        <v>39679.286244765506</v>
      </c>
      <c r="C14" s="7">
        <v>242968.67667019999</v>
      </c>
      <c r="D14" s="118">
        <f>'GDP Durban'!D14</f>
        <v>141854990000</v>
      </c>
      <c r="E14" s="118">
        <f>'GDP Durban'!E14</f>
        <v>23510670993.050049</v>
      </c>
      <c r="F14" s="119">
        <v>4792454884.6540003</v>
      </c>
      <c r="G14" s="119">
        <v>792421454</v>
      </c>
      <c r="H14" s="10">
        <f t="shared" si="0"/>
        <v>16.573735610604921</v>
      </c>
      <c r="I14" s="10">
        <f t="shared" si="1"/>
        <v>16.534771282613971</v>
      </c>
      <c r="J14" s="10">
        <f t="shared" si="2"/>
        <v>29.599650578712016</v>
      </c>
      <c r="K14" s="10">
        <f t="shared" si="2"/>
        <v>29.669402404960692</v>
      </c>
      <c r="M14" s="118">
        <f t="shared" si="3"/>
        <v>666504215.01386666</v>
      </c>
      <c r="N14" s="10">
        <f t="shared" si="4"/>
        <v>-5.6005714921836249</v>
      </c>
      <c r="O14" s="10">
        <f t="shared" si="5"/>
        <v>3.8852517623928664</v>
      </c>
      <c r="R14" s="7">
        <f t="shared" ref="R14:R23" si="6">R13+1</f>
        <v>2003</v>
      </c>
      <c r="S14" s="154">
        <f>SUM(M11:M14)</f>
        <v>2729592031.7531695</v>
      </c>
      <c r="T14" s="10">
        <f>(S14-S13)/S13*100</f>
        <v>9.0705698082253026</v>
      </c>
    </row>
    <row r="15" spans="1:20">
      <c r="A15" t="str">
        <f>'GDP Durban'!A15</f>
        <v>2004q1</v>
      </c>
      <c r="B15" s="7">
        <v>39679.286244765506</v>
      </c>
      <c r="C15" s="7">
        <v>242968.67667019999</v>
      </c>
      <c r="D15" s="118">
        <f>'GDP Durban'!D15</f>
        <v>149784699999.99997</v>
      </c>
      <c r="E15" s="118">
        <f>'GDP Durban'!E15</f>
        <v>24726548384.494415</v>
      </c>
      <c r="F15" s="119">
        <v>4499340550.9499998</v>
      </c>
      <c r="G15" s="119">
        <v>735941631.61000013</v>
      </c>
      <c r="H15" s="10">
        <f t="shared" si="0"/>
        <v>16.508060158677367</v>
      </c>
      <c r="I15" s="10">
        <f t="shared" si="1"/>
        <v>16.356655453755593</v>
      </c>
      <c r="J15" s="10">
        <f t="shared" si="2"/>
        <v>33.29036740025694</v>
      </c>
      <c r="K15" s="10">
        <f t="shared" si="2"/>
        <v>33.598518309666481</v>
      </c>
      <c r="M15" s="118">
        <f t="shared" si="3"/>
        <v>700973133.68391621</v>
      </c>
      <c r="N15" s="10">
        <f t="shared" si="4"/>
        <v>5.17159800247211</v>
      </c>
      <c r="O15" s="10">
        <f t="shared" si="5"/>
        <v>8.9063399547414743</v>
      </c>
      <c r="R15" s="7">
        <f t="shared" si="6"/>
        <v>2004</v>
      </c>
      <c r="S15" s="154">
        <f>SUM(M15:M18)</f>
        <v>2998912833.4555798</v>
      </c>
      <c r="T15" s="10">
        <f t="shared" ref="T15:T21" si="7">(S15-S14)/S14*100</f>
        <v>9.866705301357074</v>
      </c>
    </row>
    <row r="16" spans="1:20">
      <c r="A16" t="str">
        <f>'GDP Durban'!A16</f>
        <v>2004q2</v>
      </c>
      <c r="B16" s="7">
        <v>39679.286244765506</v>
      </c>
      <c r="C16" s="7">
        <v>242968.67667019999</v>
      </c>
      <c r="D16" s="118">
        <f>'GDP Durban'!D16</f>
        <v>157415710000</v>
      </c>
      <c r="E16" s="118">
        <f>'GDP Durban'!E16</f>
        <v>26662677008.091572</v>
      </c>
      <c r="F16" s="119">
        <v>4543677182.2600002</v>
      </c>
      <c r="G16" s="119">
        <v>765181765.9000001</v>
      </c>
      <c r="H16" s="10">
        <f t="shared" si="0"/>
        <v>16.937748467476069</v>
      </c>
      <c r="I16" s="10">
        <f t="shared" si="1"/>
        <v>16.8405838532614</v>
      </c>
      <c r="J16" s="10">
        <f t="shared" si="2"/>
        <v>34.645003085739091</v>
      </c>
      <c r="K16" s="10">
        <f t="shared" si="2"/>
        <v>34.8448933263996</v>
      </c>
      <c r="M16" s="118">
        <f t="shared" si="3"/>
        <v>755860460.75416303</v>
      </c>
      <c r="N16" s="10">
        <f t="shared" si="4"/>
        <v>7.8301613047265075</v>
      </c>
      <c r="O16" s="10">
        <f t="shared" si="5"/>
        <v>5.9528459850680155</v>
      </c>
      <c r="R16" s="7">
        <f t="shared" si="6"/>
        <v>2005</v>
      </c>
      <c r="S16" s="154">
        <f>SUM(M19:M22)</f>
        <v>3287639737.2198434</v>
      </c>
      <c r="T16" s="10">
        <f t="shared" si="7"/>
        <v>9.627719103511593</v>
      </c>
    </row>
    <row r="17" spans="1:20">
      <c r="A17" t="str">
        <f>'GDP Durban'!A17</f>
        <v>2004q3</v>
      </c>
      <c r="B17" s="7">
        <v>39679.286244765506</v>
      </c>
      <c r="C17" s="7">
        <v>242968.67667019999</v>
      </c>
      <c r="D17" s="118">
        <f>'GDP Durban'!D17</f>
        <v>167895270000.00003</v>
      </c>
      <c r="E17" s="118">
        <f>'GDP Durban'!E17</f>
        <v>28256816833.954792</v>
      </c>
      <c r="F17" s="119">
        <v>4775490888.2999992</v>
      </c>
      <c r="G17" s="119">
        <v>793665970.39999986</v>
      </c>
      <c r="H17" s="10">
        <f t="shared" si="0"/>
        <v>16.830025547446802</v>
      </c>
      <c r="I17" s="10">
        <f t="shared" si="1"/>
        <v>16.619568311699421</v>
      </c>
      <c r="J17" s="10">
        <f t="shared" si="2"/>
        <v>35.157698742833986</v>
      </c>
      <c r="K17" s="10">
        <f t="shared" si="2"/>
        <v>35.602908386904424</v>
      </c>
      <c r="M17" s="118">
        <f t="shared" si="3"/>
        <v>801052744.44412625</v>
      </c>
      <c r="N17" s="10">
        <f t="shared" si="4"/>
        <v>5.978918866171731</v>
      </c>
      <c r="O17" s="10">
        <f t="shared" si="5"/>
        <v>13.456028599264208</v>
      </c>
      <c r="R17" s="7">
        <f t="shared" si="6"/>
        <v>2006</v>
      </c>
      <c r="S17" s="154">
        <f>SUM(M23:M26)</f>
        <v>3664367115.9115453</v>
      </c>
      <c r="T17" s="10">
        <f t="shared" si="7"/>
        <v>11.458900877329013</v>
      </c>
    </row>
    <row r="18" spans="1:20">
      <c r="A18" t="str">
        <f>'GDP Durban'!A18</f>
        <v>2004q4</v>
      </c>
      <c r="B18" s="7">
        <v>39679.286244765506</v>
      </c>
      <c r="C18" s="7">
        <v>242968.67667019999</v>
      </c>
      <c r="D18" s="118">
        <f>'GDP Durban'!D18</f>
        <v>158550419999.99997</v>
      </c>
      <c r="E18" s="118">
        <f>'GDP Durban'!E18</f>
        <v>26139414753.266529</v>
      </c>
      <c r="F18" s="119">
        <v>4830257034.4000006</v>
      </c>
      <c r="G18" s="119">
        <v>826240651</v>
      </c>
      <c r="H18" s="10">
        <f t="shared" si="0"/>
        <v>16.486499848607487</v>
      </c>
      <c r="I18" s="10">
        <f t="shared" si="1"/>
        <v>17.105521406328908</v>
      </c>
      <c r="J18" s="10">
        <f t="shared" si="2"/>
        <v>32.824427120718347</v>
      </c>
      <c r="K18" s="10">
        <f t="shared" si="2"/>
        <v>31.636563417244076</v>
      </c>
      <c r="M18" s="118">
        <f t="shared" si="3"/>
        <v>741026494.57337451</v>
      </c>
      <c r="N18" s="10">
        <f t="shared" si="4"/>
        <v>-7.4934204129599102</v>
      </c>
      <c r="O18" s="10">
        <f t="shared" si="5"/>
        <v>11.181066508027621</v>
      </c>
      <c r="R18" s="7">
        <f t="shared" si="6"/>
        <v>2007</v>
      </c>
      <c r="S18" s="154">
        <f>SUM(M27:M30)</f>
        <v>4163273110.2187023</v>
      </c>
      <c r="T18" s="10">
        <f t="shared" si="7"/>
        <v>13.615065808793823</v>
      </c>
    </row>
    <row r="19" spans="1:20">
      <c r="A19" t="str">
        <f>'GDP Durban'!A19</f>
        <v>2005q1</v>
      </c>
      <c r="B19" s="7">
        <v>39679.286244765506</v>
      </c>
      <c r="C19" s="7">
        <v>242968.67667019999</v>
      </c>
      <c r="D19" s="118">
        <f>'GDP Durban'!D19</f>
        <v>165156099000.00003</v>
      </c>
      <c r="E19" s="118">
        <f>'GDP Durban'!E19</f>
        <v>27386172403.965618</v>
      </c>
      <c r="F19" s="119">
        <v>4690209425</v>
      </c>
      <c r="G19" s="119">
        <v>774740717</v>
      </c>
      <c r="H19" s="10">
        <f t="shared" si="0"/>
        <v>16.581992775189981</v>
      </c>
      <c r="I19" s="10">
        <f t="shared" si="1"/>
        <v>16.51825423552382</v>
      </c>
      <c r="J19" s="10">
        <f t="shared" si="2"/>
        <v>35.21294766064738</v>
      </c>
      <c r="K19" s="10">
        <f t="shared" si="2"/>
        <v>35.348822906858551</v>
      </c>
      <c r="L19">
        <f t="shared" ref="L19:L24" si="8">M31/E31</f>
        <v>2.8514810350969713E-2</v>
      </c>
      <c r="M19" s="118">
        <f t="shared" si="3"/>
        <v>776370837.97970986</v>
      </c>
      <c r="N19" s="10">
        <f t="shared" si="4"/>
        <v>4.7696463844634707</v>
      </c>
      <c r="O19" s="10">
        <f t="shared" si="5"/>
        <v>10.756147514462672</v>
      </c>
      <c r="R19" s="7">
        <f t="shared" si="6"/>
        <v>2008</v>
      </c>
      <c r="S19" s="154">
        <f>SUM(M31:M34)</f>
        <v>4673096167.177804</v>
      </c>
      <c r="T19" s="10">
        <f t="shared" si="7"/>
        <v>12.245726942768835</v>
      </c>
    </row>
    <row r="20" spans="1:20">
      <c r="A20" t="str">
        <f>'GDP Durban'!A20</f>
        <v>2005q2</v>
      </c>
      <c r="B20" s="7">
        <v>39679.286244765506</v>
      </c>
      <c r="C20" s="7">
        <v>242968.67667019999</v>
      </c>
      <c r="D20" s="118">
        <f>'GDP Durban'!D20</f>
        <v>175843999000</v>
      </c>
      <c r="E20" s="118">
        <f>'GDP Durban'!E20</f>
        <v>28973225212.608181</v>
      </c>
      <c r="F20" s="119">
        <v>4760343407</v>
      </c>
      <c r="G20" s="119">
        <v>805551748</v>
      </c>
      <c r="H20" s="10">
        <f t="shared" si="0"/>
        <v>16.476664189494564</v>
      </c>
      <c r="I20" s="10">
        <f t="shared" si="1"/>
        <v>16.922135214351357</v>
      </c>
      <c r="J20" s="10">
        <f t="shared" si="2"/>
        <v>36.939351631948348</v>
      </c>
      <c r="K20" s="10">
        <f t="shared" si="2"/>
        <v>35.966932334939429</v>
      </c>
      <c r="L20">
        <f t="shared" si="8"/>
        <v>2.7565614609602059E-2</v>
      </c>
      <c r="M20" s="118">
        <f t="shared" si="3"/>
        <v>821362211.75728309</v>
      </c>
      <c r="N20" s="10">
        <f t="shared" si="4"/>
        <v>5.7950880657303951</v>
      </c>
      <c r="O20" s="10">
        <f t="shared" si="5"/>
        <v>8.6658522841326295</v>
      </c>
      <c r="R20" s="7">
        <f t="shared" si="6"/>
        <v>2009</v>
      </c>
      <c r="S20" s="154">
        <f>SUM(M35:M38)</f>
        <v>4985328716.3876648</v>
      </c>
      <c r="T20" s="10">
        <f t="shared" si="7"/>
        <v>6.6814920566555696</v>
      </c>
    </row>
    <row r="21" spans="1:20">
      <c r="A21" t="str">
        <f>'GDP Durban'!A21</f>
        <v>2005q3</v>
      </c>
      <c r="B21" s="7">
        <v>39679.286244765506</v>
      </c>
      <c r="C21" s="7">
        <v>242968.67667019999</v>
      </c>
      <c r="D21" s="118">
        <f>'GDP Durban'!D21</f>
        <v>184694949000</v>
      </c>
      <c r="E21" s="118">
        <f>'GDP Durban'!E21</f>
        <v>30666296782.700581</v>
      </c>
      <c r="F21" s="119">
        <v>4824982237</v>
      </c>
      <c r="G21" s="119">
        <v>802738840</v>
      </c>
      <c r="H21" s="10">
        <f t="shared" si="0"/>
        <v>16.603754974750597</v>
      </c>
      <c r="I21" s="10">
        <f t="shared" si="1"/>
        <v>16.637135652941058</v>
      </c>
      <c r="J21" s="10">
        <f t="shared" si="2"/>
        <v>38.27888682857342</v>
      </c>
      <c r="K21" s="10">
        <f t="shared" si="2"/>
        <v>38.202084232900184</v>
      </c>
      <c r="L21">
        <f t="shared" si="8"/>
        <v>2.7768238933294206E-2</v>
      </c>
      <c r="M21" s="118">
        <f t="shared" si="3"/>
        <v>869359112.31874752</v>
      </c>
      <c r="N21" s="10">
        <f t="shared" si="4"/>
        <v>5.8435730149767062</v>
      </c>
      <c r="O21" s="10">
        <f t="shared" si="5"/>
        <v>8.5270749458602797</v>
      </c>
      <c r="R21" s="7">
        <f t="shared" si="6"/>
        <v>2010</v>
      </c>
      <c r="S21" s="154">
        <f>SUM(M39:M42)</f>
        <v>5404776135.132163</v>
      </c>
      <c r="T21" s="10">
        <f t="shared" si="7"/>
        <v>8.4136361433038456</v>
      </c>
    </row>
    <row r="22" spans="1:20">
      <c r="A22" t="str">
        <f>'GDP Durban'!A22</f>
        <v>2005q4</v>
      </c>
      <c r="B22" s="7">
        <v>39679.286244765506</v>
      </c>
      <c r="C22" s="7">
        <v>242968.67667019999</v>
      </c>
      <c r="D22" s="118">
        <f>'GDP Durban'!D22</f>
        <v>176353849000</v>
      </c>
      <c r="E22" s="118">
        <f>'GDP Durban'!E22</f>
        <v>28944489230.914864</v>
      </c>
      <c r="F22" s="119">
        <v>5011501336</v>
      </c>
      <c r="G22" s="119">
        <v>832010091</v>
      </c>
      <c r="H22" s="10">
        <f t="shared" si="0"/>
        <v>16.412734621354854</v>
      </c>
      <c r="I22" s="10">
        <f t="shared" si="1"/>
        <v>16.602012754606594</v>
      </c>
      <c r="J22" s="10">
        <f t="shared" si="2"/>
        <v>35.189823802533255</v>
      </c>
      <c r="K22" s="10">
        <f t="shared" si="2"/>
        <v>34.788627618838419</v>
      </c>
      <c r="L22">
        <f t="shared" si="8"/>
        <v>2.9155986209972038E-2</v>
      </c>
      <c r="M22" s="118">
        <f t="shared" si="3"/>
        <v>820547575.16410291</v>
      </c>
      <c r="N22" s="10">
        <f t="shared" si="4"/>
        <v>-5.6146575635993363</v>
      </c>
      <c r="O22" s="10">
        <f t="shared" si="5"/>
        <v>10.731206127320787</v>
      </c>
      <c r="R22" s="7">
        <f t="shared" si="6"/>
        <v>2011</v>
      </c>
      <c r="S22" s="154">
        <f>SUM(M43:M46)</f>
        <v>5738935777.5447216</v>
      </c>
      <c r="T22" s="10">
        <f>(S22-S21)/S21*100</f>
        <v>6.1826731405293875</v>
      </c>
    </row>
    <row r="23" spans="1:20">
      <c r="A23" t="str">
        <f>'GDP Durban'!A23</f>
        <v>2006q1</v>
      </c>
      <c r="B23" s="7">
        <v>39679.286244765506</v>
      </c>
      <c r="C23" s="7">
        <v>242968.67667019999</v>
      </c>
      <c r="D23" s="118">
        <f>'GDP Durban'!D23</f>
        <v>181177750000</v>
      </c>
      <c r="E23" s="118">
        <f>'GDP Durban'!E23</f>
        <v>29702039317.766869</v>
      </c>
      <c r="F23" s="119">
        <v>4675546289</v>
      </c>
      <c r="G23" s="119">
        <v>750919883</v>
      </c>
      <c r="H23" s="10">
        <f t="shared" si="0"/>
        <v>16.393866971947091</v>
      </c>
      <c r="I23" s="10">
        <f t="shared" si="1"/>
        <v>16.060580659134182</v>
      </c>
      <c r="J23" s="10">
        <f t="shared" si="2"/>
        <v>38.750070858297519</v>
      </c>
      <c r="K23" s="10">
        <f t="shared" si="2"/>
        <v>39.554205435477684</v>
      </c>
      <c r="L23">
        <f t="shared" si="8"/>
        <v>2.7758558284033098E-2</v>
      </c>
      <c r="M23" s="118">
        <f t="shared" si="3"/>
        <v>842023369.11827111</v>
      </c>
      <c r="N23" s="10">
        <f t="shared" si="4"/>
        <v>2.6172515286360105</v>
      </c>
      <c r="O23" s="10">
        <f t="shared" si="5"/>
        <v>8.4563365761397975</v>
      </c>
      <c r="R23" s="7">
        <f t="shared" si="6"/>
        <v>2012</v>
      </c>
      <c r="S23" s="154">
        <f>SUM(M47:M50)</f>
        <v>6238714993.3935013</v>
      </c>
      <c r="T23" s="10">
        <f>(S23-S22)/S22*100</f>
        <v>8.7085695888828951</v>
      </c>
    </row>
    <row r="24" spans="1:20">
      <c r="A24" t="str">
        <f>'GDP Durban'!A24</f>
        <v>2006q2</v>
      </c>
      <c r="B24" s="7">
        <v>39679.286244765506</v>
      </c>
      <c r="C24" s="7">
        <v>242968.67667019999</v>
      </c>
      <c r="D24" s="118">
        <f>'GDP Durban'!D24</f>
        <v>193375750000</v>
      </c>
      <c r="E24" s="118">
        <f>'GDP Durban'!E24</f>
        <v>31710226412.718315</v>
      </c>
      <c r="F24" s="119">
        <v>4859349229</v>
      </c>
      <c r="G24" s="119">
        <v>811777848</v>
      </c>
      <c r="H24" s="10">
        <f t="shared" si="0"/>
        <v>16.398243529872964</v>
      </c>
      <c r="I24" s="10">
        <f t="shared" si="1"/>
        <v>16.705484824087335</v>
      </c>
      <c r="J24" s="10">
        <f t="shared" si="2"/>
        <v>39.794577604333774</v>
      </c>
      <c r="K24" s="10">
        <f t="shared" si="2"/>
        <v>39.062689984512012</v>
      </c>
      <c r="L24">
        <f t="shared" si="8"/>
        <v>2.9520196931433672E-2</v>
      </c>
      <c r="M24" s="118">
        <f t="shared" si="3"/>
        <v>898953482.41521847</v>
      </c>
      <c r="N24" s="10">
        <f t="shared" si="4"/>
        <v>6.761108466212999</v>
      </c>
      <c r="O24" s="10">
        <f t="shared" si="5"/>
        <v>9.4466569738983814</v>
      </c>
    </row>
    <row r="25" spans="1:20">
      <c r="A25" t="str">
        <f>'GDP Durban'!A25</f>
        <v>2006q3</v>
      </c>
      <c r="B25" s="7">
        <v>39679.286244765506</v>
      </c>
      <c r="C25" s="7">
        <v>242968.67667019999</v>
      </c>
      <c r="D25" s="118">
        <f>'GDP Durban'!D25</f>
        <v>216043950000</v>
      </c>
      <c r="E25" s="118">
        <f>'GDP Durban'!E25</f>
        <v>35101363017.820381</v>
      </c>
      <c r="F25" s="119">
        <v>4906222423</v>
      </c>
      <c r="G25" s="119">
        <v>827883368</v>
      </c>
      <c r="H25" s="10">
        <f t="shared" si="0"/>
        <v>16.247325147415783</v>
      </c>
      <c r="I25" s="10">
        <f t="shared" si="1"/>
        <v>16.874150754334849</v>
      </c>
      <c r="J25" s="10">
        <f t="shared" si="2"/>
        <v>44.034683178488258</v>
      </c>
      <c r="K25" s="10">
        <f t="shared" si="2"/>
        <v>42.398922812784882</v>
      </c>
      <c r="L25">
        <f>L37/G37</f>
        <v>2.8159655130830248E-2</v>
      </c>
      <c r="M25" s="118">
        <f t="shared" si="3"/>
        <v>995088843.31820917</v>
      </c>
      <c r="N25" s="10">
        <f t="shared" si="4"/>
        <v>10.69414188648603</v>
      </c>
      <c r="O25" s="10">
        <f t="shared" si="5"/>
        <v>14.462346942463897</v>
      </c>
    </row>
    <row r="26" spans="1:20">
      <c r="A26" t="str">
        <f>'GDP Durban'!A26</f>
        <v>2006q4</v>
      </c>
      <c r="B26" s="7">
        <v>39679.286244765506</v>
      </c>
      <c r="C26" s="7">
        <v>242968.67667019999</v>
      </c>
      <c r="D26" s="118">
        <f>'GDP Durban'!D26</f>
        <v>204168650000</v>
      </c>
      <c r="E26" s="118">
        <f>'GDP Durban'!E26</f>
        <v>32745463271.32349</v>
      </c>
      <c r="F26" s="119">
        <v>5280826192</v>
      </c>
      <c r="G26" s="119">
        <v>873224453</v>
      </c>
      <c r="H26" s="10">
        <f t="shared" si="0"/>
        <v>16.03843845336857</v>
      </c>
      <c r="I26" s="10">
        <f t="shared" si="1"/>
        <v>16.535754468171294</v>
      </c>
      <c r="J26" s="10">
        <f t="shared" si="2"/>
        <v>38.662255218567509</v>
      </c>
      <c r="K26" s="10">
        <f t="shared" si="2"/>
        <v>37.499480412882448</v>
      </c>
      <c r="L26">
        <f>AVERAGE(L19:L25)</f>
        <v>2.8349008635733575E-2</v>
      </c>
      <c r="M26" s="118">
        <f t="shared" si="3"/>
        <v>928301421.05984628</v>
      </c>
      <c r="N26" s="10">
        <f t="shared" si="4"/>
        <v>-6.7117044580315559</v>
      </c>
      <c r="O26" s="10">
        <f t="shared" si="5"/>
        <v>13.131943735766141</v>
      </c>
      <c r="Q26" s="159">
        <f>M26/E26</f>
        <v>2.8349008635733575E-2</v>
      </c>
    </row>
    <row r="27" spans="1:20">
      <c r="A27" t="str">
        <f>'GDP Durban'!A27</f>
        <v>2007q1</v>
      </c>
      <c r="B27" s="7">
        <v>39679.286244765506</v>
      </c>
      <c r="C27" s="7">
        <v>242968.67667019999</v>
      </c>
      <c r="D27" s="118">
        <f>'GDP Durban'!D27</f>
        <v>217528410000</v>
      </c>
      <c r="E27" s="118">
        <f>'GDP Durban'!E27</f>
        <v>35072136759.669884</v>
      </c>
      <c r="F27" s="119">
        <v>5154329343</v>
      </c>
      <c r="G27" s="119">
        <v>833477953</v>
      </c>
      <c r="H27" s="10">
        <f t="shared" si="0"/>
        <v>16.12301435001979</v>
      </c>
      <c r="I27" s="10">
        <f t="shared" si="1"/>
        <v>16.170444252498747</v>
      </c>
      <c r="J27" s="10">
        <f t="shared" si="2"/>
        <v>42.203048257950634</v>
      </c>
      <c r="K27" s="10">
        <f t="shared" si="2"/>
        <v>42.079261525073456</v>
      </c>
      <c r="M27" s="118">
        <f t="shared" si="3"/>
        <v>994260307.87351048</v>
      </c>
      <c r="N27" s="10">
        <f t="shared" si="4"/>
        <v>7.1053308028289575</v>
      </c>
      <c r="O27" s="10">
        <f t="shared" si="5"/>
        <v>18.079894731978165</v>
      </c>
      <c r="Q27" s="159">
        <f t="shared" ref="Q27:Q38" si="9">M27/E27</f>
        <v>2.8349008635733575E-2</v>
      </c>
    </row>
    <row r="28" spans="1:20">
      <c r="A28" t="str">
        <f>'GDP Durban'!A28</f>
        <v>2007q2</v>
      </c>
      <c r="B28" s="7">
        <v>39679.286244765506</v>
      </c>
      <c r="C28" s="7">
        <v>242968.67667019999</v>
      </c>
      <c r="D28" s="118">
        <f>'GDP Durban'!D28</f>
        <v>225344550000.00003</v>
      </c>
      <c r="E28" s="118">
        <f>'GDP Durban'!E28</f>
        <v>36869265854.159355</v>
      </c>
      <c r="F28" s="119">
        <v>5056692012</v>
      </c>
      <c r="G28" s="119">
        <v>821281896</v>
      </c>
      <c r="H28" s="10">
        <f t="shared" si="0"/>
        <v>16.361285797308767</v>
      </c>
      <c r="I28" s="10">
        <f t="shared" si="1"/>
        <v>16.241485422703654</v>
      </c>
      <c r="J28" s="10">
        <f t="shared" si="2"/>
        <v>44.563629634796122</v>
      </c>
      <c r="K28" s="10">
        <f t="shared" si="2"/>
        <v>44.892339687175273</v>
      </c>
      <c r="M28" s="118">
        <f t="shared" si="3"/>
        <v>1045207136.0927206</v>
      </c>
      <c r="N28" s="10">
        <f t="shared" si="4"/>
        <v>5.1240935412752684</v>
      </c>
      <c r="O28" s="10">
        <f t="shared" si="5"/>
        <v>16.269323890326611</v>
      </c>
      <c r="Q28" s="159">
        <f>M28/E28</f>
        <v>2.8349008635733575E-2</v>
      </c>
    </row>
    <row r="29" spans="1:20">
      <c r="A29" t="str">
        <f>'GDP Durban'!A29</f>
        <v>2007q3</v>
      </c>
      <c r="B29" s="7">
        <v>39679.286244765506</v>
      </c>
      <c r="C29" s="7">
        <v>242968.67667019999</v>
      </c>
      <c r="D29" s="118">
        <f>'GDP Durban'!D29</f>
        <v>237205450000</v>
      </c>
      <c r="E29" s="118">
        <f>'GDP Durban'!E29</f>
        <v>38410488213.009018</v>
      </c>
      <c r="F29" s="119">
        <v>5400223668</v>
      </c>
      <c r="G29" s="119">
        <v>898105429</v>
      </c>
      <c r="H29" s="10">
        <f t="shared" si="0"/>
        <v>16.19291977187245</v>
      </c>
      <c r="I29" s="10">
        <f t="shared" si="1"/>
        <v>16.630893166923542</v>
      </c>
      <c r="J29" s="10">
        <f t="shared" si="2"/>
        <v>43.925115806888464</v>
      </c>
      <c r="K29" s="10">
        <f t="shared" si="2"/>
        <v>42.768350989457183</v>
      </c>
      <c r="M29" s="118">
        <f t="shared" si="3"/>
        <v>1088899262.0533354</v>
      </c>
      <c r="N29" s="10">
        <f t="shared" si="4"/>
        <v>4.1802360940577099</v>
      </c>
      <c r="O29" s="10">
        <f t="shared" si="5"/>
        <v>9.4273410223661394</v>
      </c>
      <c r="Q29" s="159">
        <f t="shared" si="9"/>
        <v>2.8349008635733579E-2</v>
      </c>
    </row>
    <row r="30" spans="1:20">
      <c r="A30" t="str">
        <f>'GDP Durban'!A30</f>
        <v>2007q4</v>
      </c>
      <c r="B30" s="7">
        <v>39679.286244765506</v>
      </c>
      <c r="C30" s="7">
        <v>242968.67667019999</v>
      </c>
      <c r="D30" s="118">
        <f>'GDP Durban'!D30</f>
        <v>229616830000.00003</v>
      </c>
      <c r="E30" s="118">
        <f>'GDP Durban'!E30</f>
        <v>36505911635.112663</v>
      </c>
      <c r="F30" s="119">
        <v>5579296845</v>
      </c>
      <c r="G30" s="119">
        <v>902642355</v>
      </c>
      <c r="H30" s="10">
        <f t="shared" si="0"/>
        <v>15.898621906378841</v>
      </c>
      <c r="I30" s="10">
        <f t="shared" si="1"/>
        <v>16.178424989323183</v>
      </c>
      <c r="J30" s="10">
        <f t="shared" si="2"/>
        <v>41.155155636821121</v>
      </c>
      <c r="K30" s="10">
        <f t="shared" si="2"/>
        <v>40.44338428492275</v>
      </c>
      <c r="M30" s="118">
        <f t="shared" si="3"/>
        <v>1034906404.1991357</v>
      </c>
      <c r="N30" s="10">
        <f t="shared" si="4"/>
        <v>-4.9584805257729281</v>
      </c>
      <c r="O30" s="10">
        <f t="shared" si="5"/>
        <v>11.483875896427904</v>
      </c>
      <c r="Q30" s="159">
        <f t="shared" si="9"/>
        <v>2.8349008635733575E-2</v>
      </c>
    </row>
    <row r="31" spans="1:20">
      <c r="A31" t="str">
        <f>'GDP Durban'!A31</f>
        <v>2008q1</v>
      </c>
      <c r="B31" s="7">
        <v>39679.286244765506</v>
      </c>
      <c r="C31" s="7">
        <v>242968.67667019999</v>
      </c>
      <c r="D31" s="118">
        <f>'GDP Durban'!D31</f>
        <v>242697907000</v>
      </c>
      <c r="E31" s="118">
        <f>'GDP Durban'!E31</f>
        <v>38889264633.840996</v>
      </c>
      <c r="F31" s="119">
        <v>5543646776</v>
      </c>
      <c r="G31" s="119">
        <v>903654581</v>
      </c>
      <c r="H31" s="10">
        <f t="shared" si="0"/>
        <v>16.023733008064628</v>
      </c>
      <c r="I31" s="10">
        <f t="shared" si="1"/>
        <v>16.300724369961191</v>
      </c>
      <c r="J31" s="10">
        <f t="shared" si="2"/>
        <v>43.7794680661667</v>
      </c>
      <c r="K31" s="10">
        <f t="shared" si="2"/>
        <v>43.035541955428869</v>
      </c>
      <c r="L31" s="119">
        <v>25767539</v>
      </c>
      <c r="M31" s="118">
        <f t="shared" ref="M31:M38" si="10">L31*K31</f>
        <v>1108920005.7226496</v>
      </c>
      <c r="N31" s="10">
        <f t="shared" si="4"/>
        <v>7.1517193461363773</v>
      </c>
      <c r="O31" s="10">
        <f t="shared" si="5"/>
        <v>11.532160837675326</v>
      </c>
      <c r="P31" s="129"/>
      <c r="Q31" s="159">
        <f t="shared" si="9"/>
        <v>2.8514810350969713E-2</v>
      </c>
      <c r="R31" s="10"/>
      <c r="S31" s="10"/>
    </row>
    <row r="32" spans="1:20">
      <c r="A32" t="str">
        <f>'GDP Durban'!A32</f>
        <v>2008q2</v>
      </c>
      <c r="B32" s="7">
        <v>39679.286244765506</v>
      </c>
      <c r="C32" s="7">
        <v>242968.67667019999</v>
      </c>
      <c r="D32" s="118">
        <f>'GDP Durban'!D32</f>
        <v>264941911000.00003</v>
      </c>
      <c r="E32" s="118">
        <f>'GDP Durban'!E32</f>
        <v>42903740292.625595</v>
      </c>
      <c r="F32" s="119">
        <v>5265926862</v>
      </c>
      <c r="G32" s="119">
        <v>890416751</v>
      </c>
      <c r="H32" s="10">
        <f t="shared" si="0"/>
        <v>16.193640383542636</v>
      </c>
      <c r="I32" s="10">
        <f t="shared" si="1"/>
        <v>16.909022368415872</v>
      </c>
      <c r="J32" s="10">
        <f t="shared" si="2"/>
        <v>50.312493496990015</v>
      </c>
      <c r="K32" s="10">
        <f t="shared" si="2"/>
        <v>48.183887201629695</v>
      </c>
      <c r="L32" s="119">
        <v>24544885</v>
      </c>
      <c r="M32" s="118">
        <f t="shared" si="10"/>
        <v>1182667970.2169726</v>
      </c>
      <c r="N32" s="10">
        <f t="shared" si="4"/>
        <v>6.6504314209990021</v>
      </c>
      <c r="O32" s="10">
        <f t="shared" si="5"/>
        <v>13.151539955813865</v>
      </c>
      <c r="P32" s="129"/>
      <c r="Q32" s="159">
        <f t="shared" si="9"/>
        <v>2.7565614609602059E-2</v>
      </c>
      <c r="R32" s="10"/>
      <c r="S32" s="10"/>
    </row>
    <row r="33" spans="1:19">
      <c r="A33" t="str">
        <f>'GDP Durban'!A33</f>
        <v>2008q3</v>
      </c>
      <c r="B33" s="7">
        <v>39679.286244765506</v>
      </c>
      <c r="C33" s="7">
        <v>242968.67667019999</v>
      </c>
      <c r="D33" s="118">
        <f>'GDP Durban'!D33</f>
        <v>273600377000.00003</v>
      </c>
      <c r="E33" s="118">
        <f>'GDP Durban'!E33</f>
        <v>43757363679.176651</v>
      </c>
      <c r="F33" s="119">
        <v>5202135900</v>
      </c>
      <c r="G33" s="119">
        <v>869415812</v>
      </c>
      <c r="H33" s="10">
        <f t="shared" si="0"/>
        <v>15.99316644186373</v>
      </c>
      <c r="I33" s="10">
        <f t="shared" si="1"/>
        <v>16.712670116903329</v>
      </c>
      <c r="J33" s="10">
        <f t="shared" si="2"/>
        <v>52.593854189776174</v>
      </c>
      <c r="K33" s="10">
        <f t="shared" si="2"/>
        <v>50.329615674365776</v>
      </c>
      <c r="L33" s="119">
        <v>24142146</v>
      </c>
      <c r="M33" s="118">
        <f t="shared" si="10"/>
        <v>1215064929.734427</v>
      </c>
      <c r="N33" s="10">
        <f t="shared" si="4"/>
        <v>2.7393114832991401</v>
      </c>
      <c r="O33" s="10">
        <f t="shared" si="5"/>
        <v>11.586532572644154</v>
      </c>
      <c r="P33" s="129"/>
      <c r="Q33" s="159">
        <f t="shared" si="9"/>
        <v>2.7768238933294206E-2</v>
      </c>
      <c r="R33" s="10"/>
      <c r="S33" s="10"/>
    </row>
    <row r="34" spans="1:19">
      <c r="A34" t="str">
        <f>'GDP Durban'!A34</f>
        <v>2008q4</v>
      </c>
      <c r="B34" s="7">
        <v>39679.286244765506</v>
      </c>
      <c r="C34" s="7">
        <v>242968.67667019999</v>
      </c>
      <c r="D34" s="118">
        <f>'GDP Durban'!D34</f>
        <v>254636085000.00003</v>
      </c>
      <c r="E34" s="118">
        <f>'GDP Durban'!E34</f>
        <v>40006990437.6894</v>
      </c>
      <c r="F34" s="119">
        <v>5460259824</v>
      </c>
      <c r="G34" s="119">
        <v>899391940</v>
      </c>
      <c r="H34" s="10">
        <f t="shared" si="0"/>
        <v>15.711437928245479</v>
      </c>
      <c r="I34" s="10">
        <f t="shared" si="1"/>
        <v>16.47159602271703</v>
      </c>
      <c r="J34" s="10">
        <f t="shared" si="2"/>
        <v>46.634426420657455</v>
      </c>
      <c r="K34" s="10">
        <f t="shared" si="2"/>
        <v>44.482264804029043</v>
      </c>
      <c r="L34" s="119">
        <v>26222659</v>
      </c>
      <c r="M34" s="118">
        <f t="shared" si="10"/>
        <v>1166443261.5037553</v>
      </c>
      <c r="N34" s="10">
        <f t="shared" si="4"/>
        <v>-4.0015695491514789</v>
      </c>
      <c r="O34" s="10">
        <f t="shared" si="5"/>
        <v>12.71002447863</v>
      </c>
      <c r="P34" s="129"/>
      <c r="Q34" s="159">
        <f t="shared" si="9"/>
        <v>2.9155986209972038E-2</v>
      </c>
      <c r="R34" s="10"/>
      <c r="S34" s="10"/>
    </row>
    <row r="35" spans="1:19">
      <c r="A35" t="str">
        <f>'GDP Durban'!A35</f>
        <v>2009q1</v>
      </c>
      <c r="B35" s="7">
        <v>39679.286244765506</v>
      </c>
      <c r="C35" s="7">
        <v>242968.67667019999</v>
      </c>
      <c r="D35" s="118">
        <f>'GDP Durban'!D35</f>
        <v>265676495000</v>
      </c>
      <c r="E35" s="118">
        <f>'GDP Durban'!E35</f>
        <v>42812593970.185493</v>
      </c>
      <c r="F35" s="119">
        <v>5206564996</v>
      </c>
      <c r="G35" s="119">
        <v>842784368</v>
      </c>
      <c r="H35" s="10">
        <f t="shared" si="0"/>
        <v>16.114558410666135</v>
      </c>
      <c r="I35" s="10">
        <f t="shared" si="1"/>
        <v>16.186955673221753</v>
      </c>
      <c r="J35" s="10">
        <f t="shared" si="2"/>
        <v>51.027211838152191</v>
      </c>
      <c r="K35" s="10">
        <f t="shared" si="2"/>
        <v>50.798989155177942</v>
      </c>
      <c r="L35" s="119">
        <v>23394479</v>
      </c>
      <c r="M35" s="118">
        <f t="shared" si="10"/>
        <v>1188415885.012038</v>
      </c>
      <c r="N35" s="10">
        <f t="shared" si="4"/>
        <v>1.8837284447042881</v>
      </c>
      <c r="O35" s="10">
        <f t="shared" si="5"/>
        <v>7.1687659054886792</v>
      </c>
      <c r="P35" s="129"/>
      <c r="Q35" s="159">
        <f t="shared" si="9"/>
        <v>2.7758558284033098E-2</v>
      </c>
      <c r="R35" s="10"/>
      <c r="S35" s="10"/>
    </row>
    <row r="36" spans="1:19">
      <c r="A36" t="str">
        <f>'GDP Durban'!A36</f>
        <v>2009q2</v>
      </c>
      <c r="B36" s="7">
        <v>39679.286244765506</v>
      </c>
      <c r="C36" s="7">
        <v>242968.67667019999</v>
      </c>
      <c r="D36" s="118">
        <f>'GDP Durban'!D36</f>
        <v>282055093000</v>
      </c>
      <c r="E36" s="118">
        <f>'GDP Durban'!E36</f>
        <v>46040114795.34021</v>
      </c>
      <c r="F36" s="119">
        <v>4994646966</v>
      </c>
      <c r="G36" s="119">
        <v>831381344</v>
      </c>
      <c r="H36" s="10">
        <f t="shared" si="0"/>
        <v>16.323092877227431</v>
      </c>
      <c r="I36" s="10">
        <f t="shared" si="1"/>
        <v>16.645447609399667</v>
      </c>
      <c r="J36" s="10">
        <f t="shared" si="2"/>
        <v>56.471477347654442</v>
      </c>
      <c r="K36" s="10">
        <f t="shared" si="2"/>
        <v>55.377854131088384</v>
      </c>
      <c r="L36" s="119">
        <v>24542541</v>
      </c>
      <c r="M36" s="118">
        <f t="shared" si="10"/>
        <v>1359113255.504256</v>
      </c>
      <c r="N36" s="10">
        <f t="shared" si="4"/>
        <v>14.363437298760859</v>
      </c>
      <c r="O36" s="10">
        <f t="shared" si="5"/>
        <v>14.91925796002683</v>
      </c>
      <c r="P36" s="129"/>
      <c r="Q36" s="159">
        <f t="shared" si="9"/>
        <v>2.9520196931433672E-2</v>
      </c>
      <c r="R36" s="10"/>
      <c r="S36" s="10"/>
    </row>
    <row r="37" spans="1:19">
      <c r="A37" t="str">
        <f>'GDP Durban'!A37</f>
        <v>2009q3</v>
      </c>
      <c r="B37" s="7">
        <v>39679.286244765506</v>
      </c>
      <c r="C37" s="7">
        <v>242968.67667019999</v>
      </c>
      <c r="D37" s="118">
        <f>'GDP Durban'!D37</f>
        <v>281726694000</v>
      </c>
      <c r="E37" s="118">
        <f>'GDP Durban'!E37</f>
        <v>44884204127.025658</v>
      </c>
      <c r="F37" s="119">
        <v>5002707417</v>
      </c>
      <c r="G37" s="119">
        <v>835393434</v>
      </c>
      <c r="H37" s="10">
        <f t="shared" si="0"/>
        <v>15.931825092522351</v>
      </c>
      <c r="I37" s="10">
        <f t="shared" si="1"/>
        <v>16.698826542627685</v>
      </c>
      <c r="J37" s="10">
        <f>D37/F37</f>
        <v>56.314845246125657</v>
      </c>
      <c r="K37" s="10">
        <f>E37/G37</f>
        <v>53.72822229654448</v>
      </c>
      <c r="L37" s="119">
        <v>23524391</v>
      </c>
      <c r="M37" s="118">
        <f t="shared" si="10"/>
        <v>1263923709.0388303</v>
      </c>
      <c r="N37" s="10">
        <f t="shared" ref="N37:N45" si="11">(M37-M36)/M36*100</f>
        <v>-7.0037979601713669</v>
      </c>
      <c r="O37" s="10">
        <f t="shared" ref="O37:O45" si="12">(M37-M33)/M33*100</f>
        <v>4.0210838210170561</v>
      </c>
      <c r="Q37" s="159">
        <f t="shared" si="9"/>
        <v>2.8159655130830248E-2</v>
      </c>
    </row>
    <row r="38" spans="1:19">
      <c r="A38" t="str">
        <f>'GDP Durban'!A38</f>
        <v>2009q4</v>
      </c>
      <c r="B38" s="7">
        <v>39679.286244765506</v>
      </c>
      <c r="C38" s="7">
        <v>242968.67667019999</v>
      </c>
      <c r="D38" s="118">
        <f>'GDP Durban'!D38</f>
        <v>267221909000</v>
      </c>
      <c r="E38" s="118">
        <f>'GDP Durban'!E38</f>
        <v>42041090901.758553</v>
      </c>
      <c r="F38" s="119">
        <v>5074816265</v>
      </c>
      <c r="G38" s="119">
        <v>901763015</v>
      </c>
      <c r="H38" s="10">
        <f t="shared" si="0"/>
        <v>15.732651210780233</v>
      </c>
      <c r="I38" s="10">
        <f>G38/F38*100</f>
        <v>17.769372680924043</v>
      </c>
      <c r="J38" s="10">
        <f>D38/F38</f>
        <v>52.656469721470792</v>
      </c>
      <c r="K38" s="10">
        <f>E38/G38</f>
        <v>46.620997093963268</v>
      </c>
      <c r="L38" s="119">
        <v>25179124</v>
      </c>
      <c r="M38" s="118">
        <f t="shared" si="10"/>
        <v>1173875866.8325408</v>
      </c>
      <c r="N38" s="10">
        <f t="shared" si="11"/>
        <v>-7.1244681591397452</v>
      </c>
      <c r="O38" s="10">
        <f t="shared" si="12"/>
        <v>0.63720247474390257</v>
      </c>
      <c r="Q38" s="159">
        <f t="shared" si="9"/>
        <v>2.7922107672601764E-2</v>
      </c>
    </row>
    <row r="39" spans="1:19">
      <c r="A39" t="str">
        <f>'GDP Durban'!A39</f>
        <v>2010q1</v>
      </c>
      <c r="B39" s="7">
        <v>39679.286244765506</v>
      </c>
      <c r="C39" s="7">
        <v>242968.67667019999</v>
      </c>
      <c r="D39" s="118">
        <f>'GDP Durban'!D39</f>
        <v>280728850000</v>
      </c>
      <c r="E39" s="118">
        <f>'GDP Durban'!E39</f>
        <v>45559952983.56572</v>
      </c>
      <c r="F39" s="119"/>
      <c r="G39" s="119"/>
      <c r="H39" s="10"/>
      <c r="I39" s="10"/>
      <c r="J39" s="10"/>
      <c r="K39" s="10"/>
      <c r="L39" s="119"/>
      <c r="M39" s="158">
        <f t="shared" ref="M39:M45" si="13">E39*Q39</f>
        <v>1285130509.9374366</v>
      </c>
      <c r="N39" s="10">
        <f t="shared" si="11"/>
        <v>9.4775475200025436</v>
      </c>
      <c r="O39" s="10">
        <f t="shared" si="12"/>
        <v>8.138112772231997</v>
      </c>
      <c r="Q39" s="159">
        <f>(Q27+Q31+Q35)/3</f>
        <v>2.8207459090245458E-2</v>
      </c>
    </row>
    <row r="40" spans="1:19">
      <c r="A40" t="str">
        <f>'GDP Durban'!A40</f>
        <v>2010q2</v>
      </c>
      <c r="B40" s="7">
        <v>39679.286244765506</v>
      </c>
      <c r="C40" s="7">
        <v>242968.67667019999</v>
      </c>
      <c r="D40" s="118">
        <f>'GDP Durban'!D40</f>
        <v>311371839999.99994</v>
      </c>
      <c r="E40" s="118">
        <f>'GDP Durban'!E40</f>
        <v>50966464123.846397</v>
      </c>
      <c r="F40" s="119"/>
      <c r="G40" s="119"/>
      <c r="H40" s="10"/>
      <c r="I40" s="10"/>
      <c r="J40" s="10"/>
      <c r="K40" s="10"/>
      <c r="L40" s="119"/>
      <c r="M40" s="158">
        <f t="shared" si="13"/>
        <v>1451436899.1555271</v>
      </c>
      <c r="N40" s="10">
        <f t="shared" si="11"/>
        <v>12.940817133521074</v>
      </c>
      <c r="O40" s="10">
        <f t="shared" si="12"/>
        <v>6.792932323878877</v>
      </c>
      <c r="Q40" s="159">
        <f t="shared" ref="Q40:Q52" si="14">(Q28+Q32+Q36)/3</f>
        <v>2.8478273392256438E-2</v>
      </c>
    </row>
    <row r="41" spans="1:19">
      <c r="A41" t="str">
        <f>'GDP Durban'!A41</f>
        <v>2010q3</v>
      </c>
      <c r="B41" s="7">
        <v>39679.286244765506</v>
      </c>
      <c r="C41" s="7">
        <v>242968.67667019999</v>
      </c>
      <c r="D41" s="118">
        <f>'GDP Durban'!D41</f>
        <v>305710000000</v>
      </c>
      <c r="E41" s="118">
        <f>'GDP Durban'!E41</f>
        <v>48226886311.701881</v>
      </c>
      <c r="F41" s="119"/>
      <c r="G41" s="119"/>
      <c r="H41" s="10"/>
      <c r="I41" s="10"/>
      <c r="J41" s="10"/>
      <c r="K41" s="10"/>
      <c r="L41" s="119"/>
      <c r="M41" s="158">
        <f t="shared" si="13"/>
        <v>1354804201.7361383</v>
      </c>
      <c r="N41" s="10">
        <f t="shared" si="11"/>
        <v>-6.6577263865629623</v>
      </c>
      <c r="O41" s="10">
        <f t="shared" si="12"/>
        <v>7.1903463830439174</v>
      </c>
      <c r="Q41" s="159">
        <f t="shared" si="14"/>
        <v>2.8092300899952679E-2</v>
      </c>
    </row>
    <row r="42" spans="1:19">
      <c r="A42" t="str">
        <f>'GDP Durban'!A42</f>
        <v>2010q4</v>
      </c>
      <c r="B42" s="7">
        <v>39679.286244765506</v>
      </c>
      <c r="C42" s="7">
        <v>242968.67667019999</v>
      </c>
      <c r="D42" s="118">
        <f>'GDP Durban'!D42</f>
        <v>297897000000</v>
      </c>
      <c r="E42" s="118">
        <f>'GDP Durban'!E42</f>
        <v>46123694433.681396</v>
      </c>
      <c r="F42" s="119"/>
      <c r="G42" s="119"/>
      <c r="H42" s="10"/>
      <c r="I42" s="10"/>
      <c r="J42" s="10"/>
      <c r="K42" s="10"/>
      <c r="L42" s="119"/>
      <c r="M42" s="158">
        <f t="shared" si="13"/>
        <v>1313404524.3030612</v>
      </c>
      <c r="N42" s="10">
        <f t="shared" si="11"/>
        <v>-3.0557683080717295</v>
      </c>
      <c r="O42" s="10">
        <f t="shared" si="12"/>
        <v>11.886150947715578</v>
      </c>
      <c r="Q42" s="159">
        <f t="shared" si="14"/>
        <v>2.8475700839435791E-2</v>
      </c>
    </row>
    <row r="43" spans="1:19">
      <c r="A43" t="str">
        <f>'GDP Durban'!A43</f>
        <v>2011q1</v>
      </c>
      <c r="B43" s="7">
        <v>39679.286244765506</v>
      </c>
      <c r="C43" s="7">
        <v>242968.67667019999</v>
      </c>
      <c r="D43" s="118">
        <f>'GDP Durban'!D43</f>
        <v>303501000000</v>
      </c>
      <c r="E43" s="118">
        <f>'GDP Durban'!E43</f>
        <v>47780460177.217697</v>
      </c>
      <c r="F43" s="119"/>
      <c r="G43" s="119"/>
      <c r="H43" s="10"/>
      <c r="I43" s="10"/>
      <c r="J43" s="10"/>
      <c r="K43" s="10"/>
      <c r="L43" s="119"/>
      <c r="M43" s="158">
        <f t="shared" si="13"/>
        <v>1345510941.6215379</v>
      </c>
      <c r="N43" s="10">
        <f t="shared" si="11"/>
        <v>2.4445185564983092</v>
      </c>
      <c r="O43" s="10">
        <f t="shared" si="12"/>
        <v>4.6983890910068586</v>
      </c>
      <c r="Q43" s="159">
        <f t="shared" si="14"/>
        <v>2.8160275908416091E-2</v>
      </c>
    </row>
    <row r="44" spans="1:19">
      <c r="A44" t="str">
        <f>'GDP Durban'!A44</f>
        <v>2011q2</v>
      </c>
      <c r="B44" s="7">
        <v>39679.286244765506</v>
      </c>
      <c r="C44" s="7">
        <v>242968.67667019999</v>
      </c>
      <c r="D44" s="118">
        <f>'GDP Durban'!D44</f>
        <v>329741000000</v>
      </c>
      <c r="E44" s="118">
        <f>'GDP Durban'!E44</f>
        <v>52960474284.405617</v>
      </c>
      <c r="F44" s="119"/>
      <c r="G44" s="119"/>
      <c r="H44" s="10"/>
      <c r="I44" s="10"/>
      <c r="J44" s="10"/>
      <c r="K44" s="10"/>
      <c r="L44" s="119"/>
      <c r="M44" s="158">
        <f t="shared" si="13"/>
        <v>1510504839.926106</v>
      </c>
      <c r="N44" s="10">
        <f t="shared" si="11"/>
        <v>12.262546011385551</v>
      </c>
      <c r="O44" s="10">
        <f t="shared" si="12"/>
        <v>4.0696182386534119</v>
      </c>
      <c r="Q44" s="159">
        <f t="shared" si="14"/>
        <v>2.8521361644430723E-2</v>
      </c>
    </row>
    <row r="45" spans="1:19">
      <c r="A45" t="str">
        <f>'GDP Durban'!A45</f>
        <v>2011q3</v>
      </c>
      <c r="B45" s="7">
        <v>39679.286244765506</v>
      </c>
      <c r="C45" s="7">
        <v>242968.67667019999</v>
      </c>
      <c r="D45" s="118">
        <f>'GDP Durban'!D45</f>
        <v>335521800000</v>
      </c>
      <c r="E45" s="118">
        <f>'GDP Durban'!E45</f>
        <v>52585093284.393723</v>
      </c>
      <c r="F45" s="119"/>
      <c r="G45" s="119"/>
      <c r="H45" s="10"/>
      <c r="I45" s="10"/>
      <c r="J45" s="10"/>
      <c r="K45" s="10"/>
      <c r="L45" s="119"/>
      <c r="M45" s="158">
        <f t="shared" si="13"/>
        <v>1472736596.6529813</v>
      </c>
      <c r="N45" s="10">
        <f t="shared" si="11"/>
        <v>-2.5003722116489424</v>
      </c>
      <c r="O45" s="10">
        <f t="shared" si="12"/>
        <v>8.704755621935357</v>
      </c>
      <c r="Q45" s="159">
        <f t="shared" si="14"/>
        <v>2.8006731654692377E-2</v>
      </c>
    </row>
    <row r="46" spans="1:19">
      <c r="A46" t="str">
        <f>'GDP Durban'!A46</f>
        <v>2011q4</v>
      </c>
      <c r="B46" s="7">
        <v>39679.286244765506</v>
      </c>
      <c r="C46" s="7">
        <v>242968.67667019999</v>
      </c>
      <c r="D46" s="118">
        <f>'GDP Durban'!D46</f>
        <v>322299890000</v>
      </c>
      <c r="E46" s="118">
        <f>'GDP Durban'!E46</f>
        <v>49449007046.135582</v>
      </c>
      <c r="F46" s="119"/>
      <c r="G46" s="119"/>
      <c r="H46" s="10"/>
      <c r="I46" s="10"/>
      <c r="J46" s="10"/>
      <c r="K46" s="10"/>
      <c r="L46" s="119"/>
      <c r="M46" s="158">
        <f t="shared" ref="M46:M49" si="15">E46*Q46</f>
        <v>1410183399.3440967</v>
      </c>
      <c r="N46" s="10">
        <f t="shared" ref="N46:N49" si="16">(M46-M45)/M45*100</f>
        <v>-4.2474124328169962</v>
      </c>
      <c r="O46" s="10">
        <f t="shared" ref="O46:O49" si="17">(M46-M42)/M42*100</f>
        <v>7.3685504542014346</v>
      </c>
      <c r="Q46" s="159">
        <f t="shared" si="14"/>
        <v>2.8517931574003199E-2</v>
      </c>
    </row>
    <row r="47" spans="1:19">
      <c r="A47" t="str">
        <f>'GDP Durban'!A47</f>
        <v>2012q1</v>
      </c>
      <c r="B47" s="7">
        <v>39679.286244765506</v>
      </c>
      <c r="C47" s="7">
        <v>242968.67667019999</v>
      </c>
      <c r="D47" s="118">
        <f>'GDP Durban'!D47</f>
        <v>330727000000</v>
      </c>
      <c r="E47" s="118">
        <f>'GDP Durban'!E47</f>
        <v>52239134627.544281</v>
      </c>
      <c r="F47" s="119"/>
      <c r="G47" s="119"/>
      <c r="H47" s="10"/>
      <c r="I47" s="10"/>
      <c r="J47" s="10"/>
      <c r="K47" s="10"/>
      <c r="L47" s="119"/>
      <c r="M47" s="158">
        <f t="shared" si="15"/>
        <v>1464894920.17032</v>
      </c>
      <c r="N47" s="10">
        <f t="shared" si="16"/>
        <v>3.8797450637747364</v>
      </c>
      <c r="O47" s="10">
        <f t="shared" si="17"/>
        <v>8.8727616294897551</v>
      </c>
      <c r="Q47" s="159">
        <f t="shared" si="14"/>
        <v>2.8042097760898218E-2</v>
      </c>
    </row>
    <row r="48" spans="1:19">
      <c r="A48" t="str">
        <f>'GDP Durban'!A48</f>
        <v>2012q2</v>
      </c>
      <c r="B48" s="7">
        <v>39679.286244765506</v>
      </c>
      <c r="C48" s="7">
        <v>242968.67667019999</v>
      </c>
      <c r="D48" s="118">
        <f>'GDP Durban'!D48</f>
        <v>360811000000</v>
      </c>
      <c r="E48" s="118">
        <f>'GDP Durban'!E48</f>
        <v>58914674803.910172</v>
      </c>
      <c r="F48" s="119"/>
      <c r="G48" s="119"/>
      <c r="H48" s="10"/>
      <c r="I48" s="10"/>
      <c r="J48" s="10"/>
      <c r="K48" s="10"/>
      <c r="L48" s="119"/>
      <c r="M48" s="158">
        <f t="shared" si="15"/>
        <v>1699095921.4969304</v>
      </c>
      <c r="N48" s="10">
        <f t="shared" si="16"/>
        <v>15.987563210293629</v>
      </c>
      <c r="O48" s="10">
        <f t="shared" si="17"/>
        <v>12.48530137646234</v>
      </c>
      <c r="Q48" s="159">
        <f t="shared" si="14"/>
        <v>2.8839943989373614E-2</v>
      </c>
    </row>
    <row r="49" spans="1:17">
      <c r="A49" t="str">
        <f>'GDP Durban'!A49</f>
        <v>2012q3</v>
      </c>
      <c r="B49" s="7">
        <v>39679.286244765506</v>
      </c>
      <c r="C49" s="7">
        <v>242968.67667019999</v>
      </c>
      <c r="D49" s="118">
        <f>'GDP Durban'!D49</f>
        <v>355945000000</v>
      </c>
      <c r="E49" s="118">
        <f>'GDP Durban'!E49</f>
        <v>56091760879.650818</v>
      </c>
      <c r="F49" s="119"/>
      <c r="G49" s="119"/>
      <c r="H49" s="10"/>
      <c r="I49" s="10"/>
      <c r="J49" s="10"/>
      <c r="K49" s="10"/>
      <c r="L49" s="119"/>
      <c r="M49" s="158">
        <f t="shared" si="15"/>
        <v>1575406053.8956199</v>
      </c>
      <c r="N49" s="10">
        <f t="shared" si="16"/>
        <v>-7.2797460129465659</v>
      </c>
      <c r="O49" s="10">
        <f t="shared" si="17"/>
        <v>6.9713387632228745</v>
      </c>
      <c r="Q49" s="159">
        <f t="shared" si="14"/>
        <v>2.8086229228491768E-2</v>
      </c>
    </row>
    <row r="50" spans="1:17">
      <c r="A50" t="str">
        <f>'GDP Durban'!A50</f>
        <v>2012q4</v>
      </c>
      <c r="B50" s="7">
        <v>39679.286244765506</v>
      </c>
      <c r="C50" s="7">
        <v>242968.67667019999</v>
      </c>
      <c r="D50" s="118">
        <f>'GDP Durban'!D50</f>
        <v>340175000000</v>
      </c>
      <c r="E50" s="118">
        <f>'GDP Durban'!E50</f>
        <v>52969617752.072212</v>
      </c>
      <c r="F50" s="119"/>
      <c r="G50" s="119"/>
      <c r="H50" s="10"/>
      <c r="I50" s="10"/>
      <c r="J50" s="10"/>
      <c r="K50" s="10"/>
      <c r="L50" s="119"/>
      <c r="M50" s="158">
        <f t="shared" ref="M50:M52" si="18">E50*Q50</f>
        <v>1499318097.8306317</v>
      </c>
      <c r="N50" s="10">
        <f t="shared" ref="N50:N52" si="19">(M50-M49)/M49*100</f>
        <v>-4.8297361735306259</v>
      </c>
      <c r="O50" s="10">
        <f t="shared" ref="O50:O52" si="20">(M50-M46)/M46*100</f>
        <v>6.3207876739999449</v>
      </c>
      <c r="Q50" s="159">
        <f t="shared" si="14"/>
        <v>2.8305246695346922E-2</v>
      </c>
    </row>
    <row r="51" spans="1:17">
      <c r="A51" t="str">
        <f>'GDP Durban'!A51</f>
        <v>2013q1</v>
      </c>
      <c r="B51" s="7">
        <v>39679.286244765506</v>
      </c>
      <c r="C51" s="7">
        <v>242968.67667019999</v>
      </c>
      <c r="D51" s="118">
        <f>'GDP Durban'!D51</f>
        <v>351276160000.00006</v>
      </c>
      <c r="E51" s="118">
        <f>'GDP Durban'!E51</f>
        <v>55598029509.702454</v>
      </c>
      <c r="F51" s="119"/>
      <c r="G51" s="119"/>
      <c r="H51" s="10"/>
      <c r="I51" s="10"/>
      <c r="J51" s="10"/>
      <c r="K51" s="10"/>
      <c r="L51" s="119"/>
      <c r="M51" s="158">
        <f t="shared" si="18"/>
        <v>1564340124.2250175</v>
      </c>
      <c r="N51" s="10">
        <f t="shared" si="19"/>
        <v>4.3367732630231304</v>
      </c>
      <c r="O51" s="10">
        <f t="shared" si="20"/>
        <v>6.7885554578300562</v>
      </c>
      <c r="Q51" s="159">
        <f t="shared" si="14"/>
        <v>2.8136610919853255E-2</v>
      </c>
    </row>
    <row r="52" spans="1:17">
      <c r="A52" t="str">
        <f>'GDP Durban'!A52</f>
        <v>2013q2</v>
      </c>
      <c r="B52" s="7">
        <v>39679.286244765506</v>
      </c>
      <c r="C52" s="7">
        <v>242968.67667019999</v>
      </c>
      <c r="D52" s="118">
        <f>'GDP Durban'!D52</f>
        <v>377589355179.47571</v>
      </c>
      <c r="E52" s="118">
        <f>'GDP Durban'!E52</f>
        <v>62335648370.099991</v>
      </c>
      <c r="F52" s="119"/>
      <c r="G52" s="119"/>
      <c r="H52" s="10"/>
      <c r="I52" s="10"/>
      <c r="J52" s="10"/>
      <c r="K52" s="10"/>
      <c r="L52" s="119"/>
      <c r="M52" s="158">
        <f t="shared" si="18"/>
        <v>1783621938.1353116</v>
      </c>
      <c r="N52" s="10">
        <f t="shared" si="19"/>
        <v>14.017527934912968</v>
      </c>
      <c r="O52" s="10">
        <f t="shared" si="20"/>
        <v>4.9747642595664932</v>
      </c>
      <c r="Q52" s="159">
        <f t="shared" si="14"/>
        <v>2.8613193008686925E-2</v>
      </c>
    </row>
    <row r="53" spans="1:17">
      <c r="A53"/>
      <c r="D53" s="118"/>
      <c r="E53" s="118"/>
      <c r="F53" s="119"/>
      <c r="G53" s="119"/>
      <c r="H53" s="10"/>
      <c r="I53" s="10"/>
      <c r="J53" s="10"/>
      <c r="K53" s="10"/>
      <c r="L53" s="119"/>
      <c r="M53" s="158"/>
      <c r="N53" s="10"/>
      <c r="O53" s="10"/>
      <c r="Q53" s="159"/>
    </row>
    <row r="54" spans="1:17">
      <c r="M54" s="10"/>
    </row>
    <row r="55" spans="1:17">
      <c r="M55" s="10"/>
    </row>
    <row r="56" spans="1:17">
      <c r="M56" s="10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1:H49"/>
  <sheetViews>
    <sheetView workbookViewId="0">
      <selection sqref="A1:H1"/>
    </sheetView>
  </sheetViews>
  <sheetFormatPr defaultRowHeight="12.75"/>
  <cols>
    <col min="2" max="3" width="9" style="7"/>
    <col min="4" max="4" width="9.5" style="7" customWidth="1"/>
    <col min="5" max="5" width="19.125" style="7" customWidth="1"/>
    <col min="6" max="6" width="15.375" style="7" customWidth="1"/>
    <col min="7" max="7" width="18" style="7" customWidth="1"/>
    <col min="8" max="8" width="12.25" style="7" customWidth="1"/>
  </cols>
  <sheetData>
    <row r="1" spans="1:8" ht="40.5" customHeight="1" thickBot="1">
      <c r="A1" s="228" t="s">
        <v>93</v>
      </c>
      <c r="B1" s="229"/>
      <c r="C1" s="229"/>
      <c r="D1" s="229"/>
      <c r="E1" s="229"/>
      <c r="F1" s="229"/>
      <c r="G1" s="229"/>
      <c r="H1" s="230"/>
    </row>
    <row r="2" spans="1:8" ht="21" customHeight="1" thickBot="1">
      <c r="B2" s="170" t="s">
        <v>86</v>
      </c>
      <c r="C2" s="171" t="s">
        <v>87</v>
      </c>
      <c r="D2" s="171" t="s">
        <v>88</v>
      </c>
      <c r="E2" s="171" t="s">
        <v>89</v>
      </c>
      <c r="F2" s="171" t="s">
        <v>90</v>
      </c>
      <c r="G2" s="171" t="s">
        <v>91</v>
      </c>
      <c r="H2" s="172" t="s">
        <v>92</v>
      </c>
    </row>
    <row r="3" spans="1:8" hidden="1">
      <c r="A3" t="s">
        <v>45</v>
      </c>
      <c r="B3" s="10">
        <v>3.6457510313134045</v>
      </c>
      <c r="C3" s="10">
        <v>3.9689510586450725</v>
      </c>
      <c r="D3" s="126">
        <f>'GDP Durban'!O11</f>
        <v>16.272979180269196</v>
      </c>
      <c r="E3" s="126">
        <f>'GDP PMB'!O11</f>
        <v>16.2729791802692</v>
      </c>
      <c r="F3" s="126">
        <f>'GDP RBay'!O11</f>
        <v>16.272979180269196</v>
      </c>
      <c r="G3" s="126">
        <f>'GDP Port Shepstone'!O11</f>
        <v>16.272979180269203</v>
      </c>
      <c r="H3" s="126">
        <f>'GDP Newcastle'!O11</f>
        <v>16.272979180269186</v>
      </c>
    </row>
    <row r="4" spans="1:8" hidden="1">
      <c r="A4" t="s">
        <v>46</v>
      </c>
      <c r="B4" s="10">
        <v>3.2248674843819538</v>
      </c>
      <c r="C4" s="10">
        <v>3.7394053940001082</v>
      </c>
      <c r="D4" s="126">
        <f>'GDP Durban'!O12</f>
        <v>9.7944140741185954</v>
      </c>
      <c r="E4" s="126">
        <f>'GDP PMB'!O12</f>
        <v>9.7944140741185937</v>
      </c>
      <c r="F4" s="126">
        <f>'GDP RBay'!O12</f>
        <v>9.794414074118599</v>
      </c>
      <c r="G4" s="126">
        <f>'GDP Port Shepstone'!O12</f>
        <v>9.7944140741185794</v>
      </c>
      <c r="H4" s="126">
        <f>'GDP Newcastle'!O12</f>
        <v>9.7944140741185937</v>
      </c>
    </row>
    <row r="5" spans="1:8" hidden="1">
      <c r="A5" t="s">
        <v>47</v>
      </c>
      <c r="B5" s="10">
        <v>3.0148947252122542</v>
      </c>
      <c r="C5" s="10">
        <v>3.1974859322725937</v>
      </c>
      <c r="D5" s="126">
        <f>'GDP Durban'!O13</f>
        <v>7.3516180934767323</v>
      </c>
      <c r="E5" s="126">
        <f>'GDP PMB'!O13</f>
        <v>7.3516180934767128</v>
      </c>
      <c r="F5" s="126">
        <f>'GDP RBay'!O13</f>
        <v>7.3516180934767261</v>
      </c>
      <c r="G5" s="126">
        <f>'GDP Port Shepstone'!O13</f>
        <v>7.3516180934767279</v>
      </c>
      <c r="H5" s="126">
        <f>'GDP Newcastle'!O13</f>
        <v>7.3516180934767181</v>
      </c>
    </row>
    <row r="6" spans="1:8" hidden="1">
      <c r="A6" t="s">
        <v>44</v>
      </c>
      <c r="B6" s="10">
        <v>2.6323663627217297</v>
      </c>
      <c r="C6" s="10">
        <v>2.5595685221363147</v>
      </c>
      <c r="D6" s="126">
        <f>'GDP Durban'!O14</f>
        <v>3.8852517623928708</v>
      </c>
      <c r="E6" s="126">
        <f>'GDP PMB'!O14</f>
        <v>3.8852517623928744</v>
      </c>
      <c r="F6" s="126">
        <f>'GDP RBay'!O14</f>
        <v>3.8852517623928851</v>
      </c>
      <c r="G6" s="126">
        <f>'GDP Port Shepstone'!O14</f>
        <v>3.8852517623928771</v>
      </c>
      <c r="H6" s="126">
        <f>'GDP Newcastle'!O14</f>
        <v>3.8852517623928664</v>
      </c>
    </row>
    <row r="7" spans="1:8" hidden="1">
      <c r="A7" t="s">
        <v>40</v>
      </c>
      <c r="B7" s="10">
        <v>3.4883927203936307</v>
      </c>
      <c r="C7" s="10">
        <v>2.8880730557693979</v>
      </c>
      <c r="D7" s="126">
        <f>'GDP Durban'!O15</f>
        <v>8.9063399547414814</v>
      </c>
      <c r="E7" s="126">
        <f>'GDP PMB'!O15</f>
        <v>8.9063399547414761</v>
      </c>
      <c r="F7" s="126">
        <f>'GDP RBay'!O15</f>
        <v>8.9063399547414956</v>
      </c>
      <c r="G7" s="126">
        <f>'GDP Port Shepstone'!O15</f>
        <v>8.906339954741485</v>
      </c>
      <c r="H7" s="126">
        <f>'GDP Newcastle'!O15</f>
        <v>8.9063399547414743</v>
      </c>
    </row>
    <row r="8" spans="1:8" hidden="1">
      <c r="A8" t="s">
        <v>42</v>
      </c>
      <c r="B8" s="10">
        <v>3.9786200957136599</v>
      </c>
      <c r="C8" s="10">
        <v>3.3240007089239834</v>
      </c>
      <c r="D8" s="126">
        <f>'GDP Durban'!O16</f>
        <v>5.9528459850680058</v>
      </c>
      <c r="E8" s="126">
        <f>'GDP PMB'!O16</f>
        <v>5.952845985068012</v>
      </c>
      <c r="F8" s="126">
        <f>'GDP RBay'!O16</f>
        <v>5.9528459850680084</v>
      </c>
      <c r="G8" s="126">
        <f>'GDP Port Shepstone'!O16</f>
        <v>5.9528459850680093</v>
      </c>
      <c r="H8" s="126">
        <f>'GDP Newcastle'!O16</f>
        <v>5.9528459850680155</v>
      </c>
    </row>
    <row r="9" spans="1:8" hidden="1">
      <c r="A9" t="s">
        <v>43</v>
      </c>
      <c r="B9" s="10">
        <v>5.5693266247199791</v>
      </c>
      <c r="C9" s="10">
        <v>5.6802013461114367</v>
      </c>
      <c r="D9" s="126">
        <f>'GDP Durban'!O17</f>
        <v>13.456028599264203</v>
      </c>
      <c r="E9" s="126">
        <f>'GDP PMB'!O17</f>
        <v>13.456028599264199</v>
      </c>
      <c r="F9" s="126">
        <f>'GDP RBay'!O17</f>
        <v>13.456028599264194</v>
      </c>
      <c r="G9" s="126">
        <f>'GDP Port Shepstone'!O17</f>
        <v>13.456028599264199</v>
      </c>
      <c r="H9" s="126">
        <f>'GDP Newcastle'!O17</f>
        <v>13.456028599264208</v>
      </c>
    </row>
    <row r="10" spans="1:8" hidden="1">
      <c r="A10" t="s">
        <v>41</v>
      </c>
      <c r="B10" s="10">
        <v>6.3290770737185902</v>
      </c>
      <c r="C10" s="10">
        <v>6.7089674765058751</v>
      </c>
      <c r="D10" s="126">
        <f>'GDP Durban'!O18</f>
        <v>11.181066508027603</v>
      </c>
      <c r="E10" s="126">
        <f>'GDP PMB'!O18</f>
        <v>11.181066508027605</v>
      </c>
      <c r="F10" s="126">
        <f>'GDP RBay'!O18</f>
        <v>11.1810665080276</v>
      </c>
      <c r="G10" s="126">
        <f>'GDP Port Shepstone'!O18</f>
        <v>11.181066508027619</v>
      </c>
      <c r="H10" s="126">
        <f>'GDP Newcastle'!O18</f>
        <v>11.181066508027621</v>
      </c>
    </row>
    <row r="11" spans="1:8" hidden="1">
      <c r="A11" t="s">
        <v>37</v>
      </c>
      <c r="B11" s="10">
        <v>5.6958586733294982</v>
      </c>
      <c r="C11" s="10">
        <v>5.9824547573235183</v>
      </c>
      <c r="D11" s="126">
        <f>'GDP Durban'!O19</f>
        <v>10.756147514462658</v>
      </c>
      <c r="E11" s="126">
        <f>'GDP PMB'!O19</f>
        <v>10.756147514462659</v>
      </c>
      <c r="F11" s="126">
        <f>'GDP RBay'!O19</f>
        <v>10.756147514462659</v>
      </c>
      <c r="G11" s="126">
        <f>'GDP Port Shepstone'!O19</f>
        <v>10.756147514462656</v>
      </c>
      <c r="H11" s="126">
        <f>'GDP Newcastle'!O19</f>
        <v>10.756147514462672</v>
      </c>
    </row>
    <row r="12" spans="1:8" hidden="1">
      <c r="A12" t="s">
        <v>38</v>
      </c>
      <c r="B12" s="10">
        <v>4.7171256191376418</v>
      </c>
      <c r="C12" s="10">
        <v>4.7467272243916971</v>
      </c>
      <c r="D12" s="126">
        <f>'GDP Durban'!O20</f>
        <v>8.6658522841326224</v>
      </c>
      <c r="E12" s="126">
        <f>'GDP PMB'!O20</f>
        <v>8.6658522841326384</v>
      </c>
      <c r="F12" s="126">
        <f>'GDP RBay'!O20</f>
        <v>8.6658522841326278</v>
      </c>
      <c r="G12" s="126">
        <f>'GDP Port Shepstone'!O20</f>
        <v>8.6658522841326331</v>
      </c>
      <c r="H12" s="126">
        <f>'GDP Newcastle'!O20</f>
        <v>8.6658522841326295</v>
      </c>
    </row>
    <row r="13" spans="1:8" hidden="1">
      <c r="A13" t="s">
        <v>39</v>
      </c>
      <c r="B13" s="10">
        <v>4.9098132822233609</v>
      </c>
      <c r="C13" s="10">
        <v>5.5989957383215021</v>
      </c>
      <c r="D13" s="126">
        <f>'GDP Durban'!O21</f>
        <v>8.5270749458602655</v>
      </c>
      <c r="E13" s="126">
        <f>'GDP PMB'!O21</f>
        <v>8.5270749458602939</v>
      </c>
      <c r="F13" s="126">
        <f>'GDP RBay'!O21</f>
        <v>8.527074945860285</v>
      </c>
      <c r="G13" s="126">
        <f>'GDP Port Shepstone'!O21</f>
        <v>8.5270749458602815</v>
      </c>
      <c r="H13" s="126">
        <f>'GDP Newcastle'!O21</f>
        <v>8.5270749458602797</v>
      </c>
    </row>
    <row r="14" spans="1:8" hidden="1">
      <c r="A14" t="s">
        <v>36</v>
      </c>
      <c r="B14" s="10">
        <v>4.5903459947577101</v>
      </c>
      <c r="C14" s="10">
        <v>4.9254158861275519</v>
      </c>
      <c r="D14" s="126">
        <f>'GDP Durban'!O22</f>
        <v>10.731206127320808</v>
      </c>
      <c r="E14" s="126">
        <f>'GDP PMB'!O22</f>
        <v>10.731206127320791</v>
      </c>
      <c r="F14" s="126">
        <f>'GDP RBay'!O22</f>
        <v>10.731206127320792</v>
      </c>
      <c r="G14" s="126">
        <f>'GDP Port Shepstone'!O22</f>
        <v>10.731206127320785</v>
      </c>
      <c r="H14" s="126">
        <f>'GDP Newcastle'!O22</f>
        <v>10.731206127320787</v>
      </c>
    </row>
    <row r="15" spans="1:8" hidden="1">
      <c r="A15" t="s">
        <v>32</v>
      </c>
      <c r="B15" s="10">
        <v>4.8742677031940929</v>
      </c>
      <c r="C15" s="10">
        <v>5.1943521941517083</v>
      </c>
      <c r="D15" s="126">
        <f>'GDP Durban'!O23</f>
        <v>8.4563365761398028</v>
      </c>
      <c r="E15" s="126">
        <f>'GDP PMB'!O23</f>
        <v>8.4563365761398046</v>
      </c>
      <c r="F15" s="126">
        <f>'GDP RBay'!O23</f>
        <v>8.4563365761397957</v>
      </c>
      <c r="G15" s="126">
        <f>'GDP Port Shepstone'!O23</f>
        <v>8.4563365761397975</v>
      </c>
      <c r="H15" s="126">
        <f>'GDP Newcastle'!O23</f>
        <v>8.4563365761397975</v>
      </c>
    </row>
    <row r="16" spans="1:8" hidden="1">
      <c r="A16" t="s">
        <v>34</v>
      </c>
      <c r="B16" s="10">
        <v>4.9323793980226238</v>
      </c>
      <c r="C16" s="10">
        <v>4.6367808674976212</v>
      </c>
      <c r="D16" s="126">
        <f>'GDP Durban'!O24</f>
        <v>9.4466569738983903</v>
      </c>
      <c r="E16" s="126">
        <f>'GDP PMB'!O24</f>
        <v>9.446656973898369</v>
      </c>
      <c r="F16" s="126">
        <f>'GDP RBay'!O24</f>
        <v>9.446656973898385</v>
      </c>
      <c r="G16" s="126">
        <f>'GDP Port Shepstone'!O24</f>
        <v>9.4466569738983868</v>
      </c>
      <c r="H16" s="126">
        <f>'GDP Newcastle'!O24</f>
        <v>9.4466569738983814</v>
      </c>
    </row>
    <row r="17" spans="1:8" hidden="1">
      <c r="A17" t="s">
        <v>35</v>
      </c>
      <c r="B17" s="10">
        <v>4.8006505369454251</v>
      </c>
      <c r="C17" s="10">
        <v>4.5375046145013043</v>
      </c>
      <c r="D17" s="126">
        <f>'GDP Durban'!O25</f>
        <v>14.462346942463903</v>
      </c>
      <c r="E17" s="126">
        <f>'GDP PMB'!O25</f>
        <v>14.462346942463878</v>
      </c>
      <c r="F17" s="126">
        <f>'GDP RBay'!O25</f>
        <v>14.46234694246388</v>
      </c>
      <c r="G17" s="126">
        <f>'GDP Port Shepstone'!O25</f>
        <v>14.462346942463897</v>
      </c>
      <c r="H17" s="126">
        <f>'GDP Newcastle'!O25</f>
        <v>14.462346942463897</v>
      </c>
    </row>
    <row r="18" spans="1:8" hidden="1">
      <c r="A18" t="s">
        <v>33</v>
      </c>
      <c r="B18" s="10">
        <v>6.6219005788741594</v>
      </c>
      <c r="C18" s="10">
        <v>6.5008219766361259</v>
      </c>
      <c r="D18" s="126">
        <f>'GDP Durban'!O26</f>
        <v>13.131943735766136</v>
      </c>
      <c r="E18" s="126">
        <f>'GDP PMB'!O26</f>
        <v>13.131943735766139</v>
      </c>
      <c r="F18" s="126">
        <f>'GDP RBay'!O26</f>
        <v>13.131943735766132</v>
      </c>
      <c r="G18" s="126">
        <f>'GDP Port Shepstone'!O26</f>
        <v>13.131943735766141</v>
      </c>
      <c r="H18" s="126">
        <f>'GDP Newcastle'!O26</f>
        <v>13.131943735766141</v>
      </c>
    </row>
    <row r="19" spans="1:8" hidden="1">
      <c r="A19" s="120" t="s">
        <v>29</v>
      </c>
      <c r="B19" s="10">
        <v>5.7793772534141796</v>
      </c>
      <c r="C19" s="10">
        <v>5.8860921763640235</v>
      </c>
      <c r="D19" s="126">
        <f>'GDP Durban'!O27</f>
        <v>18.079894731978179</v>
      </c>
      <c r="E19" s="126">
        <f>'GDP PMB'!O27</f>
        <v>18.079894731978179</v>
      </c>
      <c r="F19" s="126">
        <f>'GDP RBay'!O27</f>
        <v>18.079894731978179</v>
      </c>
      <c r="G19" s="126">
        <f>'GDP Port Shepstone'!O27</f>
        <v>18.079894731978168</v>
      </c>
      <c r="H19" s="126">
        <f>'GDP Newcastle'!O27</f>
        <v>18.079894731978165</v>
      </c>
    </row>
    <row r="20" spans="1:8" hidden="1">
      <c r="A20" s="120" t="s">
        <v>30</v>
      </c>
      <c r="B20" s="10">
        <v>4.9481500370640603</v>
      </c>
      <c r="C20" s="10">
        <v>5.0768462465435515</v>
      </c>
      <c r="D20" s="126">
        <f>'GDP Durban'!O28</f>
        <v>16.269323890326611</v>
      </c>
      <c r="E20" s="126">
        <f>'GDP PMB'!O28</f>
        <v>16.269323890326611</v>
      </c>
      <c r="F20" s="126">
        <f>'GDP RBay'!O28</f>
        <v>16.269323890326611</v>
      </c>
      <c r="G20" s="126">
        <f>'GDP Port Shepstone'!O28</f>
        <v>16.269323890326607</v>
      </c>
      <c r="H20" s="126">
        <f>'GDP Newcastle'!O28</f>
        <v>16.269323890326611</v>
      </c>
    </row>
    <row r="21" spans="1:8" hidden="1">
      <c r="A21" s="120" t="s">
        <v>31</v>
      </c>
      <c r="B21" s="10">
        <v>5.0696361770337175</v>
      </c>
      <c r="C21" s="10">
        <v>4.9863487574572805</v>
      </c>
      <c r="D21" s="126">
        <f>'GDP Durban'!O29</f>
        <v>9.4273410223661447</v>
      </c>
      <c r="E21" s="126">
        <f>'GDP PMB'!O29</f>
        <v>9.4273410223661429</v>
      </c>
      <c r="F21" s="126">
        <f>'GDP RBay'!O29</f>
        <v>9.4273410223661447</v>
      </c>
      <c r="G21" s="126">
        <f>'GDP Port Shepstone'!O29</f>
        <v>9.4273410223661269</v>
      </c>
      <c r="H21" s="126">
        <f>'GDP Newcastle'!O29</f>
        <v>9.4273410223661394</v>
      </c>
    </row>
    <row r="22" spans="1:8" hidden="1">
      <c r="A22" s="120" t="s">
        <v>21</v>
      </c>
      <c r="B22" s="10">
        <v>4.6478330110829829</v>
      </c>
      <c r="C22" s="10">
        <v>4.8198205762134707</v>
      </c>
      <c r="D22" s="126">
        <f>'GDP Durban'!O30</f>
        <v>11.483875896427909</v>
      </c>
      <c r="E22" s="126">
        <f>'GDP PMB'!O30</f>
        <v>11.483875896427904</v>
      </c>
      <c r="F22" s="126">
        <f>'GDP RBay'!O30</f>
        <v>11.483875896427916</v>
      </c>
      <c r="G22" s="126">
        <f>'GDP Port Shepstone'!O30</f>
        <v>11.483875896427897</v>
      </c>
      <c r="H22" s="126">
        <f>'GDP Newcastle'!O30</f>
        <v>11.483875896427904</v>
      </c>
    </row>
    <row r="23" spans="1:8">
      <c r="A23" s="122" t="str">
        <f>'GDP Durban'!A31</f>
        <v>2008q1</v>
      </c>
      <c r="B23" s="10">
        <f>('GDP Durban'!D31-'GDP Durban'!D27)/'GDP Durban'!D27*100</f>
        <v>11.570671159688981</v>
      </c>
      <c r="C23" s="10">
        <f>('GDP Durban'!E31-'GDP Durban'!E27)/'GDP Durban'!E27*100</f>
        <v>10.883647894987966</v>
      </c>
      <c r="D23" s="10">
        <f>'GDP Durban'!O31</f>
        <v>13.222910390889428</v>
      </c>
      <c r="E23" s="10">
        <f>'GDP PMB'!O31</f>
        <v>13.149843631410221</v>
      </c>
      <c r="F23" s="10">
        <f>'GDP RBay'!O31</f>
        <v>12.804115112104835</v>
      </c>
      <c r="G23" s="10">
        <f>'GDP Port Shepstone'!O31</f>
        <v>6.6883187365373225</v>
      </c>
      <c r="H23" s="10">
        <f>'GDP Newcastle'!O31</f>
        <v>11.532160837675326</v>
      </c>
    </row>
    <row r="24" spans="1:8">
      <c r="A24" s="122" t="str">
        <f>'GDP Durban'!A32</f>
        <v>2008q2</v>
      </c>
      <c r="B24" s="10">
        <f>('GDP Durban'!D32-'GDP Durban'!D28)/'GDP Durban'!D28*100</f>
        <v>17.571918646357322</v>
      </c>
      <c r="C24" s="10">
        <f>('GDP Durban'!E32-'GDP Durban'!E28)/'GDP Durban'!E28*100</f>
        <v>16.36722158324579</v>
      </c>
      <c r="D24" s="10">
        <f>'GDP Durban'!O32</f>
        <v>19.030598169917507</v>
      </c>
      <c r="E24" s="10">
        <f>'GDP PMB'!O32</f>
        <v>9.7292926910251829</v>
      </c>
      <c r="F24" s="10">
        <f>'GDP RBay'!O32</f>
        <v>28.344877767623831</v>
      </c>
      <c r="G24" s="10">
        <f>'GDP Port Shepstone'!O32</f>
        <v>7.4982781416704034</v>
      </c>
      <c r="H24" s="10">
        <f>'GDP Newcastle'!O32</f>
        <v>13.151539955813865</v>
      </c>
    </row>
    <row r="25" spans="1:8">
      <c r="A25" s="122" t="str">
        <f>'GDP Durban'!A33</f>
        <v>2008q3</v>
      </c>
      <c r="B25" s="10">
        <f>('GDP Durban'!D33-'GDP Durban'!D29)/'GDP Durban'!D29*100</f>
        <v>15.343208598284749</v>
      </c>
      <c r="C25" s="10">
        <f>('GDP Durban'!E33-'GDP Durban'!E29)/'GDP Durban'!E29*100</f>
        <v>13.920352786239077</v>
      </c>
      <c r="D25" s="10">
        <f>'GDP Durban'!O33</f>
        <v>15.619338913191246</v>
      </c>
      <c r="E25" s="10">
        <f>'GDP PMB'!O33</f>
        <v>9.6522126700996775</v>
      </c>
      <c r="F25" s="10">
        <f>'GDP RBay'!O33</f>
        <v>24.532127938575556</v>
      </c>
      <c r="G25" s="10">
        <f>'GDP Port Shepstone'!O33</f>
        <v>5.7563368894096163</v>
      </c>
      <c r="H25" s="10">
        <f>'GDP Newcastle'!O33</f>
        <v>11.586532572644154</v>
      </c>
    </row>
    <row r="26" spans="1:8">
      <c r="A26" s="122" t="str">
        <f>'GDP Durban'!A34</f>
        <v>2008q4</v>
      </c>
      <c r="B26" s="10">
        <f>('GDP Durban'!D34-'GDP Durban'!D30)/'GDP Durban'!D30*100</f>
        <v>10.896089367665251</v>
      </c>
      <c r="C26" s="10">
        <f>('GDP Durban'!E34-'GDP Durban'!E30)/'GDP Durban'!E30*100</f>
        <v>9.5904434261799842</v>
      </c>
      <c r="D26" s="10">
        <f>'GDP Durban'!O34</f>
        <v>7.8249205022077675</v>
      </c>
      <c r="E26" s="10">
        <f>'GDP PMB'!O34</f>
        <v>11.266028263098288</v>
      </c>
      <c r="F26" s="10">
        <f>'GDP RBay'!O34</f>
        <v>10.808271158148195</v>
      </c>
      <c r="G26" s="10">
        <f>'GDP Port Shepstone'!O34</f>
        <v>16.752940442747075</v>
      </c>
      <c r="H26" s="10">
        <f>'GDP Newcastle'!O34</f>
        <v>12.71002447863</v>
      </c>
    </row>
    <row r="27" spans="1:8">
      <c r="A27" s="122" t="str">
        <f>'GDP Durban'!A35</f>
        <v>2009q1</v>
      </c>
      <c r="B27" s="10">
        <f>('GDP Durban'!D35-'GDP Durban'!D31)/'GDP Durban'!D31*100</f>
        <v>9.4679794663412569</v>
      </c>
      <c r="C27" s="10">
        <f>('GDP Durban'!E35-'GDP Durban'!E31)/'GDP Durban'!E31*100</f>
        <v>10.088463675732404</v>
      </c>
      <c r="D27" s="10">
        <f>'GDP Durban'!O35</f>
        <v>6.4292536495466761</v>
      </c>
      <c r="E27" s="10">
        <f>'GDP PMB'!O35</f>
        <v>7.759315230140519</v>
      </c>
      <c r="F27" s="10">
        <f>'GDP RBay'!O35</f>
        <v>-1.7945483689394681</v>
      </c>
      <c r="G27" s="10">
        <f>'GDP Port Shepstone'!O35</f>
        <v>20.148926906109281</v>
      </c>
      <c r="H27" s="10">
        <f>'GDP Newcastle'!O35</f>
        <v>7.1687659054886792</v>
      </c>
    </row>
    <row r="28" spans="1:8">
      <c r="A28" s="122" t="str">
        <f>'GDP Durban'!A36</f>
        <v>2009q2</v>
      </c>
      <c r="B28" s="10">
        <f>('GDP Durban'!D36-'GDP Durban'!D32)/'GDP Durban'!D32*100</f>
        <v>6.4592204137909945</v>
      </c>
      <c r="C28" s="10">
        <f>('GDP Durban'!E36-'GDP Durban'!E32)/'GDP Durban'!E32*100</f>
        <v>7.3102589222359775</v>
      </c>
      <c r="D28" s="10">
        <f>'GDP Durban'!O36</f>
        <v>3.356753213293842</v>
      </c>
      <c r="E28" s="10">
        <f>'GDP PMB'!O36</f>
        <v>17.614340273626084</v>
      </c>
      <c r="F28" s="10">
        <f>'GDP RBay'!O36</f>
        <v>-11.383689201017559</v>
      </c>
      <c r="G28" s="10">
        <f>'GDP Port Shepstone'!O36</f>
        <v>20.731817043115257</v>
      </c>
      <c r="H28" s="10">
        <f>'GDP Newcastle'!O36</f>
        <v>14.91925796002683</v>
      </c>
    </row>
    <row r="29" spans="1:8">
      <c r="A29" s="122" t="str">
        <f>'GDP Durban'!A37</f>
        <v>2009q3</v>
      </c>
      <c r="B29" s="10">
        <f>('GDP Durban'!D37-'GDP Durban'!D33)/'GDP Durban'!D33*100</f>
        <v>2.9701410097106589</v>
      </c>
      <c r="C29" s="10">
        <f>('GDP Durban'!E37-'GDP Durban'!E33)/'GDP Durban'!E33*100</f>
        <v>2.5752018702745794</v>
      </c>
      <c r="D29" s="10">
        <f>'GDP Durban'!O37</f>
        <v>-0.46298108196972604</v>
      </c>
      <c r="E29" s="10">
        <f>'GDP PMB'!O37</f>
        <v>9.3847374395852974</v>
      </c>
      <c r="F29" s="10">
        <f>'GDP RBay'!O37</f>
        <v>-10.542842475577153</v>
      </c>
      <c r="G29" s="10">
        <f>'GDP Port Shepstone'!O37</f>
        <v>13.912394956274543</v>
      </c>
      <c r="H29" s="10">
        <f>'GDP Newcastle'!O37</f>
        <v>4.0210838210170561</v>
      </c>
    </row>
    <row r="30" spans="1:8">
      <c r="A30" s="122" t="str">
        <f>'GDP Durban'!A38</f>
        <v>2009q4</v>
      </c>
      <c r="B30" s="10">
        <f>('GDP Durban'!D38-'GDP Durban'!D34)/'GDP Durban'!D34*100</f>
        <v>4.9426710279495412</v>
      </c>
      <c r="C30" s="10">
        <f>('GDP Durban'!E38-'GDP Durban'!E34)/'GDP Durban'!E34*100</f>
        <v>5.0843626121721144</v>
      </c>
      <c r="D30" s="10">
        <f>'GDP Durban'!O38</f>
        <v>4.363086214937665</v>
      </c>
      <c r="E30" s="10">
        <f>'GDP PMB'!O38</f>
        <v>18.020460042705345</v>
      </c>
      <c r="F30" s="10">
        <f>'GDP RBay'!O38</f>
        <v>-0.56488409854772637</v>
      </c>
      <c r="G30" s="10">
        <f>'GDP Port Shepstone'!O38</f>
        <v>0.5885986264969546</v>
      </c>
      <c r="H30" s="10">
        <f>'GDP Newcastle'!O38</f>
        <v>0.63720247474390257</v>
      </c>
    </row>
    <row r="31" spans="1:8">
      <c r="A31" s="122" t="str">
        <f>'GDP Durban'!A39</f>
        <v>2010q1</v>
      </c>
      <c r="B31" s="10">
        <f>('GDP Durban'!D39-'GDP Durban'!D35)/'GDP Durban'!D35*100</f>
        <v>5.6656705742824558</v>
      </c>
      <c r="C31" s="10">
        <f>('GDP Durban'!E39-'GDP Durban'!E35)/'GDP Durban'!E35*100</f>
        <v>6.4171748511512181</v>
      </c>
      <c r="D31" s="10">
        <f>'GDP Durban'!O39</f>
        <v>8.0982898248050379</v>
      </c>
      <c r="E31" s="10">
        <f>'GDP PMB'!O39</f>
        <v>7.2247942037386563</v>
      </c>
      <c r="F31" s="10">
        <f>'GDP RBay'!O39</f>
        <v>14.324619350385356</v>
      </c>
      <c r="G31" s="10">
        <f>'GDP Port Shepstone'!O39</f>
        <v>1.7548260978112697</v>
      </c>
      <c r="H31" s="10">
        <f>'GDP Newcastle'!O39</f>
        <v>8.138112772231997</v>
      </c>
    </row>
    <row r="32" spans="1:8">
      <c r="A32" s="122" t="str">
        <f>'GDP Durban'!A40</f>
        <v>2010q2</v>
      </c>
      <c r="B32" s="10">
        <f>('GDP Durban'!D40-'GDP Durban'!D36)/'GDP Durban'!D36*100</f>
        <v>10.393978952190002</v>
      </c>
      <c r="C32" s="10">
        <f>('GDP Durban'!E40-'GDP Durban'!E36)/'GDP Durban'!E36*100</f>
        <v>10.700123903697978</v>
      </c>
      <c r="D32" s="10">
        <f>'GDP Durban'!O40</f>
        <v>12.665814013086079</v>
      </c>
      <c r="E32" s="10">
        <f>'GDP PMB'!O40</f>
        <v>6.2712250349902003</v>
      </c>
      <c r="F32" s="10">
        <f>'GDP RBay'!O40</f>
        <v>22.098420171386039</v>
      </c>
      <c r="G32" s="10">
        <f>'GDP Port Shepstone'!O40</f>
        <v>5.2018208486932354</v>
      </c>
      <c r="H32" s="10">
        <f>'GDP Newcastle'!O40</f>
        <v>6.792932323878877</v>
      </c>
    </row>
    <row r="33" spans="1:8">
      <c r="A33" s="122" t="str">
        <f>'GDP Durban'!A41</f>
        <v>2010q3</v>
      </c>
      <c r="B33" s="10">
        <f>('GDP Durban'!D41-'GDP Durban'!D37)/'GDP Durban'!D37*100</f>
        <v>8.5129689556503294</v>
      </c>
      <c r="C33" s="10">
        <f>('GDP Durban'!E41-'GDP Durban'!E37)/'GDP Durban'!E37*100</f>
        <v>7.4473464544813641</v>
      </c>
      <c r="D33" s="10">
        <f>'GDP Durban'!O41</f>
        <v>9.0914022867708582</v>
      </c>
      <c r="E33" s="10">
        <f>'GDP PMB'!O41</f>
        <v>4.2953801225942456</v>
      </c>
      <c r="F33" s="10">
        <f>'GDP RBay'!O41</f>
        <v>14.451917490732507</v>
      </c>
      <c r="G33" s="10">
        <f>'GDP Port Shepstone'!O41</f>
        <v>2.807854603802133</v>
      </c>
      <c r="H33" s="10">
        <f>'GDP Newcastle'!O41</f>
        <v>7.1903463830439174</v>
      </c>
    </row>
    <row r="34" spans="1:8">
      <c r="A34" s="122" t="str">
        <f>'GDP Durban'!A42</f>
        <v>2010q4</v>
      </c>
      <c r="B34" s="10">
        <f>('GDP Durban'!D42-'GDP Durban'!D38)/'GDP Durban'!D38*100</f>
        <v>11.479257488576657</v>
      </c>
      <c r="C34" s="10">
        <f>('GDP Durban'!E42-'GDP Durban'!E38)/'GDP Durban'!E38*100</f>
        <v>9.7109838121542911</v>
      </c>
      <c r="D34" s="10">
        <f>'GDP Durban'!O42</f>
        <v>10.819415292817531</v>
      </c>
      <c r="E34" s="10">
        <f>'GDP PMB'!O42</f>
        <v>1.2037558637729939</v>
      </c>
      <c r="F34" s="10">
        <f>'GDP RBay'!O42</f>
        <v>13.441595633799563</v>
      </c>
      <c r="G34" s="10">
        <f>'GDP Port Shepstone'!O42</f>
        <v>10.636204779188246</v>
      </c>
      <c r="H34" s="10">
        <f>'GDP Newcastle'!O42</f>
        <v>11.886150947715578</v>
      </c>
    </row>
    <row r="35" spans="1:8">
      <c r="A35" s="122" t="str">
        <f>'GDP Durban'!A43</f>
        <v>2011q1</v>
      </c>
      <c r="B35" s="10">
        <f>('GDP Durban'!D43-'GDP Durban'!D39)/'GDP Durban'!D39*100</f>
        <v>8.111795421097618</v>
      </c>
      <c r="C35" s="10">
        <f>('GDP Durban'!E43-'GDP Durban'!E39)/'GDP Durban'!E39*100</f>
        <v>4.8738136197220259</v>
      </c>
      <c r="D35" s="10">
        <f>'GDP Durban'!O43</f>
        <v>4.9697197948268848</v>
      </c>
      <c r="E35" s="10">
        <f>'GDP PMB'!O43</f>
        <v>5.097108055744064</v>
      </c>
      <c r="F35" s="10">
        <f>'GDP RBay'!O43</f>
        <v>3.9753631262337654</v>
      </c>
      <c r="G35" s="10">
        <f>'GDP Port Shepstone'!O43</f>
        <v>5.0160569434901356</v>
      </c>
      <c r="H35" s="10">
        <f>'GDP Newcastle'!O43</f>
        <v>4.6983890910068586</v>
      </c>
    </row>
    <row r="36" spans="1:8">
      <c r="A36" s="122" t="str">
        <f>'GDP Durban'!A44</f>
        <v>2011q2</v>
      </c>
      <c r="B36" s="10">
        <f>('GDP Durban'!D44-'GDP Durban'!D40)/'GDP Durban'!D40*100</f>
        <v>5.8994287986993506</v>
      </c>
      <c r="C36" s="10">
        <f>('GDP Durban'!E44-'GDP Durban'!E40)/'GDP Durban'!E40*100</f>
        <v>3.9123965039321882</v>
      </c>
      <c r="D36" s="10">
        <f>'GDP Durban'!O44</f>
        <v>4.0055547422711513</v>
      </c>
      <c r="E36" s="10">
        <f>'GDP PMB'!O44</f>
        <v>3.6384368847243311</v>
      </c>
      <c r="F36" s="10">
        <f>'GDP RBay'!O44</f>
        <v>4.0701309344754906</v>
      </c>
      <c r="G36" s="10">
        <f>'GDP Port Shepstone'!O44</f>
        <v>3.4811658317090002</v>
      </c>
      <c r="H36" s="10">
        <f>'GDP Newcastle'!O44</f>
        <v>4.0696182386534119</v>
      </c>
    </row>
    <row r="37" spans="1:8">
      <c r="A37" s="122" t="str">
        <f>'GDP Durban'!A45</f>
        <v>2011q3</v>
      </c>
      <c r="B37" s="10">
        <f>('GDP Durban'!D45-'GDP Durban'!D41)/'GDP Durban'!D41*100</f>
        <v>9.7516600700009803</v>
      </c>
      <c r="C37" s="10">
        <f>('GDP Durban'!E45-'GDP Durban'!E41)/'GDP Durban'!E41*100</f>
        <v>9.0368823409492141</v>
      </c>
      <c r="D37" s="10">
        <f>'GDP Durban'!O45</f>
        <v>9.0340568768153187</v>
      </c>
      <c r="E37" s="10">
        <f>'GDP PMB'!O45</f>
        <v>8.902716647506729</v>
      </c>
      <c r="F37" s="10">
        <f>'GDP RBay'!O45</f>
        <v>9.5916616535533308</v>
      </c>
      <c r="G37" s="10">
        <f>'GDP Port Shepstone'!O45</f>
        <v>8.5367184853564417</v>
      </c>
      <c r="H37" s="10">
        <f>'GDP Newcastle'!O45</f>
        <v>8.704755621935357</v>
      </c>
    </row>
    <row r="38" spans="1:8">
      <c r="A38" s="122" t="str">
        <f>'GDP Durban'!A46</f>
        <v>2011q4</v>
      </c>
      <c r="B38" s="10">
        <f>('GDP Durban'!D46-'GDP Durban'!D42)/'GDP Durban'!D42*100</f>
        <v>8.1917206282708452</v>
      </c>
      <c r="C38" s="10">
        <f>('GDP Durban'!E46-'GDP Durban'!E42)/'GDP Durban'!E42*100</f>
        <v>7.2095539034399359</v>
      </c>
      <c r="D38" s="10">
        <f>'GDP Durban'!O46</f>
        <v>6.739183109195551</v>
      </c>
      <c r="E38" s="10">
        <f>'GDP PMB'!O46</f>
        <v>8.9712957975963956</v>
      </c>
      <c r="F38" s="10">
        <f>'GDP RBay'!O46</f>
        <v>6.8226542133157739</v>
      </c>
      <c r="G38" s="10">
        <f>'GDP Port Shepstone'!O46</f>
        <v>8.1957150835876984</v>
      </c>
      <c r="H38" s="10">
        <f>'GDP Newcastle'!O46</f>
        <v>7.3685504542014346</v>
      </c>
    </row>
    <row r="39" spans="1:8">
      <c r="A39" s="122" t="str">
        <f>'GDP Durban'!A47</f>
        <v>2012q1</v>
      </c>
      <c r="B39" s="10">
        <f>('GDP Durban'!D47-'GDP Durban'!D43)/'GDP Durban'!D43*100</f>
        <v>8.9706458957301631</v>
      </c>
      <c r="C39" s="10">
        <f>('GDP Durban'!E47-'GDP Durban'!E43)/'GDP Durban'!E43*100</f>
        <v>9.3315854091596506</v>
      </c>
      <c r="D39" s="10">
        <f>'GDP Durban'!O47</f>
        <v>8.6987440088557406</v>
      </c>
      <c r="E39" s="10">
        <f>'GDP PMB'!O47</f>
        <v>8.9028118922088151</v>
      </c>
      <c r="F39" s="10">
        <f>'GDP RBay'!O47</f>
        <v>7.4189286771275818</v>
      </c>
      <c r="G39" s="10">
        <f>'GDP Port Shepstone'!O47</f>
        <v>10.900435047534952</v>
      </c>
      <c r="H39" s="10">
        <f>'GDP Newcastle'!O47</f>
        <v>8.8727616294897551</v>
      </c>
    </row>
    <row r="40" spans="1:8">
      <c r="A40" s="122" t="str">
        <f>'GDP Durban'!A48</f>
        <v>2012q2</v>
      </c>
      <c r="B40" s="10">
        <f>('GDP Durban'!D48-'GDP Durban'!D44)/'GDP Durban'!D44*100</f>
        <v>9.4225467867204866</v>
      </c>
      <c r="C40" s="10">
        <f>('GDP Durban'!E48-'GDP Durban'!E44)/'GDP Durban'!E44*100</f>
        <v>11.242725069888184</v>
      </c>
      <c r="D40" s="10">
        <f>'GDP Durban'!O48</f>
        <v>10.529923695036649</v>
      </c>
      <c r="E40" s="10">
        <f>'GDP PMB'!O48</f>
        <v>12.988213479582361</v>
      </c>
      <c r="F40" s="10">
        <f>'GDP RBay'!O48</f>
        <v>7.6739410331325502</v>
      </c>
      <c r="G40" s="10">
        <f>'GDP Port Shepstone'!O48</f>
        <v>13.497860136850774</v>
      </c>
      <c r="H40" s="10">
        <f>'GDP Newcastle'!O48</f>
        <v>12.48530137646234</v>
      </c>
    </row>
    <row r="41" spans="1:8">
      <c r="A41" s="122" t="str">
        <f>'GDP Durban'!A49</f>
        <v>2012q3</v>
      </c>
      <c r="B41" s="10">
        <f>('GDP Durban'!D49-'GDP Durban'!D45)/'GDP Durban'!D45*100</f>
        <v>6.086996433614746</v>
      </c>
      <c r="C41" s="10">
        <f>('GDP Durban'!E49-'GDP Durban'!E45)/'GDP Durban'!E45*100</f>
        <v>6.6685582856954042</v>
      </c>
      <c r="D41" s="10">
        <f>'GDP Durban'!O49</f>
        <v>6.1345396775839829</v>
      </c>
      <c r="E41" s="10">
        <f>'GDP PMB'!O49</f>
        <v>7.8320534347072464</v>
      </c>
      <c r="F41" s="10">
        <f>'GDP RBay'!O49</f>
        <v>4.143512279710091</v>
      </c>
      <c r="G41" s="10">
        <f>'GDP Port Shepstone'!O49</f>
        <v>8.6082281244433396</v>
      </c>
      <c r="H41" s="10">
        <f>'GDP Newcastle'!O49</f>
        <v>6.9713387632228745</v>
      </c>
    </row>
    <row r="42" spans="1:8">
      <c r="A42" s="122" t="str">
        <f>'GDP Durban'!A50</f>
        <v>2012q4</v>
      </c>
      <c r="B42" s="10">
        <f>('GDP Durban'!D50-'GDP Durban'!D46)/'GDP Durban'!D46*100</f>
        <v>5.5461111078877501</v>
      </c>
      <c r="C42" s="10">
        <f>('GDP Durban'!E50-'GDP Durban'!E46)/'GDP Durban'!E46*100</f>
        <v>7.1196792741498829</v>
      </c>
      <c r="D42" s="10">
        <f>'GDP Durban'!O50</f>
        <v>7.0756617384591793</v>
      </c>
      <c r="E42" s="10">
        <f>'GDP PMB'!O50</f>
        <v>8.9181235868466953</v>
      </c>
      <c r="F42" s="10">
        <f>'GDP RBay'!O50</f>
        <v>6.1998396844633028</v>
      </c>
      <c r="G42" s="10">
        <f>'GDP Port Shepstone'!O50</f>
        <v>6.1728941740684258</v>
      </c>
      <c r="H42" s="10">
        <f>'GDP Newcastle'!O50</f>
        <v>6.3207876739999449</v>
      </c>
    </row>
    <row r="43" spans="1:8">
      <c r="A43" s="122" t="str">
        <f>'GDP Durban'!A51</f>
        <v>2013q1</v>
      </c>
      <c r="B43" s="10">
        <f>('GDP Durban'!D51-'GDP Durban'!D47)/'GDP Durban'!D47*100</f>
        <v>6.2133300274849228</v>
      </c>
      <c r="C43" s="10">
        <f>('GDP Durban'!E51-'GDP Durban'!E47)/'GDP Durban'!E47*100</f>
        <v>6.4298440357147841</v>
      </c>
      <c r="D43" s="10">
        <f>'GDP Durban'!O51</f>
        <v>6.810329864209133</v>
      </c>
      <c r="E43" s="10">
        <f>'GDP PMB'!O51</f>
        <v>6.6335298676187424</v>
      </c>
      <c r="F43" s="10">
        <f>'GDP RBay'!O51</f>
        <v>8.005219279219828</v>
      </c>
      <c r="G43" s="10">
        <f>'GDP Port Shepstone'!O51</f>
        <v>5.3787333451333641</v>
      </c>
      <c r="H43" s="10">
        <f>'GDP Newcastle'!O51</f>
        <v>6.7885554578300562</v>
      </c>
    </row>
    <row r="44" spans="1:8">
      <c r="A44" s="122" t="str">
        <f>'GDP Durban'!A52</f>
        <v>2013q2</v>
      </c>
      <c r="B44" s="10">
        <f>('GDP Durban'!D52-'GDP Durban'!D48)/'GDP Durban'!D48*100</f>
        <v>4.6501783979633959</v>
      </c>
      <c r="C44" s="10">
        <f>('GDP Durban'!E52-'GDP Durban'!E48)/'GDP Durban'!E48*100</f>
        <v>5.8066578107680042</v>
      </c>
      <c r="D44" s="10">
        <f>'GDP Durban'!O52</f>
        <v>6.2297577832419204</v>
      </c>
      <c r="E44" s="10">
        <f>'GDP PMB'!O52</f>
        <v>4.8087514047607103</v>
      </c>
      <c r="F44" s="10">
        <f>'GDP RBay'!O52</f>
        <v>8.089360012173854</v>
      </c>
      <c r="G44" s="10">
        <f>'GDP Port Shepstone'!O52</f>
        <v>4.5491677480640025</v>
      </c>
      <c r="H44" s="10">
        <f>'GDP Newcastle'!O52</f>
        <v>4.9747642595664932</v>
      </c>
    </row>
    <row r="45" spans="1:8">
      <c r="A45" s="157"/>
      <c r="B45" s="10"/>
      <c r="C45" s="10"/>
      <c r="D45" s="10"/>
      <c r="E45" s="10"/>
      <c r="F45" s="10"/>
      <c r="G45" s="10"/>
      <c r="H45" s="10"/>
    </row>
    <row r="46" spans="1:8">
      <c r="A46" s="173" t="s">
        <v>22</v>
      </c>
      <c r="B46" s="174">
        <f>AVERAGE(B23:B44)</f>
        <v>8.5508267830890219</v>
      </c>
      <c r="C46" s="174">
        <f t="shared" ref="C46:H46" si="0">AVERAGE(C23:C44)</f>
        <v>8.2603308202714576</v>
      </c>
      <c r="D46" s="174">
        <f t="shared" si="0"/>
        <v>8.1948305763631577</v>
      </c>
      <c r="E46" s="174">
        <f t="shared" si="0"/>
        <v>8.7392921144583067</v>
      </c>
      <c r="F46" s="174">
        <f t="shared" si="0"/>
        <v>8.2959359714581602</v>
      </c>
      <c r="G46" s="174">
        <f t="shared" si="0"/>
        <v>8.4916042269133403</v>
      </c>
      <c r="H46" s="174">
        <f t="shared" si="0"/>
        <v>8.2267696817853935</v>
      </c>
    </row>
    <row r="47" spans="1:8">
      <c r="A47" s="173" t="s">
        <v>169</v>
      </c>
      <c r="B47" s="174">
        <f>MEDIAN(B23:B44)</f>
        <v>8.3523447919605864</v>
      </c>
      <c r="C47" s="174">
        <f t="shared" ref="C47:H47" si="1">MEDIAN(C23:C44)</f>
        <v>7.3788026883586708</v>
      </c>
      <c r="D47" s="174">
        <f t="shared" si="1"/>
        <v>7.450291120333473</v>
      </c>
      <c r="E47" s="174">
        <f t="shared" si="1"/>
        <v>8.9027642698577729</v>
      </c>
      <c r="F47" s="174">
        <f t="shared" si="1"/>
        <v>7.8395801561761891</v>
      </c>
      <c r="G47" s="174">
        <f t="shared" si="1"/>
        <v>7.0932984391038634</v>
      </c>
      <c r="H47" s="174">
        <f t="shared" si="1"/>
        <v>7.2794484186226764</v>
      </c>
    </row>
    <row r="48" spans="1:8">
      <c r="A48" s="173" t="s">
        <v>167</v>
      </c>
      <c r="B48" s="174">
        <f>STDEV(B23:B44)</f>
        <v>3.5004833422827812</v>
      </c>
      <c r="C48" s="174">
        <f t="shared" ref="C48:H48" si="2">STDEV(C23:C44)</f>
        <v>3.2404020817142865</v>
      </c>
      <c r="D48" s="174">
        <f t="shared" si="2"/>
        <v>4.3070705189562553</v>
      </c>
      <c r="E48" s="174">
        <f t="shared" si="2"/>
        <v>4.1233100332247243</v>
      </c>
      <c r="F48" s="174">
        <f t="shared" si="2"/>
        <v>9.6836876575245956</v>
      </c>
      <c r="G48" s="174">
        <f t="shared" si="2"/>
        <v>5.560921837798241</v>
      </c>
      <c r="H48" s="174">
        <f t="shared" si="2"/>
        <v>3.5949389196020713</v>
      </c>
    </row>
    <row r="49" spans="1:8">
      <c r="A49" s="173" t="s">
        <v>168</v>
      </c>
      <c r="B49" s="174">
        <f>MAX(B23:B44)-MIN(B23:B44)</f>
        <v>14.601777636646663</v>
      </c>
      <c r="C49" s="174">
        <f t="shared" ref="C49:H49" si="3">MAX(C23:C44)-MIN(C23:C44)</f>
        <v>13.792019712971211</v>
      </c>
      <c r="D49" s="174">
        <f t="shared" si="3"/>
        <v>19.493579251887233</v>
      </c>
      <c r="E49" s="174">
        <f t="shared" si="3"/>
        <v>16.816704178932351</v>
      </c>
      <c r="F49" s="174">
        <f t="shared" si="3"/>
        <v>39.728566968641388</v>
      </c>
      <c r="G49" s="174">
        <f t="shared" si="3"/>
        <v>20.143218416618303</v>
      </c>
      <c r="H49" s="174">
        <f t="shared" si="3"/>
        <v>14.282055485282926</v>
      </c>
    </row>
  </sheetData>
  <mergeCells count="1">
    <mergeCell ref="A1:H1"/>
  </mergeCells>
  <conditionalFormatting sqref="B23:H44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G100"/>
  <sheetViews>
    <sheetView workbookViewId="0">
      <selection sqref="A1:G1"/>
    </sheetView>
  </sheetViews>
  <sheetFormatPr defaultRowHeight="12.75"/>
  <cols>
    <col min="2" max="2" width="12.375" customWidth="1"/>
    <col min="3" max="3" width="14.875" customWidth="1"/>
    <col min="4" max="4" width="19.5" customWidth="1"/>
    <col min="5" max="5" width="16" customWidth="1"/>
    <col min="6" max="6" width="14.5" bestFit="1" customWidth="1"/>
    <col min="7" max="7" width="17.625" customWidth="1"/>
  </cols>
  <sheetData>
    <row r="1" spans="1:7" ht="37.5" customHeight="1" thickBot="1">
      <c r="A1" s="231" t="s">
        <v>101</v>
      </c>
      <c r="B1" s="232"/>
      <c r="C1" s="232"/>
      <c r="D1" s="232"/>
      <c r="E1" s="232"/>
      <c r="F1" s="232"/>
      <c r="G1" s="233"/>
    </row>
    <row r="2" spans="1:7" ht="15.75" thickBot="1">
      <c r="B2" s="170" t="s">
        <v>102</v>
      </c>
      <c r="C2" s="171" t="s">
        <v>88</v>
      </c>
      <c r="D2" s="171" t="s">
        <v>89</v>
      </c>
      <c r="E2" s="171" t="s">
        <v>90</v>
      </c>
      <c r="F2" s="171" t="s">
        <v>92</v>
      </c>
      <c r="G2" s="172" t="s">
        <v>91</v>
      </c>
    </row>
    <row r="3" spans="1:7" hidden="1">
      <c r="A3" t="str">
        <f>'GDP Durban'!A7</f>
        <v>2002q1</v>
      </c>
      <c r="B3" s="118">
        <f>'GDP Durban'!E7</f>
        <v>19526820485.858513</v>
      </c>
      <c r="C3" s="118">
        <f>'GDP Durban'!M7</f>
        <v>11175885204.140411</v>
      </c>
      <c r="D3" s="118">
        <f>'GDP PMB'!M7</f>
        <v>1568255086.9104922</v>
      </c>
      <c r="E3" s="118">
        <f>'GDP RBay'!M7</f>
        <v>1210098597.1380942</v>
      </c>
      <c r="F3" s="118">
        <f>'GDP Newcastle'!M7</f>
        <v>553566002.58202231</v>
      </c>
      <c r="G3" s="118">
        <f>'GDP Port Shepstone'!M7</f>
        <v>596299020.65547156</v>
      </c>
    </row>
    <row r="4" spans="1:7" hidden="1">
      <c r="A4" t="str">
        <f>'GDP Durban'!A8</f>
        <v>2002q2</v>
      </c>
      <c r="B4" s="118">
        <f>'GDP Durban'!E8</f>
        <v>22919802949.964966</v>
      </c>
      <c r="C4" s="118">
        <f>'GDP Durban'!M8</f>
        <v>13117808239.996498</v>
      </c>
      <c r="D4" s="118">
        <f>'GDP PMB'!M8</f>
        <v>1840755262.3992052</v>
      </c>
      <c r="E4" s="118">
        <f>'GDP RBay'!M8</f>
        <v>1420365461.7770588</v>
      </c>
      <c r="F4" s="118">
        <f>'GDP Newcastle'!M8</f>
        <v>649753691.75786865</v>
      </c>
      <c r="G4" s="118">
        <f>'GDP Port Shepstone'!M8</f>
        <v>699912003.72729886</v>
      </c>
    </row>
    <row r="5" spans="1:7" hidden="1">
      <c r="A5" t="str">
        <f>'GDP Durban'!A9</f>
        <v>2002q3</v>
      </c>
      <c r="B5" s="118">
        <f>'GDP Durban'!E9</f>
        <v>23199950809.860989</v>
      </c>
      <c r="C5" s="118">
        <f>'GDP Durban'!M9</f>
        <v>13278146699.842072</v>
      </c>
      <c r="D5" s="118">
        <f>'GDP PMB'!M9</f>
        <v>1863254742.3676519</v>
      </c>
      <c r="E5" s="118">
        <f>'GDP RBay'!M9</f>
        <v>1437726533.5653169</v>
      </c>
      <c r="F5" s="118">
        <f>'GDP Newcastle'!M9</f>
        <v>657695605.85734332</v>
      </c>
      <c r="G5" s="118">
        <f>'GDP Port Shepstone'!M9</f>
        <v>708467000.92285883</v>
      </c>
    </row>
    <row r="6" spans="1:7" hidden="1">
      <c r="A6" t="str">
        <f>'GDP Durban'!A10</f>
        <v>2002q4</v>
      </c>
      <c r="B6" s="118">
        <f>'GDP Durban'!E10</f>
        <v>22631384719.386185</v>
      </c>
      <c r="C6" s="118">
        <f>'GDP Durban'!M10</f>
        <v>12952736356.529135</v>
      </c>
      <c r="D6" s="118">
        <f>'GDP PMB'!M10</f>
        <v>1817591565.1864171</v>
      </c>
      <c r="E6" s="118">
        <f>'GDP RBay'!M10</f>
        <v>1402491865.9981048</v>
      </c>
      <c r="F6" s="118">
        <f>'GDP Newcastle'!M10</f>
        <v>641577320.84848785</v>
      </c>
      <c r="G6" s="118">
        <f>'GDP Port Shepstone'!M10</f>
        <v>691104450.62064409</v>
      </c>
    </row>
    <row r="7" spans="1:7" hidden="1">
      <c r="A7" t="str">
        <f>'GDP Durban'!A11</f>
        <v>2003q1</v>
      </c>
      <c r="B7" s="118">
        <f>'GDP Durban'!E11</f>
        <v>22704415918.090809</v>
      </c>
      <c r="C7" s="118">
        <f>'GDP Durban'!M11</f>
        <v>12994534676.620966</v>
      </c>
      <c r="D7" s="118">
        <f>'GDP PMB'!M11</f>
        <v>1823456910.6969492</v>
      </c>
      <c r="E7" s="118">
        <f>'GDP RBay'!M11</f>
        <v>1407017689.9111059</v>
      </c>
      <c r="F7" s="118">
        <f>'GDP Newcastle'!M11</f>
        <v>643647682.93124318</v>
      </c>
      <c r="G7" s="118">
        <f>'GDP Port Shepstone'!M11</f>
        <v>693334636.13888562</v>
      </c>
    </row>
    <row r="8" spans="1:7" hidden="1">
      <c r="A8" t="str">
        <f>'GDP Durban'!A12</f>
        <v>2003q2</v>
      </c>
      <c r="B8" s="118">
        <f>'GDP Durban'!E12</f>
        <v>25164663355.856583</v>
      </c>
      <c r="C8" s="118">
        <f>'GDP Durban'!M12</f>
        <v>14402620696.470604</v>
      </c>
      <c r="D8" s="118">
        <f>'GDP PMB'!M12</f>
        <v>2021046454.8897116</v>
      </c>
      <c r="E8" s="118">
        <f>'GDP RBay'!M12</f>
        <v>1559481936.4692707</v>
      </c>
      <c r="F8" s="118">
        <f>'GDP Newcastle'!M12</f>
        <v>713393258.79050648</v>
      </c>
      <c r="G8" s="118">
        <f>'GDP Port Shepstone'!M12</f>
        <v>768464283.52681077</v>
      </c>
    </row>
    <row r="9" spans="1:7" hidden="1">
      <c r="A9" t="str">
        <f>'GDP Durban'!A13</f>
        <v>2003q3</v>
      </c>
      <c r="B9" s="118">
        <f>'GDP Durban'!E13</f>
        <v>24905522591.276428</v>
      </c>
      <c r="C9" s="118">
        <f>'GDP Durban'!M13</f>
        <v>14254305335.106045</v>
      </c>
      <c r="D9" s="118">
        <f>'GDP PMB'!M13</f>
        <v>2000234115.1351151</v>
      </c>
      <c r="E9" s="118">
        <f>'GDP RBay'!M13</f>
        <v>1543422697.5416205</v>
      </c>
      <c r="F9" s="118">
        <f>'GDP Newcastle'!M13</f>
        <v>706046875.01755309</v>
      </c>
      <c r="G9" s="118">
        <f>'GDP Port Shepstone'!M13</f>
        <v>760550789.14901567</v>
      </c>
    </row>
    <row r="10" spans="1:7" hidden="1">
      <c r="A10" t="str">
        <f>'GDP Durban'!A14</f>
        <v>2003q4</v>
      </c>
      <c r="B10" s="118">
        <f>'GDP Durban'!E14</f>
        <v>23510670993.050049</v>
      </c>
      <c r="C10" s="118">
        <f>'GDP Durban'!M14</f>
        <v>13455982774.099285</v>
      </c>
      <c r="D10" s="118">
        <f>'GDP PMB'!M14</f>
        <v>1888209573.5059266</v>
      </c>
      <c r="E10" s="118">
        <f>'GDP RBay'!M14</f>
        <v>1456982205.939213</v>
      </c>
      <c r="F10" s="118">
        <f>'GDP Newcastle'!M14</f>
        <v>666504215.01386666</v>
      </c>
      <c r="G10" s="118">
        <f>'GDP Port Shepstone'!M14</f>
        <v>717955598.46835828</v>
      </c>
    </row>
    <row r="11" spans="1:7" hidden="1">
      <c r="A11" t="str">
        <f>'GDP Durban'!A15</f>
        <v>2004q1</v>
      </c>
      <c r="B11" s="118">
        <f>'GDP Durban'!E15</f>
        <v>24726548384.494415</v>
      </c>
      <c r="C11" s="118">
        <f>'GDP Durban'!M15</f>
        <v>14151872110.457596</v>
      </c>
      <c r="D11" s="118">
        <f>'GDP PMB'!M15</f>
        <v>1985860182.0918462</v>
      </c>
      <c r="E11" s="118">
        <f>'GDP RBay'!M15</f>
        <v>1532331468.5979395</v>
      </c>
      <c r="F11" s="118">
        <f>'GDP Newcastle'!M15</f>
        <v>700973133.68391621</v>
      </c>
      <c r="G11" s="118">
        <f>'GDP Port Shepstone'!M15</f>
        <v>755085375.85738468</v>
      </c>
    </row>
    <row r="12" spans="1:7" hidden="1">
      <c r="A12" t="str">
        <f>'GDP Durban'!A16</f>
        <v>2004q2</v>
      </c>
      <c r="B12" s="118">
        <f>'GDP Durban'!E16</f>
        <v>26662677008.091572</v>
      </c>
      <c r="C12" s="118">
        <f>'GDP Durban'!M16</f>
        <v>15259986524.345028</v>
      </c>
      <c r="D12" s="118">
        <f>'GDP PMB'!M16</f>
        <v>2141356237.6359732</v>
      </c>
      <c r="E12" s="118">
        <f>'GDP RBay'!M16</f>
        <v>1652315494.3122425</v>
      </c>
      <c r="F12" s="118">
        <f>'GDP Newcastle'!M16</f>
        <v>755860460.75416303</v>
      </c>
      <c r="G12" s="118">
        <f>'GDP Port Shepstone'!M16</f>
        <v>814209778.77541816</v>
      </c>
    </row>
    <row r="13" spans="1:7" hidden="1">
      <c r="A13" t="str">
        <f>'GDP Durban'!A17</f>
        <v>2004q3</v>
      </c>
      <c r="B13" s="118">
        <f>'GDP Durban'!E17</f>
        <v>28256816833.954792</v>
      </c>
      <c r="C13" s="118">
        <f>'GDP Durban'!M17</f>
        <v>16172368737.624357</v>
      </c>
      <c r="D13" s="118">
        <f>'GDP PMB'!M17</f>
        <v>2269386189.7199354</v>
      </c>
      <c r="E13" s="118">
        <f>'GDP RBay'!M17</f>
        <v>1751106097.1303558</v>
      </c>
      <c r="F13" s="118">
        <f>'GDP Newcastle'!M17</f>
        <v>801052744.44412625</v>
      </c>
      <c r="G13" s="118">
        <f>'GDP Port Shepstone'!M17</f>
        <v>862890720.84883678</v>
      </c>
    </row>
    <row r="14" spans="1:7" hidden="1">
      <c r="A14" t="str">
        <f>'GDP Durban'!A18</f>
        <v>2004q4</v>
      </c>
      <c r="B14" s="118">
        <f>'GDP Durban'!E18</f>
        <v>26139414753.266529</v>
      </c>
      <c r="C14" s="118">
        <f>'GDP Durban'!M18</f>
        <v>14960505157.380064</v>
      </c>
      <c r="D14" s="118">
        <f>'GDP PMB'!M18</f>
        <v>2099331541.7305686</v>
      </c>
      <c r="E14" s="118">
        <f>'GDP RBay'!M18</f>
        <v>1619888355.3954041</v>
      </c>
      <c r="F14" s="118">
        <f>'GDP Newcastle'!M18</f>
        <v>741026494.57337451</v>
      </c>
      <c r="G14" s="118">
        <f>'GDP Port Shepstone'!M18</f>
        <v>798230691.43121314</v>
      </c>
    </row>
    <row r="15" spans="1:7" hidden="1">
      <c r="A15" t="str">
        <f>'GDP Durban'!A19</f>
        <v>2005q1</v>
      </c>
      <c r="B15" s="118">
        <f>'GDP Durban'!E19</f>
        <v>27386172403.965618</v>
      </c>
      <c r="C15" s="118">
        <f>'GDP Durban'!M19</f>
        <v>15674068350.716515</v>
      </c>
      <c r="D15" s="118">
        <f>'GDP PMB'!M19</f>
        <v>2199462232.708622</v>
      </c>
      <c r="E15" s="118">
        <f>'GDP RBay'!M19</f>
        <v>1697151301.7708659</v>
      </c>
      <c r="F15" s="118">
        <f>'GDP Newcastle'!M19</f>
        <v>776370837.97970986</v>
      </c>
      <c r="G15" s="118">
        <f>'GDP Port Shepstone'!M19</f>
        <v>836303472.74473977</v>
      </c>
    </row>
    <row r="16" spans="1:7" hidden="1">
      <c r="A16" t="str">
        <f>'GDP Durban'!A20</f>
        <v>2005q2</v>
      </c>
      <c r="B16" s="118">
        <f>'GDP Durban'!E20</f>
        <v>28973225212.608181</v>
      </c>
      <c r="C16" s="118">
        <f>'GDP Durban'!M20</f>
        <v>16582394415.123312</v>
      </c>
      <c r="D16" s="118">
        <f>'GDP PMB'!M20</f>
        <v>2326923006.0665669</v>
      </c>
      <c r="E16" s="118">
        <f>'GDP RBay'!M20</f>
        <v>1795502714.3171773</v>
      </c>
      <c r="F16" s="118">
        <f>'GDP Newcastle'!M20</f>
        <v>821362211.75728309</v>
      </c>
      <c r="G16" s="118">
        <f>'GDP Port Shepstone'!M20</f>
        <v>884767995.487059</v>
      </c>
    </row>
    <row r="17" spans="1:7" hidden="1">
      <c r="A17" t="str">
        <f>'GDP Durban'!A21</f>
        <v>2005q3</v>
      </c>
      <c r="B17" s="118">
        <f>'GDP Durban'!E21</f>
        <v>30666296782.700581</v>
      </c>
      <c r="C17" s="118">
        <f>'GDP Durban'!M21</f>
        <v>17551398740.402462</v>
      </c>
      <c r="D17" s="118">
        <f>'GDP PMB'!M21</f>
        <v>2462898450.9283576</v>
      </c>
      <c r="E17" s="118">
        <f>'GDP RBay'!M21</f>
        <v>1900424226.4141903</v>
      </c>
      <c r="F17" s="118">
        <f>'GDP Newcastle'!M21</f>
        <v>869359112.31874752</v>
      </c>
      <c r="G17" s="118">
        <f>'GDP Port Shepstone'!M21</f>
        <v>936470059.31649113</v>
      </c>
    </row>
    <row r="18" spans="1:7" hidden="1">
      <c r="A18" t="str">
        <f>'GDP Durban'!A22</f>
        <v>2005q4</v>
      </c>
      <c r="B18" s="118">
        <f>'GDP Durban'!E22</f>
        <v>28944489230.914864</v>
      </c>
      <c r="C18" s="118">
        <f>'GDP Durban'!M22</f>
        <v>16565947803.506979</v>
      </c>
      <c r="D18" s="118">
        <f>'GDP PMB'!M22</f>
        <v>2324615136.7695374</v>
      </c>
      <c r="E18" s="118">
        <f>'GDP RBay'!M22</f>
        <v>1793721913.8453517</v>
      </c>
      <c r="F18" s="118">
        <f>'GDP Newcastle'!M22</f>
        <v>820547575.16410291</v>
      </c>
      <c r="G18" s="118">
        <f>'GDP Port Shepstone'!M22</f>
        <v>883890472.30023456</v>
      </c>
    </row>
    <row r="19" spans="1:7" hidden="1">
      <c r="A19" t="str">
        <f>'GDP Durban'!A23</f>
        <v>2006q1</v>
      </c>
      <c r="B19" s="118">
        <f>'GDP Durban'!E23</f>
        <v>29702039317.766869</v>
      </c>
      <c r="C19" s="118">
        <f>'GDP Durban'!M23</f>
        <v>16999520325.627308</v>
      </c>
      <c r="D19" s="118">
        <f>'GDP PMB'!M23</f>
        <v>2385456161.9715424</v>
      </c>
      <c r="E19" s="118">
        <f>'GDP RBay'!M23</f>
        <v>1840668128.0549483</v>
      </c>
      <c r="F19" s="118">
        <f>'GDP Newcastle'!M23</f>
        <v>842023369.11827111</v>
      </c>
      <c r="G19" s="118">
        <f>'GDP Port Shepstone'!M23</f>
        <v>907024109.19798052</v>
      </c>
    </row>
    <row r="20" spans="1:7" hidden="1">
      <c r="A20" t="str">
        <f>'GDP Durban'!A24</f>
        <v>2006q2</v>
      </c>
      <c r="B20" s="118">
        <f>'GDP Durban'!E24</f>
        <v>31710226412.718315</v>
      </c>
      <c r="C20" s="118">
        <f>'GDP Durban'!M24</f>
        <v>18148876333.578896</v>
      </c>
      <c r="D20" s="118">
        <f>'GDP PMB'!M24</f>
        <v>2546739440.4963999</v>
      </c>
      <c r="E20" s="118">
        <f>'GDP RBay'!M24</f>
        <v>1965117696.6957557</v>
      </c>
      <c r="F20" s="118">
        <f>'GDP Newcastle'!M24</f>
        <v>898953482.41521847</v>
      </c>
      <c r="G20" s="118">
        <f>'GDP Port Shepstone'!M24</f>
        <v>968348993.03555822</v>
      </c>
    </row>
    <row r="21" spans="1:7" hidden="1">
      <c r="A21" t="str">
        <f>'GDP Durban'!A25</f>
        <v>2006q3</v>
      </c>
      <c r="B21" s="118">
        <f>'GDP Durban'!E25</f>
        <v>35101363017.820381</v>
      </c>
      <c r="C21" s="118">
        <f>'GDP Durban'!M25</f>
        <v>20089742919.494705</v>
      </c>
      <c r="D21" s="118">
        <f>'GDP PMB'!M25</f>
        <v>2819091369.7421851</v>
      </c>
      <c r="E21" s="118">
        <f>'GDP RBay'!M25</f>
        <v>2175270171.4168458</v>
      </c>
      <c r="F21" s="118">
        <f>'GDP Newcastle'!M25</f>
        <v>995088843.31820917</v>
      </c>
      <c r="G21" s="118">
        <f>'GDP Port Shepstone'!M25</f>
        <v>1071905608.3071395</v>
      </c>
    </row>
    <row r="22" spans="1:7" hidden="1">
      <c r="A22" t="str">
        <f>'GDP Durban'!A26</f>
        <v>2006q4</v>
      </c>
      <c r="B22" s="118">
        <f>'GDP Durban'!E26</f>
        <v>32745463271.32349</v>
      </c>
      <c r="C22" s="118">
        <f>'GDP Durban'!M26</f>
        <v>18741378748.359901</v>
      </c>
      <c r="D22" s="118">
        <f>'GDP PMB'!M26</f>
        <v>2629882288.6032162</v>
      </c>
      <c r="E22" s="118">
        <f>'GDP RBay'!M26</f>
        <v>2029272466.3476307</v>
      </c>
      <c r="F22" s="118">
        <f>'GDP Newcastle'!M26</f>
        <v>928301421.05984628</v>
      </c>
      <c r="G22" s="118">
        <f>'GDP Port Shepstone'!M26</f>
        <v>999962471.80849898</v>
      </c>
    </row>
    <row r="23" spans="1:7" hidden="1">
      <c r="A23" t="str">
        <f>'GDP Durban'!A27</f>
        <v>2007q1</v>
      </c>
      <c r="B23" s="118">
        <f>'GDP Durban'!E27</f>
        <v>35072136759.669884</v>
      </c>
      <c r="C23" s="118">
        <f>'GDP Durban'!M27</f>
        <v>20073015705.441959</v>
      </c>
      <c r="D23" s="118">
        <f>'GDP PMB'!M27</f>
        <v>2816744124.9334841</v>
      </c>
      <c r="E23" s="118">
        <f>'GDP RBay'!M27</f>
        <v>2173458987.9723563</v>
      </c>
      <c r="F23" s="118">
        <f>'GDP Newcastle'!M27</f>
        <v>994260307.87351048</v>
      </c>
      <c r="G23" s="118">
        <f>'GDP Port Shepstone'!M27</f>
        <v>1071013113.3346381</v>
      </c>
    </row>
    <row r="24" spans="1:7" hidden="1">
      <c r="A24" t="str">
        <f>'GDP Durban'!A28</f>
        <v>2007q2</v>
      </c>
      <c r="B24" s="118">
        <f>'GDP Durban'!E28</f>
        <v>36869265854.159355</v>
      </c>
      <c r="C24" s="118">
        <f>'GDP Durban'!M28</f>
        <v>21101575806.743679</v>
      </c>
      <c r="D24" s="118">
        <f>'GDP PMB'!M28</f>
        <v>2961076728.7134509</v>
      </c>
      <c r="E24" s="118">
        <f>'GDP RBay'!M28</f>
        <v>2284829059.5973144</v>
      </c>
      <c r="F24" s="118">
        <f>'GDP Newcastle'!M28</f>
        <v>1045207136.0927206</v>
      </c>
      <c r="G24" s="118">
        <f>'GDP Port Shepstone'!M28</f>
        <v>1125892827.1012294</v>
      </c>
    </row>
    <row r="25" spans="1:7" hidden="1">
      <c r="A25" t="str">
        <f>'GDP Durban'!A29</f>
        <v>2007q3</v>
      </c>
      <c r="B25" s="118">
        <f>'GDP Durban'!E29</f>
        <v>38410488213.009018</v>
      </c>
      <c r="C25" s="118">
        <f>'GDP Durban'!M29</f>
        <v>21983671495.032127</v>
      </c>
      <c r="D25" s="118">
        <f>'GDP PMB'!M29</f>
        <v>3084856726.8998737</v>
      </c>
      <c r="E25" s="118">
        <f>'GDP RBay'!M29</f>
        <v>2380340308.6341205</v>
      </c>
      <c r="F25" s="118">
        <f>'GDP Newcastle'!M29</f>
        <v>1088899262.0533354</v>
      </c>
      <c r="G25" s="118">
        <f>'GDP Port Shepstone'!M29</f>
        <v>1172957805.4401217</v>
      </c>
    </row>
    <row r="26" spans="1:7" hidden="1">
      <c r="A26" t="str">
        <f>'GDP Durban'!A30</f>
        <v>2007q4</v>
      </c>
      <c r="B26" s="118">
        <f>'GDP Durban'!E30</f>
        <v>36505911635.112663</v>
      </c>
      <c r="C26" s="118">
        <f>'GDP Durban'!M30</f>
        <v>20893615425.101067</v>
      </c>
      <c r="D26" s="118">
        <f>'GDP PMB'!M30</f>
        <v>2931894706.8485475</v>
      </c>
      <c r="E26" s="118">
        <f>'GDP RBay'!M30</f>
        <v>2262311597.9833746</v>
      </c>
      <c r="F26" s="118">
        <f>'GDP Newcastle'!M30</f>
        <v>1034906404.1991357</v>
      </c>
      <c r="G26" s="118">
        <f>'GDP Port Shepstone'!M30</f>
        <v>1114796921.0818398</v>
      </c>
    </row>
    <row r="27" spans="1:7" hidden="1">
      <c r="A27" t="str">
        <f>'GDP Durban'!A31</f>
        <v>2008q1</v>
      </c>
      <c r="B27" s="118">
        <f>'GDP Durban'!E31</f>
        <v>38889264633.840996</v>
      </c>
      <c r="C27" s="118">
        <f>'GDP Durban'!M31</f>
        <v>22727252584.921711</v>
      </c>
      <c r="D27" s="118">
        <f>'GDP PMB'!M31</f>
        <v>3187141572.8591714</v>
      </c>
      <c r="E27" s="118">
        <f>'GDP RBay'!M31</f>
        <v>2451751178.7067256</v>
      </c>
      <c r="F27" s="118">
        <f>'GDP Newcastle'!M31</f>
        <v>1108920005.7226496</v>
      </c>
      <c r="G27" s="118">
        <f>'GDP Port Shepstone'!M31</f>
        <v>1142645884.0645704</v>
      </c>
    </row>
    <row r="28" spans="1:7" hidden="1">
      <c r="A28" t="str">
        <f>'GDP Durban'!A32</f>
        <v>2008q2</v>
      </c>
      <c r="B28" s="118">
        <f>'GDP Durban'!E32</f>
        <v>42903740292.625595</v>
      </c>
      <c r="C28" s="118">
        <f>'GDP Durban'!M32</f>
        <v>25117331906.045597</v>
      </c>
      <c r="D28" s="118">
        <f>'GDP PMB'!M32</f>
        <v>3249168550.4558163</v>
      </c>
      <c r="E28" s="118">
        <f>'GDP RBay'!M32</f>
        <v>2932461063.7393222</v>
      </c>
      <c r="F28" s="118">
        <f>'GDP Newcastle'!M32</f>
        <v>1182667970.2169726</v>
      </c>
      <c r="G28" s="118">
        <f>'GDP Port Shepstone'!M32</f>
        <v>1210315402.8543959</v>
      </c>
    </row>
    <row r="29" spans="1:7" hidden="1">
      <c r="A29" t="str">
        <f>'GDP Durban'!A33</f>
        <v>2008q3</v>
      </c>
      <c r="B29" s="118">
        <f>'GDP Durban'!E33</f>
        <v>43757363679.176651</v>
      </c>
      <c r="C29" s="118">
        <f>'GDP Durban'!M33</f>
        <v>25417375651.403812</v>
      </c>
      <c r="D29" s="118">
        <f>'GDP PMB'!M33</f>
        <v>3382613658.7481256</v>
      </c>
      <c r="E29" s="118">
        <f>'GDP RBay'!M33</f>
        <v>2964288438.5217271</v>
      </c>
      <c r="F29" s="118">
        <f>'GDP Newcastle'!M33</f>
        <v>1215064929.734427</v>
      </c>
      <c r="G29" s="118">
        <f>'GDP Port Shepstone'!M33</f>
        <v>1240477208.2918808</v>
      </c>
    </row>
    <row r="30" spans="1:7" hidden="1">
      <c r="A30" t="str">
        <f>'GDP Durban'!A34</f>
        <v>2008q4</v>
      </c>
      <c r="B30" s="118">
        <f>'GDP Durban'!E34</f>
        <v>40006990437.6894</v>
      </c>
      <c r="C30" s="118">
        <f>'GDP Durban'!M34</f>
        <v>22528524222.152245</v>
      </c>
      <c r="D30" s="118">
        <f>'GDP PMB'!M34</f>
        <v>3262202793.1663876</v>
      </c>
      <c r="E30" s="118">
        <f>'GDP RBay'!M34</f>
        <v>2506828369.9356532</v>
      </c>
      <c r="F30" s="118">
        <f>'GDP Newcastle'!M34</f>
        <v>1166443261.5037553</v>
      </c>
      <c r="G30" s="118">
        <f>'GDP Port Shepstone'!M34</f>
        <v>1301558185.3282585</v>
      </c>
    </row>
    <row r="31" spans="1:7" hidden="1">
      <c r="A31" t="str">
        <f>'GDP Durban'!A35</f>
        <v>2009q1</v>
      </c>
      <c r="B31" s="118">
        <f>'GDP Durban'!E35</f>
        <v>42812593970.185493</v>
      </c>
      <c r="C31" s="118">
        <f>'GDP Durban'!M35</f>
        <v>24188445301.179482</v>
      </c>
      <c r="D31" s="118">
        <f>'GDP PMB'!M35</f>
        <v>3434441934.3281732</v>
      </c>
      <c r="E31" s="118">
        <f>'GDP RBay'!M35</f>
        <v>2407753317.9187899</v>
      </c>
      <c r="F31" s="118">
        <f>'GDP Newcastle'!M35</f>
        <v>1188415885.012038</v>
      </c>
      <c r="G31" s="118">
        <f>'GDP Port Shepstone'!M35</f>
        <v>1372876768.0404069</v>
      </c>
    </row>
    <row r="32" spans="1:7" hidden="1">
      <c r="A32" t="str">
        <f>'GDP Durban'!A36</f>
        <v>2009q2</v>
      </c>
      <c r="B32" s="118">
        <f>'GDP Durban'!E36</f>
        <v>46040114795.34021</v>
      </c>
      <c r="C32" s="118">
        <f>'GDP Durban'!M36</f>
        <v>25960458751.895462</v>
      </c>
      <c r="D32" s="118">
        <f>'GDP PMB'!M36</f>
        <v>3821488154.996748</v>
      </c>
      <c r="E32" s="118">
        <f>'GDP RBay'!M36</f>
        <v>2598638810.3023844</v>
      </c>
      <c r="F32" s="118">
        <f>'GDP Newcastle'!M36</f>
        <v>1359113255.504256</v>
      </c>
      <c r="G32" s="118">
        <f>'GDP Port Shepstone'!M36</f>
        <v>1461235777.8188126</v>
      </c>
    </row>
    <row r="33" spans="1:7" hidden="1">
      <c r="A33" t="str">
        <f>'GDP Durban'!A37</f>
        <v>2009q3</v>
      </c>
      <c r="B33" s="118">
        <f>'GDP Durban'!E37</f>
        <v>44884204127.025658</v>
      </c>
      <c r="C33" s="118">
        <f>'GDP Durban'!M37</f>
        <v>25299698010.604633</v>
      </c>
      <c r="D33" s="118">
        <f>'GDP PMB'!M37</f>
        <v>3700063069.2171869</v>
      </c>
      <c r="E33" s="118">
        <f>'GDP RBay'!M37</f>
        <v>2651768177.9266357</v>
      </c>
      <c r="F33" s="118">
        <f>'GDP Newcastle'!M37</f>
        <v>1263923709.0388303</v>
      </c>
      <c r="G33" s="118">
        <f>'GDP Port Shepstone'!M37</f>
        <v>1413057296.8520157</v>
      </c>
    </row>
    <row r="34" spans="1:7" hidden="1">
      <c r="A34" t="str">
        <f>'GDP Durban'!A38</f>
        <v>2009q4</v>
      </c>
      <c r="B34" s="118">
        <f>'GDP Durban'!E38</f>
        <v>42041090901.758553</v>
      </c>
      <c r="C34" s="118">
        <f>'GDP Durban'!M38</f>
        <v>23511463156.917862</v>
      </c>
      <c r="D34" s="118">
        <f>'GDP PMB'!M38</f>
        <v>3850066744.0209541</v>
      </c>
      <c r="E34" s="118">
        <f>'GDP RBay'!M38</f>
        <v>2492667695.0960035</v>
      </c>
      <c r="F34" s="118">
        <f>'GDP Newcastle'!M38</f>
        <v>1173875866.8325408</v>
      </c>
      <c r="G34" s="118">
        <f>'GDP Port Shepstone'!M38</f>
        <v>1309219138.9301593</v>
      </c>
    </row>
    <row r="35" spans="1:7" hidden="1">
      <c r="A35" t="str">
        <f>'GDP Durban'!A39</f>
        <v>2010q1</v>
      </c>
      <c r="B35" s="118">
        <f>'GDP Durban'!E39</f>
        <v>45559952983.56572</v>
      </c>
      <c r="C35" s="118">
        <f>'GDP Durban'!M39</f>
        <v>26147295705.783432</v>
      </c>
      <c r="D35" s="118">
        <f>'GDP PMB'!M39</f>
        <v>3682573296.1302848</v>
      </c>
      <c r="E35" s="118">
        <f>'GDP RBay'!M39</f>
        <v>2752654815.6069303</v>
      </c>
      <c r="F35" s="118">
        <f>'GDP Newcastle'!M39</f>
        <v>1285130509.9374366</v>
      </c>
      <c r="G35" s="118">
        <f>'GDP Port Shepstone'!M39</f>
        <v>1396968367.8567679</v>
      </c>
    </row>
    <row r="36" spans="1:7" hidden="1">
      <c r="A36" t="str">
        <f>'GDP Durban'!A40</f>
        <v>2010q2</v>
      </c>
      <c r="B36" s="118">
        <f>'GDP Durban'!E40</f>
        <v>50966464123.846397</v>
      </c>
      <c r="C36" s="118">
        <f>'GDP Durban'!M40</f>
        <v>29248562174.354469</v>
      </c>
      <c r="D36" s="118">
        <f>'GDP PMB'!M40</f>
        <v>4061142276.8820891</v>
      </c>
      <c r="E36" s="118">
        <f>'GDP RBay'!M40</f>
        <v>3172896933.3397126</v>
      </c>
      <c r="F36" s="118">
        <f>'GDP Newcastle'!M40</f>
        <v>1451436899.1555271</v>
      </c>
      <c r="G36" s="118">
        <f>'GDP Port Shepstone'!M40</f>
        <v>1537246645.1579564</v>
      </c>
    </row>
    <row r="37" spans="1:7" hidden="1">
      <c r="A37" t="str">
        <f>'GDP Durban'!A41</f>
        <v>2010q3</v>
      </c>
      <c r="B37" s="118">
        <f>'GDP Durban'!E41</f>
        <v>48226886311.701881</v>
      </c>
      <c r="C37" s="118">
        <f>'GDP Durban'!M41</f>
        <v>27599795334.086864</v>
      </c>
      <c r="D37" s="118">
        <f>'GDP PMB'!M41</f>
        <v>3858994842.8157926</v>
      </c>
      <c r="E37" s="118">
        <f>'GDP RBay'!M41</f>
        <v>3034999527.0460939</v>
      </c>
      <c r="F37" s="118">
        <f>'GDP Newcastle'!M41</f>
        <v>1354804201.7361383</v>
      </c>
      <c r="G37" s="118">
        <f>'GDP Port Shepstone'!M41</f>
        <v>1452733891.216037</v>
      </c>
    </row>
    <row r="38" spans="1:7" hidden="1">
      <c r="A38" t="str">
        <f>'GDP Durban'!A42</f>
        <v>2010q4</v>
      </c>
      <c r="B38" s="118">
        <f>'GDP Durban'!E42</f>
        <v>46123694433.681396</v>
      </c>
      <c r="C38" s="118">
        <f>'GDP Durban'!M42</f>
        <v>26055265997.282593</v>
      </c>
      <c r="D38" s="118">
        <f>'GDP PMB'!M42</f>
        <v>3896412148.2112803</v>
      </c>
      <c r="E38" s="118">
        <f>'GDP RBay'!M42</f>
        <v>2827722007.1651602</v>
      </c>
      <c r="F38" s="118">
        <f>'GDP Newcastle'!M42</f>
        <v>1313404524.3030612</v>
      </c>
      <c r="G38" s="118">
        <f>'GDP Port Shepstone'!M42</f>
        <v>1448470367.5550961</v>
      </c>
    </row>
    <row r="39" spans="1:7" hidden="1">
      <c r="A39" t="str">
        <f>'GDP Durban'!A43</f>
        <v>2011q1</v>
      </c>
      <c r="B39" s="118">
        <f>'GDP Durban'!E43</f>
        <v>47780460177.217697</v>
      </c>
      <c r="C39" s="118">
        <f>'GDP Durban'!M43</f>
        <v>27446743036.285671</v>
      </c>
      <c r="D39" s="118">
        <f>'GDP PMB'!M43</f>
        <v>3870278036.2660213</v>
      </c>
      <c r="E39" s="118">
        <f>'GDP RBay'!M43</f>
        <v>2862082840.1390662</v>
      </c>
      <c r="F39" s="118">
        <f>'GDP Newcastle'!M43</f>
        <v>1345510941.6215379</v>
      </c>
      <c r="G39" s="118">
        <f>'GDP Port Shepstone'!M43</f>
        <v>1467041096.6710081</v>
      </c>
    </row>
    <row r="40" spans="1:7" hidden="1">
      <c r="A40" t="str">
        <f>'GDP Durban'!A44</f>
        <v>2011q2</v>
      </c>
      <c r="B40" s="118">
        <f>'GDP Durban'!E44</f>
        <v>52960474284.405617</v>
      </c>
      <c r="C40" s="118">
        <f>'GDP Durban'!M44</f>
        <v>30420129343.575451</v>
      </c>
      <c r="D40" s="118">
        <f>'GDP PMB'!M44</f>
        <v>4208904375.4253006</v>
      </c>
      <c r="E40" s="118">
        <f>'GDP RBay'!M44</f>
        <v>3302037992.9425964</v>
      </c>
      <c r="F40" s="118">
        <f>'GDP Newcastle'!M44</f>
        <v>1510504839.926106</v>
      </c>
      <c r="G40" s="118">
        <f>'GDP Port Shepstone'!M44</f>
        <v>1590760750.118288</v>
      </c>
    </row>
    <row r="41" spans="1:7" hidden="1">
      <c r="A41" t="str">
        <f>'GDP Durban'!A45</f>
        <v>2011q3</v>
      </c>
      <c r="B41" s="118">
        <f>'GDP Durban'!E45</f>
        <v>52585093284.393723</v>
      </c>
      <c r="C41" s="118">
        <f>'GDP Durban'!M45</f>
        <v>30093176542.452892</v>
      </c>
      <c r="D41" s="118">
        <f>'GDP PMB'!M45</f>
        <v>4202550219.1135802</v>
      </c>
      <c r="E41" s="118">
        <f>'GDP RBay'!M45</f>
        <v>3326106412.8672991</v>
      </c>
      <c r="F41" s="118">
        <f>'GDP Newcastle'!M45</f>
        <v>1472736596.6529813</v>
      </c>
      <c r="G41" s="118">
        <f>'GDP Port Shepstone'!M45</f>
        <v>1576749693.8505144</v>
      </c>
    </row>
    <row r="42" spans="1:7" hidden="1">
      <c r="A42" t="str">
        <f>'GDP Durban'!A46</f>
        <v>2011q4</v>
      </c>
      <c r="B42" s="118">
        <f>'GDP Durban'!E46</f>
        <v>49449007046.135582</v>
      </c>
      <c r="C42" s="118">
        <f>'GDP Durban'!M46</f>
        <v>27811178082.427433</v>
      </c>
      <c r="D42" s="118">
        <f>'GDP PMB'!M46</f>
        <v>4245970807.5207944</v>
      </c>
      <c r="E42" s="118">
        <f>'GDP RBay'!M46</f>
        <v>3020647701.8278713</v>
      </c>
      <c r="F42" s="118">
        <f>'GDP Newcastle'!M46</f>
        <v>1410183399.3440967</v>
      </c>
      <c r="G42" s="118">
        <f>'GDP Port Shepstone'!M46</f>
        <v>1567182871.9501073</v>
      </c>
    </row>
    <row r="43" spans="1:7" hidden="1">
      <c r="A43" t="str">
        <f>'GDP Durban'!A47</f>
        <v>2012q1</v>
      </c>
      <c r="B43" s="118">
        <f>'GDP Durban'!E47</f>
        <v>52239134627.544281</v>
      </c>
      <c r="C43" s="118">
        <f>'GDP Durban'!M47</f>
        <v>29834264951.780602</v>
      </c>
      <c r="D43" s="118">
        <f>'GDP PMB'!M47</f>
        <v>4214841609.5402584</v>
      </c>
      <c r="E43" s="118">
        <f>'GDP RBay'!M47</f>
        <v>3074418724.729291</v>
      </c>
      <c r="F43" s="118">
        <f>'GDP Newcastle'!M47</f>
        <v>1464894920.17032</v>
      </c>
      <c r="G43" s="118">
        <f>'GDP Port Shepstone'!M47</f>
        <v>1626954958.5342758</v>
      </c>
    </row>
    <row r="44" spans="1:7" hidden="1">
      <c r="A44" t="str">
        <f>'GDP Durban'!A48</f>
        <v>2012q2</v>
      </c>
      <c r="B44" s="118">
        <f>'GDP Durban'!E48</f>
        <v>58914674803.910172</v>
      </c>
      <c r="C44" s="118">
        <f>'GDP Durban'!M48</f>
        <v>33623345751.385399</v>
      </c>
      <c r="D44" s="118">
        <f>'GDP PMB'!M48</f>
        <v>4755565860.8570213</v>
      </c>
      <c r="E44" s="118">
        <f>'GDP RBay'!M48</f>
        <v>3555434441.4126449</v>
      </c>
      <c r="F44" s="118">
        <f>'GDP Newcastle'!M48</f>
        <v>1699095921.4969304</v>
      </c>
      <c r="G44" s="118">
        <f>'GDP Port Shepstone'!M48</f>
        <v>1805479411.2811728</v>
      </c>
    </row>
    <row r="45" spans="1:7" hidden="1">
      <c r="A45" t="str">
        <f>'GDP Durban'!A49</f>
        <v>2012q3</v>
      </c>
      <c r="B45" s="118">
        <f>'GDP Durban'!E49</f>
        <v>56091760879.650818</v>
      </c>
      <c r="C45" s="118">
        <f>'GDP Durban'!M49</f>
        <v>31939254397.695061</v>
      </c>
      <c r="D45" s="118">
        <f>'GDP PMB'!M49</f>
        <v>4531696197.8949623</v>
      </c>
      <c r="E45" s="118">
        <f>'GDP RBay'!M49</f>
        <v>3463924040.5206804</v>
      </c>
      <c r="F45" s="118">
        <f>'GDP Newcastle'!M49</f>
        <v>1575406053.8956199</v>
      </c>
      <c r="G45" s="118">
        <f>'GDP Port Shepstone'!M49</f>
        <v>1712479904.4486287</v>
      </c>
    </row>
    <row r="46" spans="1:7" hidden="1">
      <c r="A46" t="str">
        <f>'GDP Durban'!A50</f>
        <v>2012q4</v>
      </c>
      <c r="B46" s="118">
        <f>'GDP Durban'!E50</f>
        <v>52969617752.072212</v>
      </c>
      <c r="C46" s="118">
        <f>'GDP Durban'!M50</f>
        <v>29779002969.020496</v>
      </c>
      <c r="D46" s="118">
        <f>'GDP PMB'!M50</f>
        <v>4624631731.5969315</v>
      </c>
      <c r="E46" s="118">
        <f>'GDP RBay'!M50</f>
        <v>3207923016.7736244</v>
      </c>
      <c r="F46" s="118">
        <f>'GDP Newcastle'!M50</f>
        <v>1499318097.8306317</v>
      </c>
      <c r="G46" s="118">
        <f>'GDP Port Shepstone'!M50</f>
        <v>1663923412.1497138</v>
      </c>
    </row>
    <row r="47" spans="1:7" hidden="1">
      <c r="A47" t="str">
        <f>'GDP Durban'!A51</f>
        <v>2013q1</v>
      </c>
      <c r="B47" s="118">
        <f>'GDP Durban'!E51</f>
        <v>55598029509.702454</v>
      </c>
      <c r="C47" s="118">
        <f>'GDP Durban'!M51</f>
        <v>31866076807.558994</v>
      </c>
      <c r="D47" s="118">
        <f>'GDP PMB'!M51</f>
        <v>4494434386.581934</v>
      </c>
      <c r="E47" s="118">
        <f>'GDP RBay'!M51</f>
        <v>3320532685.2052646</v>
      </c>
      <c r="F47" s="118">
        <f>'GDP Newcastle'!M51</f>
        <v>1564340124.2250175</v>
      </c>
      <c r="G47" s="118">
        <f>'GDP Port Shepstone'!M51</f>
        <v>1714464527.3992596</v>
      </c>
    </row>
    <row r="48" spans="1:7" hidden="1">
      <c r="A48" t="str">
        <f>'GDP Durban'!A52</f>
        <v>2013q2</v>
      </c>
      <c r="B48" s="118">
        <f>'GDP Durban'!E52</f>
        <v>62335648370.099991</v>
      </c>
      <c r="C48" s="118">
        <f>'GDP Durban'!M52</f>
        <v>35717998750.318672</v>
      </c>
      <c r="D48" s="118">
        <f>'GDP PMB'!M52</f>
        <v>4984249200.9953041</v>
      </c>
      <c r="E48" s="118">
        <f>'GDP RBay'!M52</f>
        <v>3843046333.3753362</v>
      </c>
      <c r="F48" s="118">
        <f>'GDP Newcastle'!M52</f>
        <v>1783621938.1353116</v>
      </c>
      <c r="G48" s="118">
        <f>'GDP Port Shepstone'!M52</f>
        <v>1887613698.3571117</v>
      </c>
    </row>
    <row r="49" spans="1:7" hidden="1"/>
    <row r="50" spans="1:7" hidden="1">
      <c r="A50" t="str">
        <f t="shared" ref="A50:A95" si="0">A3</f>
        <v>2002q1</v>
      </c>
      <c r="B50" s="10">
        <f>SUM(C50:G50)</f>
        <v>77.350554445691799</v>
      </c>
      <c r="C50" s="10">
        <f t="shared" ref="C50:G59" si="1">C3/$B3*100</f>
        <v>57.233512297785914</v>
      </c>
      <c r="D50" s="10">
        <f t="shared" si="1"/>
        <v>8.0312874696944938</v>
      </c>
      <c r="E50" s="10">
        <f t="shared" si="1"/>
        <v>6.1971102669503093</v>
      </c>
      <c r="F50" s="10">
        <f t="shared" si="1"/>
        <v>2.8349008635733579</v>
      </c>
      <c r="G50" s="10">
        <f t="shared" si="1"/>
        <v>3.0537435476877368</v>
      </c>
    </row>
    <row r="51" spans="1:7" hidden="1">
      <c r="A51" t="str">
        <f t="shared" si="0"/>
        <v>2002q2</v>
      </c>
      <c r="B51" s="10">
        <f t="shared" ref="B51:B74" si="2">SUM(C51:G51)</f>
        <v>77.350554445691813</v>
      </c>
      <c r="C51" s="10">
        <f t="shared" si="1"/>
        <v>57.233512297785914</v>
      </c>
      <c r="D51" s="10">
        <f t="shared" si="1"/>
        <v>8.0312874696944938</v>
      </c>
      <c r="E51" s="10">
        <f t="shared" si="1"/>
        <v>6.1971102669503102</v>
      </c>
      <c r="F51" s="10">
        <f t="shared" si="1"/>
        <v>2.834900863573357</v>
      </c>
      <c r="G51" s="10">
        <f t="shared" si="1"/>
        <v>3.0537435476877377</v>
      </c>
    </row>
    <row r="52" spans="1:7" hidden="1">
      <c r="A52" t="str">
        <f t="shared" si="0"/>
        <v>2002q3</v>
      </c>
      <c r="B52" s="10">
        <f t="shared" si="2"/>
        <v>77.350554445691799</v>
      </c>
      <c r="C52" s="10">
        <f t="shared" si="1"/>
        <v>57.233512297785914</v>
      </c>
      <c r="D52" s="10">
        <f t="shared" si="1"/>
        <v>8.0312874696944938</v>
      </c>
      <c r="E52" s="10">
        <f t="shared" si="1"/>
        <v>6.1971102669503102</v>
      </c>
      <c r="F52" s="10">
        <f t="shared" si="1"/>
        <v>2.8349008635733575</v>
      </c>
      <c r="G52" s="10">
        <f t="shared" si="1"/>
        <v>3.0537435476877368</v>
      </c>
    </row>
    <row r="53" spans="1:7" hidden="1">
      <c r="A53" t="str">
        <f t="shared" si="0"/>
        <v>2002q4</v>
      </c>
      <c r="B53" s="10">
        <f t="shared" si="2"/>
        <v>77.350554445691799</v>
      </c>
      <c r="C53" s="10">
        <f t="shared" si="1"/>
        <v>57.233512297785914</v>
      </c>
      <c r="D53" s="10">
        <f t="shared" si="1"/>
        <v>8.0312874696944938</v>
      </c>
      <c r="E53" s="10">
        <f t="shared" si="1"/>
        <v>6.1971102669503102</v>
      </c>
      <c r="F53" s="10">
        <f t="shared" si="1"/>
        <v>2.8349008635733575</v>
      </c>
      <c r="G53" s="10">
        <f t="shared" si="1"/>
        <v>3.0537435476877368</v>
      </c>
    </row>
    <row r="54" spans="1:7" hidden="1">
      <c r="A54" t="str">
        <f t="shared" si="0"/>
        <v>2003q1</v>
      </c>
      <c r="B54" s="10">
        <f t="shared" si="2"/>
        <v>77.350554445691799</v>
      </c>
      <c r="C54" s="10">
        <f t="shared" si="1"/>
        <v>57.233512297785914</v>
      </c>
      <c r="D54" s="10">
        <f t="shared" si="1"/>
        <v>8.0312874696944938</v>
      </c>
      <c r="E54" s="10">
        <f t="shared" si="1"/>
        <v>6.1971102669503093</v>
      </c>
      <c r="F54" s="10">
        <f t="shared" si="1"/>
        <v>2.8349008635733575</v>
      </c>
      <c r="G54" s="10">
        <f t="shared" si="1"/>
        <v>3.0537435476877373</v>
      </c>
    </row>
    <row r="55" spans="1:7" hidden="1">
      <c r="A55" t="str">
        <f t="shared" si="0"/>
        <v>2003q2</v>
      </c>
      <c r="B55" s="10">
        <f t="shared" si="2"/>
        <v>77.350554445691799</v>
      </c>
      <c r="C55" s="10">
        <f t="shared" si="1"/>
        <v>57.233512297785914</v>
      </c>
      <c r="D55" s="10">
        <f t="shared" si="1"/>
        <v>8.0312874696944938</v>
      </c>
      <c r="E55" s="10">
        <f t="shared" si="1"/>
        <v>6.1971102669503102</v>
      </c>
      <c r="F55" s="10">
        <f t="shared" si="1"/>
        <v>2.8349008635733575</v>
      </c>
      <c r="G55" s="10">
        <f t="shared" si="1"/>
        <v>3.0537435476877373</v>
      </c>
    </row>
    <row r="56" spans="1:7" hidden="1">
      <c r="A56" t="str">
        <f t="shared" si="0"/>
        <v>2003q3</v>
      </c>
      <c r="B56" s="10">
        <f t="shared" si="2"/>
        <v>77.350554445691799</v>
      </c>
      <c r="C56" s="10">
        <f t="shared" si="1"/>
        <v>57.233512297785914</v>
      </c>
      <c r="D56" s="10">
        <f t="shared" si="1"/>
        <v>8.0312874696944938</v>
      </c>
      <c r="E56" s="10">
        <f t="shared" si="1"/>
        <v>6.1971102669503102</v>
      </c>
      <c r="F56" s="10">
        <f t="shared" si="1"/>
        <v>2.8349008635733575</v>
      </c>
      <c r="G56" s="10">
        <f t="shared" si="1"/>
        <v>3.0537435476877373</v>
      </c>
    </row>
    <row r="57" spans="1:7" hidden="1">
      <c r="A57" t="str">
        <f t="shared" si="0"/>
        <v>2003q4</v>
      </c>
      <c r="B57" s="10">
        <f t="shared" si="2"/>
        <v>77.350554445691799</v>
      </c>
      <c r="C57" s="10">
        <f t="shared" si="1"/>
        <v>57.233512297785914</v>
      </c>
      <c r="D57" s="10">
        <f t="shared" si="1"/>
        <v>8.0312874696944938</v>
      </c>
      <c r="E57" s="10">
        <f t="shared" si="1"/>
        <v>6.1971102669503102</v>
      </c>
      <c r="F57" s="10">
        <f t="shared" si="1"/>
        <v>2.834900863573357</v>
      </c>
      <c r="G57" s="10">
        <f t="shared" si="1"/>
        <v>3.0537435476877368</v>
      </c>
    </row>
    <row r="58" spans="1:7" hidden="1">
      <c r="A58" t="str">
        <f t="shared" si="0"/>
        <v>2004q1</v>
      </c>
      <c r="B58" s="10">
        <f t="shared" si="2"/>
        <v>77.350554445691799</v>
      </c>
      <c r="C58" s="10">
        <f t="shared" si="1"/>
        <v>57.233512297785914</v>
      </c>
      <c r="D58" s="10">
        <f t="shared" si="1"/>
        <v>8.0312874696944938</v>
      </c>
      <c r="E58" s="10">
        <f t="shared" si="1"/>
        <v>6.1971102669503102</v>
      </c>
      <c r="F58" s="10">
        <f t="shared" si="1"/>
        <v>2.834900863573357</v>
      </c>
      <c r="G58" s="10">
        <f t="shared" si="1"/>
        <v>3.0537435476877373</v>
      </c>
    </row>
    <row r="59" spans="1:7" hidden="1">
      <c r="A59" t="str">
        <f t="shared" si="0"/>
        <v>2004q2</v>
      </c>
      <c r="B59" s="10">
        <f t="shared" si="2"/>
        <v>77.350554445691799</v>
      </c>
      <c r="C59" s="10">
        <f t="shared" si="1"/>
        <v>57.233512297785914</v>
      </c>
      <c r="D59" s="10">
        <f t="shared" si="1"/>
        <v>8.0312874696944938</v>
      </c>
      <c r="E59" s="10">
        <f t="shared" si="1"/>
        <v>6.1971102669503102</v>
      </c>
      <c r="F59" s="10">
        <f t="shared" si="1"/>
        <v>2.8349008635733575</v>
      </c>
      <c r="G59" s="10">
        <f t="shared" si="1"/>
        <v>3.0537435476877373</v>
      </c>
    </row>
    <row r="60" spans="1:7" hidden="1">
      <c r="A60" t="str">
        <f t="shared" si="0"/>
        <v>2004q3</v>
      </c>
      <c r="B60" s="10">
        <f t="shared" si="2"/>
        <v>77.350554445691799</v>
      </c>
      <c r="C60" s="10">
        <f t="shared" ref="C60:G69" si="3">C13/$B13*100</f>
        <v>57.233512297785914</v>
      </c>
      <c r="D60" s="10">
        <f t="shared" si="3"/>
        <v>8.0312874696944938</v>
      </c>
      <c r="E60" s="10">
        <f t="shared" si="3"/>
        <v>6.1971102669503102</v>
      </c>
      <c r="F60" s="10">
        <f t="shared" si="3"/>
        <v>2.8349008635733575</v>
      </c>
      <c r="G60" s="10">
        <f t="shared" si="3"/>
        <v>3.0537435476877373</v>
      </c>
    </row>
    <row r="61" spans="1:7" hidden="1">
      <c r="A61" t="str">
        <f t="shared" si="0"/>
        <v>2004q4</v>
      </c>
      <c r="B61" s="10">
        <f t="shared" si="2"/>
        <v>77.350554445691799</v>
      </c>
      <c r="C61" s="10">
        <f t="shared" si="3"/>
        <v>57.233512297785914</v>
      </c>
      <c r="D61" s="10">
        <f t="shared" si="3"/>
        <v>8.0312874696944938</v>
      </c>
      <c r="E61" s="10">
        <f t="shared" si="3"/>
        <v>6.1971102669503102</v>
      </c>
      <c r="F61" s="10">
        <f t="shared" si="3"/>
        <v>2.8349008635733579</v>
      </c>
      <c r="G61" s="10">
        <f t="shared" si="3"/>
        <v>3.0537435476877373</v>
      </c>
    </row>
    <row r="62" spans="1:7" hidden="1">
      <c r="A62" t="str">
        <f t="shared" si="0"/>
        <v>2005q1</v>
      </c>
      <c r="B62" s="10">
        <f t="shared" si="2"/>
        <v>77.350554445691799</v>
      </c>
      <c r="C62" s="10">
        <f t="shared" si="3"/>
        <v>57.233512297785914</v>
      </c>
      <c r="D62" s="10">
        <f t="shared" si="3"/>
        <v>8.0312874696944938</v>
      </c>
      <c r="E62" s="10">
        <f t="shared" si="3"/>
        <v>6.1971102669503102</v>
      </c>
      <c r="F62" s="10">
        <f t="shared" si="3"/>
        <v>2.8349008635733575</v>
      </c>
      <c r="G62" s="10">
        <f t="shared" si="3"/>
        <v>3.0537435476877373</v>
      </c>
    </row>
    <row r="63" spans="1:7" hidden="1">
      <c r="A63" t="str">
        <f t="shared" si="0"/>
        <v>2005q2</v>
      </c>
      <c r="B63" s="10">
        <f t="shared" si="2"/>
        <v>77.350554445691799</v>
      </c>
      <c r="C63" s="10">
        <f t="shared" si="3"/>
        <v>57.233512297785914</v>
      </c>
      <c r="D63" s="10">
        <f t="shared" si="3"/>
        <v>8.0312874696944956</v>
      </c>
      <c r="E63" s="10">
        <f t="shared" si="3"/>
        <v>6.1971102669503102</v>
      </c>
      <c r="F63" s="10">
        <f t="shared" si="3"/>
        <v>2.8349008635733575</v>
      </c>
      <c r="G63" s="10">
        <f t="shared" si="3"/>
        <v>3.0537435476877373</v>
      </c>
    </row>
    <row r="64" spans="1:7" hidden="1">
      <c r="A64" t="str">
        <f t="shared" si="0"/>
        <v>2005q3</v>
      </c>
      <c r="B64" s="10">
        <f t="shared" si="2"/>
        <v>77.350554445691799</v>
      </c>
      <c r="C64" s="10">
        <f t="shared" si="3"/>
        <v>57.233512297785914</v>
      </c>
      <c r="D64" s="10">
        <f t="shared" si="3"/>
        <v>8.0312874696944938</v>
      </c>
      <c r="E64" s="10">
        <f t="shared" si="3"/>
        <v>6.1971102669503102</v>
      </c>
      <c r="F64" s="10">
        <f t="shared" si="3"/>
        <v>2.8349008635733575</v>
      </c>
      <c r="G64" s="10">
        <f t="shared" si="3"/>
        <v>3.0537435476877373</v>
      </c>
    </row>
    <row r="65" spans="1:7" hidden="1">
      <c r="A65" t="str">
        <f t="shared" si="0"/>
        <v>2005q4</v>
      </c>
      <c r="B65" s="10">
        <f t="shared" si="2"/>
        <v>77.350554445691799</v>
      </c>
      <c r="C65" s="10">
        <f t="shared" si="3"/>
        <v>57.233512297785914</v>
      </c>
      <c r="D65" s="10">
        <f t="shared" si="3"/>
        <v>8.0312874696944938</v>
      </c>
      <c r="E65" s="10">
        <f t="shared" si="3"/>
        <v>6.1971102669503093</v>
      </c>
      <c r="F65" s="10">
        <f t="shared" si="3"/>
        <v>2.8349008635733575</v>
      </c>
      <c r="G65" s="10">
        <f t="shared" si="3"/>
        <v>3.0537435476877368</v>
      </c>
    </row>
    <row r="66" spans="1:7" hidden="1">
      <c r="A66" t="str">
        <f t="shared" si="0"/>
        <v>2006q1</v>
      </c>
      <c r="B66" s="10">
        <f t="shared" si="2"/>
        <v>77.350554445691799</v>
      </c>
      <c r="C66" s="10">
        <f t="shared" si="3"/>
        <v>57.233512297785914</v>
      </c>
      <c r="D66" s="10">
        <f t="shared" si="3"/>
        <v>8.0312874696944938</v>
      </c>
      <c r="E66" s="10">
        <f t="shared" si="3"/>
        <v>6.1971102669503102</v>
      </c>
      <c r="F66" s="10">
        <f t="shared" si="3"/>
        <v>2.8349008635733575</v>
      </c>
      <c r="G66" s="10">
        <f t="shared" si="3"/>
        <v>3.0537435476877373</v>
      </c>
    </row>
    <row r="67" spans="1:7" hidden="1">
      <c r="A67" t="str">
        <f t="shared" si="0"/>
        <v>2006q2</v>
      </c>
      <c r="B67" s="10">
        <f t="shared" si="2"/>
        <v>77.350554445691799</v>
      </c>
      <c r="C67" s="10">
        <f t="shared" si="3"/>
        <v>57.233512297785914</v>
      </c>
      <c r="D67" s="10">
        <f t="shared" si="3"/>
        <v>8.0312874696944938</v>
      </c>
      <c r="E67" s="10">
        <f t="shared" si="3"/>
        <v>6.1971102669503102</v>
      </c>
      <c r="F67" s="10">
        <f t="shared" si="3"/>
        <v>2.8349008635733575</v>
      </c>
      <c r="G67" s="10">
        <f t="shared" si="3"/>
        <v>3.0537435476877373</v>
      </c>
    </row>
    <row r="68" spans="1:7" hidden="1">
      <c r="A68" t="str">
        <f t="shared" si="0"/>
        <v>2006q3</v>
      </c>
      <c r="B68" s="10">
        <f t="shared" si="2"/>
        <v>77.350554445691799</v>
      </c>
      <c r="C68" s="10">
        <f t="shared" si="3"/>
        <v>57.233512297785914</v>
      </c>
      <c r="D68" s="10">
        <f t="shared" si="3"/>
        <v>8.0312874696944938</v>
      </c>
      <c r="E68" s="10">
        <f t="shared" si="3"/>
        <v>6.1971102669503093</v>
      </c>
      <c r="F68" s="10">
        <f t="shared" si="3"/>
        <v>2.8349008635733575</v>
      </c>
      <c r="G68" s="10">
        <f t="shared" si="3"/>
        <v>3.0537435476877373</v>
      </c>
    </row>
    <row r="69" spans="1:7" hidden="1">
      <c r="A69" t="str">
        <f t="shared" si="0"/>
        <v>2006q4</v>
      </c>
      <c r="B69" s="10">
        <f t="shared" si="2"/>
        <v>77.350554445691799</v>
      </c>
      <c r="C69" s="10">
        <f t="shared" si="3"/>
        <v>57.233512297785914</v>
      </c>
      <c r="D69" s="10">
        <f t="shared" si="3"/>
        <v>8.0312874696944938</v>
      </c>
      <c r="E69" s="10">
        <f t="shared" si="3"/>
        <v>6.1971102669503102</v>
      </c>
      <c r="F69" s="10">
        <f t="shared" si="3"/>
        <v>2.8349008635733575</v>
      </c>
      <c r="G69" s="10">
        <f t="shared" si="3"/>
        <v>3.0537435476877373</v>
      </c>
    </row>
    <row r="70" spans="1:7" hidden="1">
      <c r="A70" t="str">
        <f t="shared" si="0"/>
        <v>2007q1</v>
      </c>
      <c r="B70" s="10">
        <f t="shared" si="2"/>
        <v>77.350554445691799</v>
      </c>
      <c r="C70" s="10">
        <f t="shared" ref="C70:G74" si="4">C23/$B23*100</f>
        <v>57.233512297785914</v>
      </c>
      <c r="D70" s="10">
        <f t="shared" si="4"/>
        <v>8.0312874696944938</v>
      </c>
      <c r="E70" s="10">
        <f t="shared" si="4"/>
        <v>6.1971102669503102</v>
      </c>
      <c r="F70" s="10">
        <f t="shared" si="4"/>
        <v>2.8349008635733575</v>
      </c>
      <c r="G70" s="10">
        <f t="shared" si="4"/>
        <v>3.0537435476877373</v>
      </c>
    </row>
    <row r="71" spans="1:7" hidden="1">
      <c r="A71" t="str">
        <f t="shared" si="0"/>
        <v>2007q2</v>
      </c>
      <c r="B71" s="10">
        <f t="shared" si="2"/>
        <v>77.350554445691799</v>
      </c>
      <c r="C71" s="10">
        <f t="shared" si="4"/>
        <v>57.233512297785914</v>
      </c>
      <c r="D71" s="10">
        <f t="shared" si="4"/>
        <v>8.0312874696944938</v>
      </c>
      <c r="E71" s="10">
        <f t="shared" si="4"/>
        <v>6.1971102669503102</v>
      </c>
      <c r="F71" s="10">
        <f t="shared" si="4"/>
        <v>2.8349008635733575</v>
      </c>
      <c r="G71" s="10">
        <f t="shared" si="4"/>
        <v>3.0537435476877373</v>
      </c>
    </row>
    <row r="72" spans="1:7" hidden="1">
      <c r="A72" t="str">
        <f t="shared" si="0"/>
        <v>2007q3</v>
      </c>
      <c r="B72" s="10">
        <f t="shared" si="2"/>
        <v>77.350554445691799</v>
      </c>
      <c r="C72" s="10">
        <f t="shared" si="4"/>
        <v>57.233512297785914</v>
      </c>
      <c r="D72" s="10">
        <f t="shared" si="4"/>
        <v>8.0312874696944938</v>
      </c>
      <c r="E72" s="10">
        <f t="shared" si="4"/>
        <v>6.1971102669503102</v>
      </c>
      <c r="F72" s="10">
        <f t="shared" si="4"/>
        <v>2.8349008635733579</v>
      </c>
      <c r="G72" s="10">
        <f t="shared" si="4"/>
        <v>3.0537435476877368</v>
      </c>
    </row>
    <row r="73" spans="1:7" hidden="1">
      <c r="A73" t="str">
        <f t="shared" si="0"/>
        <v>2007q4</v>
      </c>
      <c r="B73" s="10">
        <f t="shared" si="2"/>
        <v>77.350554445691799</v>
      </c>
      <c r="C73" s="10">
        <f t="shared" si="4"/>
        <v>57.233512297785914</v>
      </c>
      <c r="D73" s="10">
        <f t="shared" si="4"/>
        <v>8.0312874696944938</v>
      </c>
      <c r="E73" s="10">
        <f t="shared" si="4"/>
        <v>6.1971102669503102</v>
      </c>
      <c r="F73" s="10">
        <f t="shared" si="4"/>
        <v>2.8349008635733575</v>
      </c>
      <c r="G73" s="10">
        <f t="shared" si="4"/>
        <v>3.0537435476877368</v>
      </c>
    </row>
    <row r="74" spans="1:7">
      <c r="A74" t="str">
        <f t="shared" si="0"/>
        <v>2008q1</v>
      </c>
      <c r="B74" s="10">
        <f t="shared" si="2"/>
        <v>78.730496743905107</v>
      </c>
      <c r="C74" s="10">
        <f t="shared" ref="C74:G89" si="5">C27/$B27*100</f>
        <v>58.440941989797132</v>
      </c>
      <c r="D74" s="10">
        <f t="shared" si="4"/>
        <v>8.1954277173082808</v>
      </c>
      <c r="E74" s="10">
        <f t="shared" si="4"/>
        <v>6.3044421173581142</v>
      </c>
      <c r="F74" s="10">
        <f t="shared" si="4"/>
        <v>2.8514810350969713</v>
      </c>
      <c r="G74" s="10">
        <f t="shared" si="4"/>
        <v>2.9382038843446088</v>
      </c>
    </row>
    <row r="75" spans="1:7">
      <c r="A75" t="str">
        <f t="shared" si="0"/>
        <v>2008q2</v>
      </c>
      <c r="B75" s="10">
        <f t="shared" ref="B75:B82" si="6">SUM(C75:G75)</f>
        <v>78.529155415158897</v>
      </c>
      <c r="C75" s="10">
        <f t="shared" si="5"/>
        <v>58.543455033832629</v>
      </c>
      <c r="D75" s="10">
        <f t="shared" ref="D75:G88" si="7">D28/$B28*100</f>
        <v>7.5731591891401866</v>
      </c>
      <c r="E75" s="10">
        <f t="shared" si="7"/>
        <v>6.8349776586806366</v>
      </c>
      <c r="F75" s="10">
        <f t="shared" si="7"/>
        <v>2.756561460960206</v>
      </c>
      <c r="G75" s="10">
        <f t="shared" si="7"/>
        <v>2.8210020725452414</v>
      </c>
    </row>
    <row r="76" spans="1:7">
      <c r="A76" t="str">
        <f t="shared" si="0"/>
        <v>2008q3</v>
      </c>
      <c r="B76" s="10">
        <f t="shared" si="6"/>
        <v>78.203568518421903</v>
      </c>
      <c r="C76" s="10">
        <f t="shared" si="5"/>
        <v>58.087081840123489</v>
      </c>
      <c r="D76" s="10">
        <f t="shared" si="7"/>
        <v>7.7303872407602361</v>
      </c>
      <c r="E76" s="10">
        <f t="shared" si="7"/>
        <v>6.774376217579074</v>
      </c>
      <c r="F76" s="10">
        <f t="shared" si="7"/>
        <v>2.7768238933294205</v>
      </c>
      <c r="G76" s="10">
        <f t="shared" si="7"/>
        <v>2.8348993266296842</v>
      </c>
    </row>
    <row r="77" spans="1:7">
      <c r="A77" t="str">
        <f t="shared" si="0"/>
        <v>2008q4</v>
      </c>
      <c r="B77" s="10">
        <f t="shared" si="6"/>
        <v>76.90045288461134</v>
      </c>
      <c r="C77" s="10">
        <f t="shared" si="5"/>
        <v>56.311469509910431</v>
      </c>
      <c r="D77" s="10">
        <f t="shared" si="7"/>
        <v>8.1540819678682031</v>
      </c>
      <c r="E77" s="10">
        <f t="shared" si="7"/>
        <v>6.265975876990848</v>
      </c>
      <c r="F77" s="10">
        <f t="shared" si="7"/>
        <v>2.915598620997204</v>
      </c>
      <c r="G77" s="10">
        <f t="shared" si="7"/>
        <v>3.2533269088446581</v>
      </c>
    </row>
    <row r="78" spans="1:7">
      <c r="A78" t="str">
        <f t="shared" si="0"/>
        <v>2009q1</v>
      </c>
      <c r="B78" s="10">
        <f t="shared" si="6"/>
        <v>76.126976163078965</v>
      </c>
      <c r="C78" s="10">
        <f t="shared" si="5"/>
        <v>56.498434357946657</v>
      </c>
      <c r="D78" s="10">
        <f t="shared" si="7"/>
        <v>8.0220365454144265</v>
      </c>
      <c r="E78" s="10">
        <f t="shared" si="7"/>
        <v>5.6239370116081702</v>
      </c>
      <c r="F78" s="10">
        <f t="shared" si="7"/>
        <v>2.7758558284033099</v>
      </c>
      <c r="G78" s="10">
        <f t="shared" si="7"/>
        <v>3.2067124197063896</v>
      </c>
    </row>
    <row r="79" spans="1:7">
      <c r="A79" t="str">
        <f t="shared" si="0"/>
        <v>2009q2</v>
      </c>
      <c r="B79" s="10">
        <f t="shared" si="6"/>
        <v>76.45709596293274</v>
      </c>
      <c r="C79" s="10">
        <f t="shared" si="5"/>
        <v>56.386607347301741</v>
      </c>
      <c r="D79" s="10">
        <f t="shared" si="7"/>
        <v>8.3003445408079806</v>
      </c>
      <c r="E79" s="10">
        <f t="shared" si="7"/>
        <v>5.6442926388302501</v>
      </c>
      <c r="F79" s="10">
        <f t="shared" si="7"/>
        <v>2.9520196931433671</v>
      </c>
      <c r="G79" s="10">
        <f t="shared" si="7"/>
        <v>3.1738317428494041</v>
      </c>
    </row>
    <row r="80" spans="1:7">
      <c r="A80" t="str">
        <f t="shared" si="0"/>
        <v>2009q3</v>
      </c>
      <c r="B80" s="10">
        <f t="shared" si="6"/>
        <v>76.482386022679705</v>
      </c>
      <c r="C80" s="10">
        <f t="shared" si="5"/>
        <v>56.366596005589386</v>
      </c>
      <c r="D80" s="10">
        <f t="shared" si="7"/>
        <v>8.2435750865621493</v>
      </c>
      <c r="E80" s="10">
        <f t="shared" si="7"/>
        <v>5.9080209385509725</v>
      </c>
      <c r="F80" s="10">
        <f t="shared" si="7"/>
        <v>2.8159655130830248</v>
      </c>
      <c r="G80" s="10">
        <f t="shared" si="7"/>
        <v>3.1482284788941737</v>
      </c>
    </row>
    <row r="81" spans="1:7">
      <c r="A81" t="str">
        <f t="shared" si="0"/>
        <v>2009q4</v>
      </c>
      <c r="B81" s="10">
        <f t="shared" si="6"/>
        <v>76.918300425084524</v>
      </c>
      <c r="C81" s="10">
        <f t="shared" si="5"/>
        <v>55.924959730134859</v>
      </c>
      <c r="D81" s="10">
        <f t="shared" si="7"/>
        <v>9.1578659388686514</v>
      </c>
      <c r="E81" s="10">
        <f t="shared" si="7"/>
        <v>5.9291222982792222</v>
      </c>
      <c r="F81" s="10">
        <f t="shared" si="7"/>
        <v>2.7922107672601766</v>
      </c>
      <c r="G81" s="10">
        <f t="shared" si="7"/>
        <v>3.1141416905416111</v>
      </c>
    </row>
    <row r="82" spans="1:7">
      <c r="A82" t="str">
        <f t="shared" si="0"/>
        <v>2010q1</v>
      </c>
      <c r="B82" s="10">
        <f t="shared" si="6"/>
        <v>77.402675784225281</v>
      </c>
      <c r="C82" s="10">
        <f t="shared" si="5"/>
        <v>57.39096288184323</v>
      </c>
      <c r="D82" s="10">
        <f t="shared" si="7"/>
        <v>8.0829172441390664</v>
      </c>
      <c r="E82" s="10">
        <f t="shared" si="7"/>
        <v>6.0418297986388652</v>
      </c>
      <c r="F82" s="10">
        <f t="shared" si="7"/>
        <v>2.8207459090245459</v>
      </c>
      <c r="G82" s="10">
        <f t="shared" si="7"/>
        <v>3.066219950579578</v>
      </c>
    </row>
    <row r="83" spans="1:7">
      <c r="A83" t="str">
        <f t="shared" si="0"/>
        <v>2010q2</v>
      </c>
      <c r="B83" s="10">
        <f t="shared" ref="B83:B88" si="8">SUM(C83:G83)</f>
        <v>77.445601941261145</v>
      </c>
      <c r="C83" s="10">
        <f t="shared" si="5"/>
        <v>57.387858226306761</v>
      </c>
      <c r="D83" s="10">
        <f t="shared" si="7"/>
        <v>7.9682637332142203</v>
      </c>
      <c r="E83" s="10">
        <f t="shared" si="7"/>
        <v>6.2254601881537326</v>
      </c>
      <c r="F83" s="10">
        <f t="shared" si="7"/>
        <v>2.8478273392256437</v>
      </c>
      <c r="G83" s="10">
        <f t="shared" si="7"/>
        <v>3.0161924543607945</v>
      </c>
    </row>
    <row r="84" spans="1:7">
      <c r="A84" t="str">
        <f t="shared" si="0"/>
        <v>2010q3</v>
      </c>
      <c r="B84" s="10">
        <f t="shared" si="8"/>
        <v>77.345502995597798</v>
      </c>
      <c r="C84" s="10">
        <f t="shared" si="5"/>
        <v>57.229063381166256</v>
      </c>
      <c r="D84" s="10">
        <f t="shared" si="7"/>
        <v>8.00174993233896</v>
      </c>
      <c r="E84" s="10">
        <f t="shared" si="7"/>
        <v>6.2931691410267856</v>
      </c>
      <c r="F84" s="10">
        <f t="shared" si="7"/>
        <v>2.809230089995268</v>
      </c>
      <c r="G84" s="10">
        <f t="shared" si="7"/>
        <v>3.0122904510705313</v>
      </c>
    </row>
    <row r="85" spans="1:7">
      <c r="A85" t="str">
        <f t="shared" si="0"/>
        <v>2010q4</v>
      </c>
      <c r="B85" s="10">
        <f t="shared" si="8"/>
        <v>77.056435918462554</v>
      </c>
      <c r="C85" s="10">
        <f t="shared" si="5"/>
        <v>56.489980512610401</v>
      </c>
      <c r="D85" s="10">
        <f t="shared" si="7"/>
        <v>8.4477451254771179</v>
      </c>
      <c r="E85" s="10">
        <f t="shared" si="7"/>
        <v>6.1307361474067932</v>
      </c>
      <c r="F85" s="10">
        <f t="shared" si="7"/>
        <v>2.8475700839435794</v>
      </c>
      <c r="G85" s="10">
        <f t="shared" si="7"/>
        <v>3.1404040490246685</v>
      </c>
    </row>
    <row r="86" spans="1:7">
      <c r="A86" t="str">
        <f t="shared" si="0"/>
        <v>2011q1</v>
      </c>
      <c r="B86" s="10">
        <f t="shared" si="8"/>
        <v>77.42004956373647</v>
      </c>
      <c r="C86" s="10">
        <f t="shared" si="5"/>
        <v>57.443446409862354</v>
      </c>
      <c r="D86" s="10">
        <f t="shared" si="7"/>
        <v>8.1001271689539251</v>
      </c>
      <c r="E86" s="10">
        <f t="shared" si="7"/>
        <v>5.9900696425350501</v>
      </c>
      <c r="F86" s="10">
        <f t="shared" si="7"/>
        <v>2.816027590841609</v>
      </c>
      <c r="G86" s="10">
        <f t="shared" si="7"/>
        <v>3.0703787515435255</v>
      </c>
    </row>
    <row r="87" spans="1:7">
      <c r="A87" t="str">
        <f t="shared" si="0"/>
        <v>2011q2</v>
      </c>
      <c r="B87" s="10">
        <f t="shared" si="8"/>
        <v>77.477284439784256</v>
      </c>
      <c r="C87" s="10">
        <f t="shared" si="5"/>
        <v>57.439306869147046</v>
      </c>
      <c r="D87" s="10">
        <f t="shared" si="7"/>
        <v>7.9472558210541289</v>
      </c>
      <c r="E87" s="10">
        <f t="shared" si="7"/>
        <v>6.234910161888207</v>
      </c>
      <c r="F87" s="10">
        <f t="shared" si="7"/>
        <v>2.8521361644430723</v>
      </c>
      <c r="G87" s="10">
        <f t="shared" si="7"/>
        <v>3.003675423251813</v>
      </c>
    </row>
    <row r="88" spans="1:7">
      <c r="A88" t="str">
        <f t="shared" si="0"/>
        <v>2011q3</v>
      </c>
      <c r="B88" s="10">
        <f t="shared" si="8"/>
        <v>77.343819178899807</v>
      </c>
      <c r="C88" s="10">
        <f t="shared" si="5"/>
        <v>57.22758040895971</v>
      </c>
      <c r="D88" s="10">
        <f t="shared" si="7"/>
        <v>7.9919040865537818</v>
      </c>
      <c r="E88" s="10">
        <f t="shared" si="7"/>
        <v>6.3251887657189449</v>
      </c>
      <c r="F88" s="10">
        <f t="shared" si="7"/>
        <v>2.8006731654692381</v>
      </c>
      <c r="G88" s="10">
        <f t="shared" si="7"/>
        <v>2.9984727521981296</v>
      </c>
    </row>
    <row r="89" spans="1:7">
      <c r="A89" t="str">
        <f t="shared" si="0"/>
        <v>2011q4</v>
      </c>
      <c r="B89" s="10">
        <f t="shared" ref="B89:B95" si="9">SUM(C89:G89)</f>
        <v>76.958396409386154</v>
      </c>
      <c r="C89" s="10">
        <f t="shared" si="5"/>
        <v>56.242136584218564</v>
      </c>
      <c r="D89" s="10">
        <f t="shared" si="5"/>
        <v>8.5865643440713235</v>
      </c>
      <c r="E89" s="10">
        <f t="shared" si="5"/>
        <v>6.1086114408922869</v>
      </c>
      <c r="F89" s="10">
        <f t="shared" si="5"/>
        <v>2.8517931574003201</v>
      </c>
      <c r="G89" s="10">
        <f t="shared" si="5"/>
        <v>3.1692908828036459</v>
      </c>
    </row>
    <row r="90" spans="1:7">
      <c r="A90" t="str">
        <f t="shared" si="0"/>
        <v>2012q1</v>
      </c>
      <c r="B90" s="10">
        <f t="shared" si="9"/>
        <v>76.983233837013572</v>
      </c>
      <c r="C90" s="10">
        <f t="shared" ref="C90:G95" si="10">C43/$B43*100</f>
        <v>57.11094788321742</v>
      </c>
      <c r="D90" s="10">
        <f t="shared" si="10"/>
        <v>8.0683603195024727</v>
      </c>
      <c r="E90" s="10">
        <f t="shared" si="10"/>
        <v>5.8852788175940285</v>
      </c>
      <c r="F90" s="10">
        <f t="shared" si="10"/>
        <v>2.8042097760898219</v>
      </c>
      <c r="G90" s="10">
        <f t="shared" si="10"/>
        <v>3.1144370406098312</v>
      </c>
    </row>
    <row r="91" spans="1:7">
      <c r="A91" t="str">
        <f t="shared" si="0"/>
        <v>2012q2</v>
      </c>
      <c r="B91" s="10">
        <f t="shared" si="9"/>
        <v>77.126660781326052</v>
      </c>
      <c r="C91" s="10">
        <f t="shared" si="10"/>
        <v>57.071257480918511</v>
      </c>
      <c r="D91" s="10">
        <f t="shared" si="10"/>
        <v>8.0719546983587769</v>
      </c>
      <c r="E91" s="10">
        <f t="shared" si="10"/>
        <v>6.0348876629573969</v>
      </c>
      <c r="F91" s="10">
        <f t="shared" si="10"/>
        <v>2.8839943989373618</v>
      </c>
      <c r="G91" s="10">
        <f t="shared" si="10"/>
        <v>3.0645665401540039</v>
      </c>
    </row>
    <row r="92" spans="1:7">
      <c r="A92" t="str">
        <f t="shared" si="0"/>
        <v>2012q3</v>
      </c>
      <c r="B92" s="10">
        <f t="shared" si="9"/>
        <v>77.057236065725775</v>
      </c>
      <c r="C92" s="10">
        <f t="shared" si="10"/>
        <v>56.941079931905122</v>
      </c>
      <c r="D92" s="10">
        <f t="shared" si="10"/>
        <v>8.0790763684849622</v>
      </c>
      <c r="E92" s="10">
        <f t="shared" si="10"/>
        <v>6.1754596150989016</v>
      </c>
      <c r="F92" s="10">
        <f t="shared" si="10"/>
        <v>2.8086229228491768</v>
      </c>
      <c r="G92" s="10">
        <f t="shared" si="10"/>
        <v>3.0529972273876118</v>
      </c>
    </row>
    <row r="93" spans="1:7">
      <c r="A93" t="str">
        <f t="shared" si="0"/>
        <v>2012q4</v>
      </c>
      <c r="B93" s="10">
        <f t="shared" si="9"/>
        <v>76.977710917644416</v>
      </c>
      <c r="C93" s="10">
        <f t="shared" si="10"/>
        <v>56.219025608987941</v>
      </c>
      <c r="D93" s="10">
        <f t="shared" si="10"/>
        <v>8.7307251361390321</v>
      </c>
      <c r="E93" s="10">
        <f t="shared" si="10"/>
        <v>6.0561566288594335</v>
      </c>
      <c r="F93" s="10">
        <f t="shared" si="10"/>
        <v>2.8305246695346926</v>
      </c>
      <c r="G93" s="10">
        <f t="shared" si="10"/>
        <v>3.1412788741233078</v>
      </c>
    </row>
    <row r="94" spans="1:7">
      <c r="A94" t="str">
        <f t="shared" si="0"/>
        <v>2013q1</v>
      </c>
      <c r="B94" s="10">
        <f t="shared" si="9"/>
        <v>77.268653061658441</v>
      </c>
      <c r="C94" s="10">
        <f t="shared" si="10"/>
        <v>57.315119058307673</v>
      </c>
      <c r="D94" s="10">
        <f t="shared" si="10"/>
        <v>8.083801577531819</v>
      </c>
      <c r="E94" s="10">
        <f t="shared" si="10"/>
        <v>5.9723927529226479</v>
      </c>
      <c r="F94" s="10">
        <f t="shared" si="10"/>
        <v>2.8136610919853258</v>
      </c>
      <c r="G94" s="10">
        <f t="shared" si="10"/>
        <v>3.0836785809109784</v>
      </c>
    </row>
    <row r="95" spans="1:7">
      <c r="A95" t="str">
        <f t="shared" si="0"/>
        <v>2013q2</v>
      </c>
      <c r="B95" s="10">
        <f t="shared" si="9"/>
        <v>77.349849054123823</v>
      </c>
      <c r="C95" s="10">
        <f t="shared" si="10"/>
        <v>57.299474192124102</v>
      </c>
      <c r="D95" s="10">
        <f t="shared" si="10"/>
        <v>7.9958247508757063</v>
      </c>
      <c r="E95" s="10">
        <f t="shared" si="10"/>
        <v>6.1650860043331122</v>
      </c>
      <c r="F95" s="10">
        <f t="shared" si="10"/>
        <v>2.8613193008686926</v>
      </c>
      <c r="G95" s="10">
        <f t="shared" si="10"/>
        <v>3.0281448059222038</v>
      </c>
    </row>
    <row r="97" spans="1:7">
      <c r="A97" s="173" t="s">
        <v>22</v>
      </c>
      <c r="B97" s="174">
        <f t="shared" ref="B97:G97" si="11">AVERAGE(B74:B95)</f>
        <v>77.252797367487204</v>
      </c>
      <c r="C97" s="174">
        <f t="shared" si="11"/>
        <v>57.062126602009606</v>
      </c>
      <c r="D97" s="174">
        <f t="shared" si="11"/>
        <v>8.1605976606102448</v>
      </c>
      <c r="E97" s="174">
        <f t="shared" si="11"/>
        <v>6.1329264329956139</v>
      </c>
      <c r="F97" s="174">
        <f t="shared" si="11"/>
        <v>2.8311296578582739</v>
      </c>
      <c r="G97" s="174">
        <f t="shared" si="11"/>
        <v>3.0660170140134726</v>
      </c>
    </row>
    <row r="98" spans="1:7">
      <c r="A98" s="173" t="s">
        <v>169</v>
      </c>
      <c r="B98" s="174">
        <f t="shared" ref="B98:G98" si="12">MEDIAN(B74:B95)</f>
        <v>77.197656921492239</v>
      </c>
      <c r="C98" s="174">
        <f t="shared" si="12"/>
        <v>57.169264146088565</v>
      </c>
      <c r="D98" s="174">
        <f t="shared" si="12"/>
        <v>8.0809968063120152</v>
      </c>
      <c r="E98" s="174">
        <f t="shared" si="12"/>
        <v>6.1196737941495396</v>
      </c>
      <c r="F98" s="174">
        <f t="shared" si="12"/>
        <v>2.8183867499330777</v>
      </c>
      <c r="G98" s="174">
        <f t="shared" si="12"/>
        <v>3.0682993510615519</v>
      </c>
    </row>
    <row r="99" spans="1:7">
      <c r="A99" s="173" t="s">
        <v>167</v>
      </c>
      <c r="B99" s="174">
        <f t="shared" ref="B99:G99" si="13">STDEV(B74:B95)</f>
        <v>0.61486002130534401</v>
      </c>
      <c r="C99" s="174">
        <f t="shared" si="13"/>
        <v>0.71266204242446329</v>
      </c>
      <c r="D99" s="174">
        <f t="shared" si="13"/>
        <v>0.33540818906666747</v>
      </c>
      <c r="E99" s="174">
        <f t="shared" si="13"/>
        <v>0.28931467922750109</v>
      </c>
      <c r="F99" s="174">
        <f t="shared" si="13"/>
        <v>4.5709344284622019E-2</v>
      </c>
      <c r="G99" s="174">
        <f t="shared" si="13"/>
        <v>0.10808401559783848</v>
      </c>
    </row>
    <row r="100" spans="1:7">
      <c r="A100" s="173" t="s">
        <v>168</v>
      </c>
      <c r="B100" s="174">
        <f t="shared" ref="B100:G100" si="14">MAX(B74:B95)-MIN(B74:B95)</f>
        <v>2.6035205808261423</v>
      </c>
      <c r="C100" s="174">
        <f t="shared" si="14"/>
        <v>2.6184953036977703</v>
      </c>
      <c r="D100" s="174">
        <f t="shared" si="14"/>
        <v>1.5847067497284648</v>
      </c>
      <c r="E100" s="174">
        <f t="shared" si="14"/>
        <v>1.2110406470724664</v>
      </c>
      <c r="F100" s="174">
        <f t="shared" si="14"/>
        <v>0.19545823218316105</v>
      </c>
      <c r="G100" s="174">
        <f t="shared" si="14"/>
        <v>0.43232483629941676</v>
      </c>
    </row>
  </sheetData>
  <mergeCells count="1">
    <mergeCell ref="A1:G1"/>
  </mergeCells>
  <conditionalFormatting sqref="B74:G95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Introduction</vt:lpstr>
      <vt:lpstr>Annual</vt:lpstr>
      <vt:lpstr>Quarterly</vt:lpstr>
      <vt:lpstr>Growth Rates Annual</vt:lpstr>
      <vt:lpstr>Growth Rates Annualised</vt:lpstr>
      <vt:lpstr>Prov Contributions</vt:lpstr>
      <vt:lpstr>National Contributions</vt:lpstr>
      <vt:lpstr>GDP Durban</vt:lpstr>
      <vt:lpstr>GDP PMB</vt:lpstr>
      <vt:lpstr>GDP RBay</vt:lpstr>
      <vt:lpstr>GDP Port Shepstone</vt:lpstr>
      <vt:lpstr>GDP Newcastle</vt:lpstr>
      <vt:lpstr>Growth Rates</vt:lpstr>
      <vt:lpstr>Contr Rates</vt:lpstr>
    </vt:vector>
  </TitlesOfParts>
  <Company>Finance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Felleng</dc:creator>
  <cp:lastModifiedBy>Theresa</cp:lastModifiedBy>
  <cp:lastPrinted>2008-06-09T12:23:56Z</cp:lastPrinted>
  <dcterms:created xsi:type="dcterms:W3CDTF">2008-06-04T09:18:24Z</dcterms:created>
  <dcterms:modified xsi:type="dcterms:W3CDTF">2013-09-04T13:24:05Z</dcterms:modified>
</cp:coreProperties>
</file>