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873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DP Durban" sheetId="6" r:id="rId8"/>
    <sheet name="GDP PMB" sheetId="17" r:id="rId9"/>
    <sheet name="GDP RBay" sheetId="18" r:id="rId10"/>
    <sheet name="GDP Port Shepstone" sheetId="19" r:id="rId11"/>
    <sheet name="GD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43" i="23"/>
  <c r="A90" s="1"/>
  <c r="B43"/>
  <c r="C43"/>
  <c r="A44"/>
  <c r="A91" s="1"/>
  <c r="B44"/>
  <c r="C44"/>
  <c r="C91" s="1"/>
  <c r="A45"/>
  <c r="A92" s="1"/>
  <c r="B45"/>
  <c r="C45"/>
  <c r="C92" s="1"/>
  <c r="A46"/>
  <c r="A93" s="1"/>
  <c r="B46"/>
  <c r="C46"/>
  <c r="C93" s="1"/>
  <c r="A47"/>
  <c r="A94" s="1"/>
  <c r="B47"/>
  <c r="C47"/>
  <c r="C94" s="1"/>
  <c r="A48"/>
  <c r="A95" s="1"/>
  <c r="B48"/>
  <c r="C48"/>
  <c r="C95" s="1"/>
  <c r="B36" i="21"/>
  <c r="B39"/>
  <c r="C39"/>
  <c r="B40"/>
  <c r="A39"/>
  <c r="A40"/>
  <c r="A41"/>
  <c r="A42"/>
  <c r="A50" i="20"/>
  <c r="A51"/>
  <c r="D51"/>
  <c r="E51"/>
  <c r="A52"/>
  <c r="D52"/>
  <c r="E52"/>
  <c r="A50" i="19"/>
  <c r="A51"/>
  <c r="D51"/>
  <c r="E51"/>
  <c r="A52"/>
  <c r="D52"/>
  <c r="E52"/>
  <c r="A49" i="18"/>
  <c r="A50"/>
  <c r="A51"/>
  <c r="D51"/>
  <c r="A52"/>
  <c r="D52"/>
  <c r="A48" i="17"/>
  <c r="E48"/>
  <c r="A49"/>
  <c r="A50"/>
  <c r="A51"/>
  <c r="D51"/>
  <c r="A52"/>
  <c r="D52"/>
  <c r="D40" i="6"/>
  <c r="E40"/>
  <c r="H40" s="1"/>
  <c r="I40"/>
  <c r="J40"/>
  <c r="D41"/>
  <c r="E41"/>
  <c r="I41"/>
  <c r="K41"/>
  <c r="D42"/>
  <c r="J42" s="1"/>
  <c r="E42"/>
  <c r="K42" s="1"/>
  <c r="I42"/>
  <c r="D43"/>
  <c r="E43"/>
  <c r="C35" i="21" s="1"/>
  <c r="I43" i="6"/>
  <c r="J43"/>
  <c r="K43"/>
  <c r="D44"/>
  <c r="E44"/>
  <c r="H44" s="1"/>
  <c r="I44"/>
  <c r="J44"/>
  <c r="K44"/>
  <c r="D45"/>
  <c r="B37" i="21" s="1"/>
  <c r="E45" i="6"/>
  <c r="C37" i="21" s="1"/>
  <c r="I45" i="6"/>
  <c r="J45"/>
  <c r="K45"/>
  <c r="D46"/>
  <c r="J46" s="1"/>
  <c r="E46"/>
  <c r="I46"/>
  <c r="K46"/>
  <c r="D47"/>
  <c r="E47"/>
  <c r="H47"/>
  <c r="I47"/>
  <c r="J47"/>
  <c r="K47"/>
  <c r="D48"/>
  <c r="D48" i="17" s="1"/>
  <c r="E48" i="6"/>
  <c r="H48" s="1"/>
  <c r="I48"/>
  <c r="J48"/>
  <c r="K48"/>
  <c r="D49"/>
  <c r="B41" i="21" s="1"/>
  <c r="E49" i="6"/>
  <c r="E49" i="18" s="1"/>
  <c r="I49" i="6"/>
  <c r="J49"/>
  <c r="K49"/>
  <c r="D50"/>
  <c r="J50" s="1"/>
  <c r="E50"/>
  <c r="C42" i="21" s="1"/>
  <c r="I50" i="6"/>
  <c r="D51"/>
  <c r="E51"/>
  <c r="E51" i="18" s="1"/>
  <c r="I51" i="6"/>
  <c r="J51"/>
  <c r="K51"/>
  <c r="D52"/>
  <c r="E52"/>
  <c r="H52" s="1"/>
  <c r="I52"/>
  <c r="J52"/>
  <c r="K52"/>
  <c r="D38"/>
  <c r="J38" s="1"/>
  <c r="E38"/>
  <c r="I38"/>
  <c r="K38"/>
  <c r="M38" s="1"/>
  <c r="D39"/>
  <c r="H39" s="1"/>
  <c r="E39"/>
  <c r="I39"/>
  <c r="J39"/>
  <c r="K39"/>
  <c r="BW61" i="13"/>
  <c r="BU45"/>
  <c r="BV45"/>
  <c r="BW45"/>
  <c r="BU46"/>
  <c r="BV46"/>
  <c r="BU47"/>
  <c r="BV47"/>
  <c r="BW47"/>
  <c r="BU48"/>
  <c r="BV48"/>
  <c r="BW48"/>
  <c r="BU49"/>
  <c r="BU50"/>
  <c r="BV50"/>
  <c r="BW50"/>
  <c r="BU51"/>
  <c r="BV51"/>
  <c r="BW51"/>
  <c r="BU52"/>
  <c r="BV52"/>
  <c r="BW52"/>
  <c r="BU53"/>
  <c r="BU54"/>
  <c r="BV54"/>
  <c r="BW54"/>
  <c r="BU55"/>
  <c r="BV55"/>
  <c r="BW55"/>
  <c r="BU56"/>
  <c r="BV56"/>
  <c r="BW56"/>
  <c r="BU57"/>
  <c r="BV57"/>
  <c r="BW57"/>
  <c r="BU58"/>
  <c r="BV58"/>
  <c r="BW58"/>
  <c r="BU59"/>
  <c r="BU61"/>
  <c r="BU65"/>
  <c r="BV65"/>
  <c r="BW65"/>
  <c r="BU85"/>
  <c r="BV85"/>
  <c r="BW85"/>
  <c r="BU86"/>
  <c r="BV86"/>
  <c r="BU87"/>
  <c r="BV87"/>
  <c r="BW87"/>
  <c r="BU88"/>
  <c r="BV88"/>
  <c r="BW88"/>
  <c r="BU89"/>
  <c r="BU90"/>
  <c r="BV90"/>
  <c r="BW90"/>
  <c r="BU91"/>
  <c r="BV91"/>
  <c r="BW91"/>
  <c r="BU92"/>
  <c r="BV92"/>
  <c r="BW92"/>
  <c r="BU93"/>
  <c r="BU94"/>
  <c r="BV94"/>
  <c r="BW94"/>
  <c r="BU95"/>
  <c r="BV95"/>
  <c r="BW95"/>
  <c r="BU96"/>
  <c r="BV96"/>
  <c r="BW96"/>
  <c r="BU97"/>
  <c r="BV97"/>
  <c r="BW97"/>
  <c r="BU98"/>
  <c r="BV98"/>
  <c r="BW98"/>
  <c r="BU99"/>
  <c r="BU101"/>
  <c r="BU105"/>
  <c r="BV105"/>
  <c r="BW105"/>
  <c r="BV38"/>
  <c r="BV37"/>
  <c r="BV36"/>
  <c r="BV35"/>
  <c r="BV75" s="1"/>
  <c r="BV34"/>
  <c r="BV32"/>
  <c r="BV31"/>
  <c r="BV71" s="1"/>
  <c r="BV30"/>
  <c r="BV70" s="1"/>
  <c r="BV28"/>
  <c r="BV27"/>
  <c r="BV67" s="1"/>
  <c r="BV25"/>
  <c r="BV13"/>
  <c r="BV93" s="1"/>
  <c r="BV9"/>
  <c r="BV49" s="1"/>
  <c r="BV6"/>
  <c r="A38" i="21"/>
  <c r="A44"/>
  <c r="B73" i="15"/>
  <c r="BS45" i="13"/>
  <c r="BT45"/>
  <c r="BS46"/>
  <c r="BT46"/>
  <c r="BS47"/>
  <c r="BT47"/>
  <c r="BS48"/>
  <c r="BT48"/>
  <c r="BS49"/>
  <c r="BT49"/>
  <c r="BS50"/>
  <c r="BT50"/>
  <c r="BS51"/>
  <c r="BT51"/>
  <c r="BS52"/>
  <c r="BT52"/>
  <c r="BS53"/>
  <c r="BT53"/>
  <c r="BS54"/>
  <c r="BT54"/>
  <c r="BS55"/>
  <c r="BT55"/>
  <c r="BS56"/>
  <c r="BT56"/>
  <c r="BS57"/>
  <c r="BT57"/>
  <c r="BS58"/>
  <c r="BT58"/>
  <c r="BS59"/>
  <c r="BT59"/>
  <c r="BS61"/>
  <c r="BT61"/>
  <c r="BS65"/>
  <c r="BT65"/>
  <c r="BS85"/>
  <c r="BT85"/>
  <c r="BS86"/>
  <c r="BT86"/>
  <c r="BS87"/>
  <c r="BT87"/>
  <c r="BS88"/>
  <c r="BT88"/>
  <c r="BS89"/>
  <c r="BT89"/>
  <c r="BS90"/>
  <c r="BT90"/>
  <c r="BS91"/>
  <c r="BT91"/>
  <c r="BS92"/>
  <c r="BT92"/>
  <c r="BS93"/>
  <c r="BT93"/>
  <c r="BS94"/>
  <c r="BT94"/>
  <c r="BS95"/>
  <c r="BT95"/>
  <c r="BS96"/>
  <c r="BT96"/>
  <c r="BS97"/>
  <c r="BT97"/>
  <c r="BS98"/>
  <c r="BT98"/>
  <c r="BS99"/>
  <c r="BT99"/>
  <c r="BS101"/>
  <c r="BT101"/>
  <c r="BS105"/>
  <c r="BT105"/>
  <c r="BW35"/>
  <c r="BW36"/>
  <c r="BW37"/>
  <c r="BW77" s="1"/>
  <c r="BW38"/>
  <c r="BW78" s="1"/>
  <c r="BW34"/>
  <c r="BW31"/>
  <c r="BW32"/>
  <c r="BW72" s="1"/>
  <c r="BW30"/>
  <c r="BW70" s="1"/>
  <c r="BW28"/>
  <c r="BW27"/>
  <c r="T46" i="12"/>
  <c r="T47"/>
  <c r="T48"/>
  <c r="T49"/>
  <c r="T50"/>
  <c r="T51"/>
  <c r="T52"/>
  <c r="T53"/>
  <c r="T54"/>
  <c r="T55"/>
  <c r="T56"/>
  <c r="T57"/>
  <c r="T58"/>
  <c r="T59"/>
  <c r="T60"/>
  <c r="T45"/>
  <c r="BU38" i="13"/>
  <c r="BU37"/>
  <c r="BU36"/>
  <c r="BU35"/>
  <c r="BU34"/>
  <c r="BU32"/>
  <c r="BU31"/>
  <c r="BU30"/>
  <c r="BU28"/>
  <c r="BU27"/>
  <c r="BU26" s="1"/>
  <c r="BU25"/>
  <c r="BU19"/>
  <c r="BU13"/>
  <c r="BU9"/>
  <c r="BU6"/>
  <c r="O20" i="2"/>
  <c r="P20"/>
  <c r="S167" i="12"/>
  <c r="BV68" i="13" l="1"/>
  <c r="BV76"/>
  <c r="BW71"/>
  <c r="BW68"/>
  <c r="BW67"/>
  <c r="BV72"/>
  <c r="BV78"/>
  <c r="BV74"/>
  <c r="C33" i="21"/>
  <c r="C34"/>
  <c r="C32"/>
  <c r="C41"/>
  <c r="C38"/>
  <c r="C36"/>
  <c r="H51" i="6"/>
  <c r="K50"/>
  <c r="H43"/>
  <c r="E51" i="17"/>
  <c r="E50"/>
  <c r="E52" i="18"/>
  <c r="E50"/>
  <c r="E50" i="20"/>
  <c r="K40" i="6"/>
  <c r="E52" i="17"/>
  <c r="E49"/>
  <c r="E50" i="19"/>
  <c r="C40" i="21"/>
  <c r="B33"/>
  <c r="J41" i="6"/>
  <c r="D50" i="17"/>
  <c r="D50" i="19"/>
  <c r="H38" i="6"/>
  <c r="H50"/>
  <c r="H46"/>
  <c r="H42"/>
  <c r="D50" i="18"/>
  <c r="D49"/>
  <c r="B35" i="21"/>
  <c r="H49" i="6"/>
  <c r="H45"/>
  <c r="H41"/>
  <c r="D50" i="20"/>
  <c r="B42" i="21"/>
  <c r="B38"/>
  <c r="B34"/>
  <c r="D49" i="17"/>
  <c r="N38" i="6"/>
  <c r="Q38"/>
  <c r="B44" i="21"/>
  <c r="C44"/>
  <c r="BW76" i="13"/>
  <c r="BV33"/>
  <c r="BW75"/>
  <c r="BV77"/>
  <c r="BW74"/>
  <c r="BV53"/>
  <c r="BV89"/>
  <c r="BV29"/>
  <c r="BV26"/>
  <c r="BV19"/>
  <c r="BU29"/>
  <c r="BU33"/>
  <c r="BU39"/>
  <c r="BU21"/>
  <c r="B40" i="23"/>
  <c r="A39"/>
  <c r="A40"/>
  <c r="A87" s="1"/>
  <c r="A41"/>
  <c r="A88" s="1"/>
  <c r="A42"/>
  <c r="A89" s="1"/>
  <c r="A46" i="20"/>
  <c r="A47"/>
  <c r="D47"/>
  <c r="A48"/>
  <c r="A49"/>
  <c r="D49"/>
  <c r="E49"/>
  <c r="A37" i="21"/>
  <c r="R23" i="20"/>
  <c r="R23" i="19"/>
  <c r="A46"/>
  <c r="A47"/>
  <c r="A48"/>
  <c r="E48"/>
  <c r="A49"/>
  <c r="R23" i="18"/>
  <c r="A47"/>
  <c r="A48"/>
  <c r="R23" i="17"/>
  <c r="A46"/>
  <c r="A47"/>
  <c r="R23" i="6"/>
  <c r="D46" i="20"/>
  <c r="E46" i="19"/>
  <c r="E49"/>
  <c r="D36" i="6"/>
  <c r="E36"/>
  <c r="B32" i="23" s="1"/>
  <c r="I36" i="6"/>
  <c r="J36"/>
  <c r="K36"/>
  <c r="M36" s="1"/>
  <c r="D37"/>
  <c r="E37"/>
  <c r="B33" i="23" s="1"/>
  <c r="I37" i="6"/>
  <c r="J37"/>
  <c r="K37"/>
  <c r="M37" s="1"/>
  <c r="B34" i="23"/>
  <c r="B35"/>
  <c r="B36"/>
  <c r="B37"/>
  <c r="B20" i="2"/>
  <c r="BM105" i="13"/>
  <c r="BN105"/>
  <c r="BO105"/>
  <c r="BP105"/>
  <c r="BQ105"/>
  <c r="BR105"/>
  <c r="BN85"/>
  <c r="BO85"/>
  <c r="BP85"/>
  <c r="BQ85"/>
  <c r="BR85"/>
  <c r="BN87"/>
  <c r="BO87"/>
  <c r="BP87"/>
  <c r="BQ87"/>
  <c r="BR87"/>
  <c r="BN88"/>
  <c r="BO88"/>
  <c r="BP88"/>
  <c r="BQ88"/>
  <c r="BR88"/>
  <c r="BN90"/>
  <c r="BO90"/>
  <c r="BP90"/>
  <c r="BQ90"/>
  <c r="BR90"/>
  <c r="BN91"/>
  <c r="BO91"/>
  <c r="BP91"/>
  <c r="BQ91"/>
  <c r="BR91"/>
  <c r="BN92"/>
  <c r="BO92"/>
  <c r="BP92"/>
  <c r="BQ92"/>
  <c r="BR92"/>
  <c r="BN94"/>
  <c r="BO94"/>
  <c r="BP94"/>
  <c r="BQ94"/>
  <c r="BR94"/>
  <c r="BN95"/>
  <c r="BO95"/>
  <c r="BP95"/>
  <c r="BQ95"/>
  <c r="BR95"/>
  <c r="BN96"/>
  <c r="BO96"/>
  <c r="BP96"/>
  <c r="BQ96"/>
  <c r="BR96"/>
  <c r="BN97"/>
  <c r="BO97"/>
  <c r="BP97"/>
  <c r="BQ97"/>
  <c r="BR97"/>
  <c r="BN98"/>
  <c r="BO98"/>
  <c r="BP98"/>
  <c r="BQ98"/>
  <c r="BR98"/>
  <c r="BN65"/>
  <c r="BO65"/>
  <c r="BP65"/>
  <c r="BQ65"/>
  <c r="BR65"/>
  <c r="BN47"/>
  <c r="BO47"/>
  <c r="BP47"/>
  <c r="BQ47"/>
  <c r="BR47"/>
  <c r="BN48"/>
  <c r="BO48"/>
  <c r="BP48"/>
  <c r="BQ48"/>
  <c r="BR48"/>
  <c r="BN50"/>
  <c r="BO50"/>
  <c r="BP50"/>
  <c r="BQ50"/>
  <c r="BR50"/>
  <c r="BN51"/>
  <c r="BO51"/>
  <c r="BP51"/>
  <c r="BQ51"/>
  <c r="BR51"/>
  <c r="BN52"/>
  <c r="BO52"/>
  <c r="BP52"/>
  <c r="BQ52"/>
  <c r="BR52"/>
  <c r="BN54"/>
  <c r="BO54"/>
  <c r="BP54"/>
  <c r="BQ54"/>
  <c r="BR54"/>
  <c r="BN55"/>
  <c r="BO55"/>
  <c r="BP55"/>
  <c r="BQ55"/>
  <c r="BR55"/>
  <c r="BN56"/>
  <c r="BO56"/>
  <c r="BP56"/>
  <c r="BQ56"/>
  <c r="BR56"/>
  <c r="BN57"/>
  <c r="BO57"/>
  <c r="BP57"/>
  <c r="BQ57"/>
  <c r="BR57"/>
  <c r="BN58"/>
  <c r="BO58"/>
  <c r="BP58"/>
  <c r="BQ58"/>
  <c r="BR58"/>
  <c r="BN37"/>
  <c r="BO37"/>
  <c r="BO77" s="1"/>
  <c r="BP37"/>
  <c r="BQ37"/>
  <c r="BU117" s="1"/>
  <c r="BR37"/>
  <c r="BV117" s="1"/>
  <c r="BS37"/>
  <c r="BW117" s="1"/>
  <c r="BT37"/>
  <c r="BU77" s="1"/>
  <c r="BN38"/>
  <c r="BO38"/>
  <c r="BP38"/>
  <c r="BQ38"/>
  <c r="BU118" s="1"/>
  <c r="BR38"/>
  <c r="BR118" s="1"/>
  <c r="BS38"/>
  <c r="BW118" s="1"/>
  <c r="BT38"/>
  <c r="BU78" s="1"/>
  <c r="BT36"/>
  <c r="BU76" s="1"/>
  <c r="BS36"/>
  <c r="BW116" s="1"/>
  <c r="BR36"/>
  <c r="BV116" s="1"/>
  <c r="BQ36"/>
  <c r="BU116" s="1"/>
  <c r="BP36"/>
  <c r="BO36"/>
  <c r="BO76" s="1"/>
  <c r="BN36"/>
  <c r="BT35"/>
  <c r="BU75" s="1"/>
  <c r="BS35"/>
  <c r="BW115" s="1"/>
  <c r="BR35"/>
  <c r="BV115" s="1"/>
  <c r="BQ35"/>
  <c r="BU115" s="1"/>
  <c r="BP35"/>
  <c r="BO35"/>
  <c r="BN35"/>
  <c r="BT34"/>
  <c r="BU74" s="1"/>
  <c r="BS34"/>
  <c r="BW114" s="1"/>
  <c r="BR34"/>
  <c r="BV114" s="1"/>
  <c r="BQ34"/>
  <c r="BU114" s="1"/>
  <c r="BP34"/>
  <c r="BO34"/>
  <c r="BN34"/>
  <c r="BN32"/>
  <c r="BO32"/>
  <c r="BP32"/>
  <c r="BQ32"/>
  <c r="BU112" s="1"/>
  <c r="BR32"/>
  <c r="BV112" s="1"/>
  <c r="BS32"/>
  <c r="BW112" s="1"/>
  <c r="BT32"/>
  <c r="BU72" s="1"/>
  <c r="BT31"/>
  <c r="BU71" s="1"/>
  <c r="BS31"/>
  <c r="BW111" s="1"/>
  <c r="BR31"/>
  <c r="BV111" s="1"/>
  <c r="BQ31"/>
  <c r="BU111" s="1"/>
  <c r="BP31"/>
  <c r="BO31"/>
  <c r="BO71" s="1"/>
  <c r="BN31"/>
  <c r="BT30"/>
  <c r="BU70" s="1"/>
  <c r="BS30"/>
  <c r="BW110" s="1"/>
  <c r="BR30"/>
  <c r="BV110" s="1"/>
  <c r="BQ30"/>
  <c r="BU110" s="1"/>
  <c r="BP30"/>
  <c r="BO30"/>
  <c r="BN30"/>
  <c r="BR28"/>
  <c r="BV108" s="1"/>
  <c r="BS28"/>
  <c r="BW108" s="1"/>
  <c r="BT28"/>
  <c r="BU68" s="1"/>
  <c r="BS27"/>
  <c r="BW107" s="1"/>
  <c r="BT27"/>
  <c r="BU67" s="1"/>
  <c r="BR27"/>
  <c r="BV107" s="1"/>
  <c r="BO27"/>
  <c r="BP27"/>
  <c r="BQ27"/>
  <c r="BU107" s="1"/>
  <c r="BN27"/>
  <c r="U46" i="12"/>
  <c r="V46" s="1"/>
  <c r="W46" s="1"/>
  <c r="X46" s="1"/>
  <c r="U47"/>
  <c r="V47" s="1"/>
  <c r="W47" s="1"/>
  <c r="X47" s="1"/>
  <c r="U49"/>
  <c r="V49" s="1"/>
  <c r="W49" s="1"/>
  <c r="X49" s="1"/>
  <c r="U50"/>
  <c r="V50" s="1"/>
  <c r="W50" s="1"/>
  <c r="X50" s="1"/>
  <c r="U51"/>
  <c r="V51" s="1"/>
  <c r="W51" s="1"/>
  <c r="X51" s="1"/>
  <c r="U53"/>
  <c r="V53" s="1"/>
  <c r="W53" s="1"/>
  <c r="X53" s="1"/>
  <c r="U54"/>
  <c r="V54" s="1"/>
  <c r="W54" s="1"/>
  <c r="X54" s="1"/>
  <c r="U55"/>
  <c r="V55" s="1"/>
  <c r="W55" s="1"/>
  <c r="X55" s="1"/>
  <c r="U56"/>
  <c r="V56" s="1"/>
  <c r="W56" s="1"/>
  <c r="X56" s="1"/>
  <c r="U57"/>
  <c r="V57" s="1"/>
  <c r="W57" s="1"/>
  <c r="X57" s="1"/>
  <c r="U59"/>
  <c r="V59" s="1"/>
  <c r="W59" s="1"/>
  <c r="X59" s="1"/>
  <c r="BT6" i="13"/>
  <c r="BT19" s="1"/>
  <c r="BT9"/>
  <c r="BT13"/>
  <c r="BT25"/>
  <c r="S27" i="12"/>
  <c r="S89"/>
  <c r="S90"/>
  <c r="S91"/>
  <c r="R93"/>
  <c r="R94"/>
  <c r="R95"/>
  <c r="R96"/>
  <c r="R97"/>
  <c r="L99"/>
  <c r="M99"/>
  <c r="N99"/>
  <c r="O99"/>
  <c r="P99"/>
  <c r="Q99"/>
  <c r="R99"/>
  <c r="S99"/>
  <c r="P66"/>
  <c r="Q66"/>
  <c r="R66"/>
  <c r="S66"/>
  <c r="P67"/>
  <c r="Q67"/>
  <c r="R67"/>
  <c r="S67"/>
  <c r="P69"/>
  <c r="Q69"/>
  <c r="R69"/>
  <c r="S69"/>
  <c r="P70"/>
  <c r="Q70"/>
  <c r="R70"/>
  <c r="S70"/>
  <c r="P71"/>
  <c r="Q71"/>
  <c r="R71"/>
  <c r="S71"/>
  <c r="P73"/>
  <c r="Q73"/>
  <c r="R73"/>
  <c r="S73"/>
  <c r="P74"/>
  <c r="Q74"/>
  <c r="R74"/>
  <c r="S74"/>
  <c r="P75"/>
  <c r="Q75"/>
  <c r="R75"/>
  <c r="S75"/>
  <c r="P76"/>
  <c r="Q76"/>
  <c r="R76"/>
  <c r="S76"/>
  <c r="P77"/>
  <c r="Q77"/>
  <c r="R77"/>
  <c r="S77"/>
  <c r="P79"/>
  <c r="Q79"/>
  <c r="R79"/>
  <c r="S79"/>
  <c r="P27"/>
  <c r="Q27"/>
  <c r="R27"/>
  <c r="P28"/>
  <c r="Q28"/>
  <c r="R28"/>
  <c r="S87" s="1"/>
  <c r="S28"/>
  <c r="P30"/>
  <c r="Q30"/>
  <c r="R30"/>
  <c r="S30"/>
  <c r="P31"/>
  <c r="Q31"/>
  <c r="Q90" s="1"/>
  <c r="R31"/>
  <c r="R90" s="1"/>
  <c r="S31"/>
  <c r="P32"/>
  <c r="Q32"/>
  <c r="Q91" s="1"/>
  <c r="R32"/>
  <c r="R91" s="1"/>
  <c r="S32"/>
  <c r="P34"/>
  <c r="Q34"/>
  <c r="R34"/>
  <c r="S34"/>
  <c r="P35"/>
  <c r="Q35"/>
  <c r="Q94" s="1"/>
  <c r="R35"/>
  <c r="S35"/>
  <c r="S94" s="1"/>
  <c r="P36"/>
  <c r="Q36"/>
  <c r="Q95" s="1"/>
  <c r="R36"/>
  <c r="S36"/>
  <c r="S95" s="1"/>
  <c r="P37"/>
  <c r="Q37"/>
  <c r="Q96" s="1"/>
  <c r="R37"/>
  <c r="S37"/>
  <c r="S96" s="1"/>
  <c r="P38"/>
  <c r="Q38"/>
  <c r="Q97" s="1"/>
  <c r="R38"/>
  <c r="S38"/>
  <c r="S97" s="1"/>
  <c r="S56"/>
  <c r="S57"/>
  <c r="S55"/>
  <c r="S54"/>
  <c r="S53"/>
  <c r="S50"/>
  <c r="S51"/>
  <c r="S49"/>
  <c r="S47"/>
  <c r="S46"/>
  <c r="R59"/>
  <c r="R13"/>
  <c r="R9"/>
  <c r="R6"/>
  <c r="BO70" i="13" l="1"/>
  <c r="BO75"/>
  <c r="BV118"/>
  <c r="H36" i="6"/>
  <c r="B32" i="21"/>
  <c r="B39" i="23"/>
  <c r="BV73" i="13"/>
  <c r="BV69"/>
  <c r="BV59"/>
  <c r="BV99"/>
  <c r="BV66"/>
  <c r="BV39"/>
  <c r="BV21"/>
  <c r="BT68"/>
  <c r="BS110"/>
  <c r="BS70"/>
  <c r="BT71"/>
  <c r="BT111"/>
  <c r="BS115"/>
  <c r="BS75"/>
  <c r="BT76"/>
  <c r="BT116"/>
  <c r="BT77"/>
  <c r="BT117"/>
  <c r="BS67"/>
  <c r="BS107"/>
  <c r="BS71"/>
  <c r="BS111"/>
  <c r="BR112"/>
  <c r="BS76"/>
  <c r="BS116"/>
  <c r="BT67"/>
  <c r="BT107"/>
  <c r="BS72"/>
  <c r="BS112"/>
  <c r="BT74"/>
  <c r="BT114"/>
  <c r="BS78"/>
  <c r="BS118"/>
  <c r="BR117"/>
  <c r="BS68"/>
  <c r="BT70"/>
  <c r="BT110"/>
  <c r="BT72"/>
  <c r="BT112"/>
  <c r="BS74"/>
  <c r="BS114"/>
  <c r="BT75"/>
  <c r="BT115"/>
  <c r="BT78"/>
  <c r="BT118"/>
  <c r="BS117"/>
  <c r="BS77"/>
  <c r="BO74"/>
  <c r="D46" i="17"/>
  <c r="D46" i="19"/>
  <c r="D49"/>
  <c r="D47"/>
  <c r="D47" i="17"/>
  <c r="E46" i="20"/>
  <c r="B42" i="23"/>
  <c r="E46" i="17"/>
  <c r="BU41" i="13"/>
  <c r="BQ70"/>
  <c r="BQ71"/>
  <c r="BQ74"/>
  <c r="BQ75"/>
  <c r="BO67"/>
  <c r="BR67"/>
  <c r="BR70"/>
  <c r="BR71"/>
  <c r="BR74"/>
  <c r="BR75"/>
  <c r="BR110"/>
  <c r="D48" i="18"/>
  <c r="D48" i="19"/>
  <c r="D48" i="20"/>
  <c r="D47" i="18"/>
  <c r="Q37" i="6"/>
  <c r="C33" i="23"/>
  <c r="C32"/>
  <c r="C34"/>
  <c r="B38"/>
  <c r="E47" i="17"/>
  <c r="E47" i="18"/>
  <c r="E47" i="20"/>
  <c r="H37" i="6"/>
  <c r="E48" i="18"/>
  <c r="E47" i="19"/>
  <c r="E48" i="20"/>
  <c r="B41" i="23"/>
  <c r="BR116" i="13"/>
  <c r="BQ78"/>
  <c r="BR78"/>
  <c r="BR77"/>
  <c r="BP75"/>
  <c r="BR114"/>
  <c r="S33" i="12"/>
  <c r="S92" s="1"/>
  <c r="P33"/>
  <c r="S93"/>
  <c r="Q33"/>
  <c r="Q92" s="1"/>
  <c r="R33"/>
  <c r="Q93"/>
  <c r="P29"/>
  <c r="Q29"/>
  <c r="Q88" s="1"/>
  <c r="R29"/>
  <c r="Q89"/>
  <c r="S29"/>
  <c r="S88" s="1"/>
  <c r="R89"/>
  <c r="S26"/>
  <c r="R87"/>
  <c r="R86"/>
  <c r="R39"/>
  <c r="R26"/>
  <c r="R45" s="1"/>
  <c r="S86"/>
  <c r="P26"/>
  <c r="P39" s="1"/>
  <c r="Q87"/>
  <c r="Q86"/>
  <c r="R19"/>
  <c r="S39"/>
  <c r="Q26"/>
  <c r="BP67" i="13"/>
  <c r="BP70"/>
  <c r="BP76"/>
  <c r="BP72"/>
  <c r="BO78"/>
  <c r="BO72"/>
  <c r="BP71"/>
  <c r="BP74"/>
  <c r="BP77"/>
  <c r="BQ77"/>
  <c r="BQ76"/>
  <c r="BQ72"/>
  <c r="BQ67"/>
  <c r="BR115"/>
  <c r="BR111"/>
  <c r="BR107"/>
  <c r="BP78"/>
  <c r="BR76"/>
  <c r="BR72"/>
  <c r="N37" i="6"/>
  <c r="Q36"/>
  <c r="BT33" i="13"/>
  <c r="BU73" s="1"/>
  <c r="BT29"/>
  <c r="BU69" s="1"/>
  <c r="BT26"/>
  <c r="BU66" s="1"/>
  <c r="BT21"/>
  <c r="V35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BV79" l="1"/>
  <c r="BV61"/>
  <c r="BV101"/>
  <c r="BV41"/>
  <c r="R33"/>
  <c r="C26"/>
  <c r="R26"/>
  <c r="R92" i="12"/>
  <c r="R88"/>
  <c r="S85"/>
  <c r="Q85"/>
  <c r="P41"/>
  <c r="P179" s="1"/>
  <c r="R21"/>
  <c r="R41"/>
  <c r="R166" s="1"/>
  <c r="S41"/>
  <c r="S98"/>
  <c r="R85"/>
  <c r="Q39"/>
  <c r="R98" s="1"/>
  <c r="J29" i="13"/>
  <c r="N33"/>
  <c r="Q29"/>
  <c r="G29"/>
  <c r="BT39"/>
  <c r="BU79" s="1"/>
  <c r="H29"/>
  <c r="S26"/>
  <c r="D29"/>
  <c r="J33"/>
  <c r="P26"/>
  <c r="T26"/>
  <c r="K33"/>
  <c r="M29"/>
  <c r="K26"/>
  <c r="V33"/>
  <c r="R48" i="12"/>
  <c r="R52"/>
  <c r="C33" i="1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V81" l="1"/>
  <c r="V39"/>
  <c r="V41" s="1"/>
  <c r="Q39"/>
  <c r="Q41" s="1"/>
  <c r="R39"/>
  <c r="R41" s="1"/>
  <c r="P166" i="12"/>
  <c r="S170"/>
  <c r="S174"/>
  <c r="S178"/>
  <c r="S177"/>
  <c r="S180"/>
  <c r="S171"/>
  <c r="S175"/>
  <c r="S168"/>
  <c r="S169"/>
  <c r="S173"/>
  <c r="S181"/>
  <c r="S100"/>
  <c r="S172"/>
  <c r="S176"/>
  <c r="S166"/>
  <c r="Q41"/>
  <c r="Q98"/>
  <c r="R171"/>
  <c r="R175"/>
  <c r="R172"/>
  <c r="R176"/>
  <c r="R180"/>
  <c r="R170"/>
  <c r="R174"/>
  <c r="R178"/>
  <c r="R168"/>
  <c r="R169"/>
  <c r="R173"/>
  <c r="R177"/>
  <c r="R181"/>
  <c r="R167"/>
  <c r="P169"/>
  <c r="P173"/>
  <c r="P177"/>
  <c r="P181"/>
  <c r="P167"/>
  <c r="P170"/>
  <c r="P174"/>
  <c r="P178"/>
  <c r="P172"/>
  <c r="P176"/>
  <c r="P180"/>
  <c r="P171"/>
  <c r="P175"/>
  <c r="P168"/>
  <c r="S179"/>
  <c r="R179"/>
  <c r="O39" i="13"/>
  <c r="O41" s="1"/>
  <c r="BT41"/>
  <c r="BU81" s="1"/>
  <c r="R58" i="12"/>
  <c r="P39" i="13"/>
  <c r="P41" s="1"/>
  <c r="U39"/>
  <c r="U41" s="1"/>
  <c r="S39"/>
  <c r="S41" s="1"/>
  <c r="T39"/>
  <c r="T41" s="1"/>
  <c r="G29" i="12"/>
  <c r="C36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M96" s="1"/>
  <c r="N37"/>
  <c r="N96" s="1"/>
  <c r="O37"/>
  <c r="C38"/>
  <c r="D38"/>
  <c r="E38"/>
  <c r="F38"/>
  <c r="G38"/>
  <c r="H38"/>
  <c r="I38"/>
  <c r="J38"/>
  <c r="K38"/>
  <c r="L38"/>
  <c r="L97" s="1"/>
  <c r="M38"/>
  <c r="M97" s="1"/>
  <c r="N38"/>
  <c r="O38"/>
  <c r="B37"/>
  <c r="B38"/>
  <c r="B36"/>
  <c r="O35"/>
  <c r="N35"/>
  <c r="M35"/>
  <c r="M94" s="1"/>
  <c r="L35"/>
  <c r="L94" s="1"/>
  <c r="K35"/>
  <c r="J35"/>
  <c r="I35"/>
  <c r="H35"/>
  <c r="G35"/>
  <c r="F35"/>
  <c r="E35"/>
  <c r="D35"/>
  <c r="C35"/>
  <c r="B35"/>
  <c r="O34"/>
  <c r="N34"/>
  <c r="N93" s="1"/>
  <c r="M34"/>
  <c r="L34"/>
  <c r="K34"/>
  <c r="K33" s="1"/>
  <c r="J34"/>
  <c r="I34"/>
  <c r="H34"/>
  <c r="G34"/>
  <c r="G33" s="1"/>
  <c r="F34"/>
  <c r="E34"/>
  <c r="D34"/>
  <c r="C34"/>
  <c r="B34"/>
  <c r="C32"/>
  <c r="D32"/>
  <c r="E32"/>
  <c r="F32"/>
  <c r="G32"/>
  <c r="H32"/>
  <c r="I32"/>
  <c r="J32"/>
  <c r="K32"/>
  <c r="L32"/>
  <c r="M32"/>
  <c r="N32"/>
  <c r="N91" s="1"/>
  <c r="O32"/>
  <c r="B32"/>
  <c r="O31"/>
  <c r="N31"/>
  <c r="N90" s="1"/>
  <c r="M31"/>
  <c r="M90" s="1"/>
  <c r="L31"/>
  <c r="K31"/>
  <c r="J31"/>
  <c r="I31"/>
  <c r="H31"/>
  <c r="G31"/>
  <c r="F31"/>
  <c r="E31"/>
  <c r="D31"/>
  <c r="C31"/>
  <c r="B31"/>
  <c r="O30"/>
  <c r="N30"/>
  <c r="M30"/>
  <c r="L30"/>
  <c r="L89" s="1"/>
  <c r="K30"/>
  <c r="K29" s="1"/>
  <c r="J30"/>
  <c r="I30"/>
  <c r="H30"/>
  <c r="G30"/>
  <c r="F30"/>
  <c r="E30"/>
  <c r="D30"/>
  <c r="C30"/>
  <c r="B30"/>
  <c r="C27"/>
  <c r="D27"/>
  <c r="E27"/>
  <c r="F27"/>
  <c r="G27"/>
  <c r="H27"/>
  <c r="I27"/>
  <c r="J27"/>
  <c r="K27"/>
  <c r="L27"/>
  <c r="M27"/>
  <c r="N27"/>
  <c r="O27"/>
  <c r="C28"/>
  <c r="D28"/>
  <c r="E28"/>
  <c r="F28"/>
  <c r="G28"/>
  <c r="G26" s="1"/>
  <c r="H28"/>
  <c r="I28"/>
  <c r="J28"/>
  <c r="K28"/>
  <c r="L28"/>
  <c r="M28"/>
  <c r="N28"/>
  <c r="O28"/>
  <c r="B28"/>
  <c r="B27"/>
  <c r="N33" l="1"/>
  <c r="N94"/>
  <c r="N97"/>
  <c r="L95"/>
  <c r="L93"/>
  <c r="J33"/>
  <c r="N95"/>
  <c r="O33"/>
  <c r="O93"/>
  <c r="P93"/>
  <c r="O95"/>
  <c r="P95"/>
  <c r="O96"/>
  <c r="P96"/>
  <c r="O94"/>
  <c r="P94"/>
  <c r="O97"/>
  <c r="P97"/>
  <c r="M93"/>
  <c r="L96"/>
  <c r="M95"/>
  <c r="O89"/>
  <c r="P89"/>
  <c r="O91"/>
  <c r="P91"/>
  <c r="N29"/>
  <c r="N89"/>
  <c r="L29"/>
  <c r="L90"/>
  <c r="M29"/>
  <c r="M89"/>
  <c r="O90"/>
  <c r="P90"/>
  <c r="J29"/>
  <c r="H29"/>
  <c r="L91"/>
  <c r="O29"/>
  <c r="I29"/>
  <c r="M91"/>
  <c r="O26"/>
  <c r="H26"/>
  <c r="K26"/>
  <c r="M87"/>
  <c r="N86"/>
  <c r="J26"/>
  <c r="F26"/>
  <c r="P85"/>
  <c r="O86"/>
  <c r="P86"/>
  <c r="Q172"/>
  <c r="Q176"/>
  <c r="Q180"/>
  <c r="Q169"/>
  <c r="Q173"/>
  <c r="Q177"/>
  <c r="Q181"/>
  <c r="Q100"/>
  <c r="Q171"/>
  <c r="Q175"/>
  <c r="Q170"/>
  <c r="Q174"/>
  <c r="Q178"/>
  <c r="Q167"/>
  <c r="Q168"/>
  <c r="Q166"/>
  <c r="O87"/>
  <c r="P87"/>
  <c r="L26"/>
  <c r="L86"/>
  <c r="M26"/>
  <c r="M86"/>
  <c r="N87"/>
  <c r="R100"/>
  <c r="L87"/>
  <c r="I26"/>
  <c r="N26"/>
  <c r="Q179"/>
  <c r="R60"/>
  <c r="H33"/>
  <c r="L33"/>
  <c r="M33"/>
  <c r="I33"/>
  <c r="G39"/>
  <c r="G41" s="1"/>
  <c r="J39"/>
  <c r="J41" s="1"/>
  <c r="K39"/>
  <c r="K41" s="1"/>
  <c r="O92" l="1"/>
  <c r="P92"/>
  <c r="N92"/>
  <c r="L92"/>
  <c r="M92"/>
  <c r="L39"/>
  <c r="L41" s="1"/>
  <c r="O88"/>
  <c r="P88"/>
  <c r="M88"/>
  <c r="N88"/>
  <c r="L88"/>
  <c r="O39"/>
  <c r="P98" s="1"/>
  <c r="I39"/>
  <c r="I41" s="1"/>
  <c r="N85"/>
  <c r="M85"/>
  <c r="L98"/>
  <c r="L85"/>
  <c r="O85"/>
  <c r="N39"/>
  <c r="M39"/>
  <c r="H39"/>
  <c r="H41" s="1"/>
  <c r="A39"/>
  <c r="A60" s="1"/>
  <c r="S59"/>
  <c r="O41" l="1"/>
  <c r="M41"/>
  <c r="M98"/>
  <c r="L100"/>
  <c r="O170"/>
  <c r="O174"/>
  <c r="O178"/>
  <c r="O176"/>
  <c r="O171"/>
  <c r="O175"/>
  <c r="O169"/>
  <c r="O173"/>
  <c r="O177"/>
  <c r="O181"/>
  <c r="O172"/>
  <c r="O180"/>
  <c r="P100"/>
  <c r="O166"/>
  <c r="O167"/>
  <c r="O168"/>
  <c r="N41"/>
  <c r="O100" s="1"/>
  <c r="N98"/>
  <c r="O179"/>
  <c r="O98"/>
  <c r="A179"/>
  <c r="A181" s="1"/>
  <c r="A100"/>
  <c r="BJ85" i="13"/>
  <c r="BJ105" s="1"/>
  <c r="BK85"/>
  <c r="BL85"/>
  <c r="BM85"/>
  <c r="BJ87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K105"/>
  <c r="BL105"/>
  <c r="BJ65"/>
  <c r="BK65"/>
  <c r="BL65"/>
  <c r="BM65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W6"/>
  <c r="BW9"/>
  <c r="BW13"/>
  <c r="BW25"/>
  <c r="BS25"/>
  <c r="BS13"/>
  <c r="BS9"/>
  <c r="BS6"/>
  <c r="BW53" l="1"/>
  <c r="BW93"/>
  <c r="BW49"/>
  <c r="BW89"/>
  <c r="BW46"/>
  <c r="BW86"/>
  <c r="M100" i="12"/>
  <c r="N100"/>
  <c r="BW19" i="13"/>
  <c r="BS19"/>
  <c r="BW59" l="1"/>
  <c r="BW99"/>
  <c r="BW21"/>
  <c r="BS21"/>
  <c r="BW101" l="1"/>
  <c r="A86" i="23"/>
  <c r="A45" i="20"/>
  <c r="A45" i="19"/>
  <c r="A46" i="18"/>
  <c r="A43" i="17"/>
  <c r="A44"/>
  <c r="A45"/>
  <c r="BO28" i="13" l="1"/>
  <c r="BS108" s="1"/>
  <c r="BP28"/>
  <c r="BT108" s="1"/>
  <c r="BQ28"/>
  <c r="BU108" s="1"/>
  <c r="BN28"/>
  <c r="BR25"/>
  <c r="BR45" s="1"/>
  <c r="BR13"/>
  <c r="BR9"/>
  <c r="BR6"/>
  <c r="A36" i="23"/>
  <c r="A83" s="1"/>
  <c r="A37"/>
  <c r="A84" s="1"/>
  <c r="A38"/>
  <c r="A85" s="1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BQ13"/>
  <c r="BQ9"/>
  <c r="BQ6"/>
  <c r="BR93" l="1"/>
  <c r="BR53"/>
  <c r="BQ49"/>
  <c r="BR49"/>
  <c r="BQ46"/>
  <c r="BR46"/>
  <c r="BR108"/>
  <c r="BO68"/>
  <c r="BP68"/>
  <c r="BQ68"/>
  <c r="BR68"/>
  <c r="D46" i="18"/>
  <c r="E46"/>
  <c r="BR19" i="13"/>
  <c r="BQ33"/>
  <c r="BU113" s="1"/>
  <c r="BQ29"/>
  <c r="BU109" s="1"/>
  <c r="BQ19"/>
  <c r="A27" i="23"/>
  <c r="A28"/>
  <c r="A75" s="1"/>
  <c r="A29"/>
  <c r="A76" s="1"/>
  <c r="A30"/>
  <c r="A77" s="1"/>
  <c r="A31"/>
  <c r="A78" s="1"/>
  <c r="A32"/>
  <c r="A79" s="1"/>
  <c r="A33"/>
  <c r="A80" s="1"/>
  <c r="A34"/>
  <c r="A81" s="1"/>
  <c r="A35"/>
  <c r="A82" s="1"/>
  <c r="S13" i="12"/>
  <c r="S72" s="1"/>
  <c r="S9"/>
  <c r="S68" s="1"/>
  <c r="S6"/>
  <c r="S65" s="1"/>
  <c r="N20" i="3"/>
  <c r="Q59" i="12"/>
  <c r="BP6" i="13"/>
  <c r="BP9"/>
  <c r="BP13"/>
  <c r="B29" i="12"/>
  <c r="C29"/>
  <c r="B33"/>
  <c r="C33"/>
  <c r="BO6" i="13"/>
  <c r="BO9"/>
  <c r="BO13"/>
  <c r="BN6"/>
  <c r="BN9"/>
  <c r="BN13"/>
  <c r="BO53" l="1"/>
  <c r="BP53"/>
  <c r="BN53"/>
  <c r="BQ53"/>
  <c r="BN49"/>
  <c r="BO49"/>
  <c r="BP49"/>
  <c r="BR89"/>
  <c r="BR59"/>
  <c r="BO46"/>
  <c r="BP46"/>
  <c r="BR8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S19" i="12"/>
  <c r="BP19" i="13"/>
  <c r="BQ59" s="1"/>
  <c r="BO19"/>
  <c r="BN19"/>
  <c r="BR99" s="1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BP59" i="13" l="1"/>
  <c r="BO59"/>
  <c r="BR61"/>
  <c r="BN46"/>
  <c r="Q52" i="12"/>
  <c r="S52" s="1"/>
  <c r="U52" s="1"/>
  <c r="V52" s="1"/>
  <c r="W52" s="1"/>
  <c r="X52" s="1"/>
  <c r="Q72"/>
  <c r="R72"/>
  <c r="Q68"/>
  <c r="R68"/>
  <c r="R65"/>
  <c r="S21"/>
  <c r="S80" s="1"/>
  <c r="S78"/>
  <c r="Q48"/>
  <c r="S48" s="1"/>
  <c r="U48" s="1"/>
  <c r="V48" s="1"/>
  <c r="W48" s="1"/>
  <c r="X48" s="1"/>
  <c r="Q45"/>
  <c r="S45" s="1"/>
  <c r="U45" s="1"/>
  <c r="V45" s="1"/>
  <c r="W45" s="1"/>
  <c r="X45" s="1"/>
  <c r="BM93" i="13"/>
  <c r="BS33"/>
  <c r="BS29"/>
  <c r="BW33"/>
  <c r="BN21"/>
  <c r="BR101" s="1"/>
  <c r="BP21"/>
  <c r="BQ61" s="1"/>
  <c r="BO21"/>
  <c r="Q19" i="12"/>
  <c r="BM19" i="13"/>
  <c r="BQ99" s="1"/>
  <c r="BL6"/>
  <c r="BP86" s="1"/>
  <c r="BL9"/>
  <c r="BP89" s="1"/>
  <c r="BL13"/>
  <c r="BL45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13"/>
  <c r="BN93" s="1"/>
  <c r="BJ9"/>
  <c r="BN89" s="1"/>
  <c r="BJ6"/>
  <c r="BN86" s="1"/>
  <c r="C73" i="15"/>
  <c r="D73"/>
  <c r="E73"/>
  <c r="F73"/>
  <c r="G73"/>
  <c r="H73"/>
  <c r="I73"/>
  <c r="J73"/>
  <c r="K73"/>
  <c r="L73"/>
  <c r="M73"/>
  <c r="N73"/>
  <c r="O73"/>
  <c r="P73"/>
  <c r="Q73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/>
  <c r="R16" s="1"/>
  <c r="R17" s="1"/>
  <c r="R18" s="1"/>
  <c r="R19" s="1"/>
  <c r="R20" s="1"/>
  <c r="R21" s="1"/>
  <c r="R22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1" i="8"/>
  <c r="D21"/>
  <c r="E21"/>
  <c r="F21"/>
  <c r="G21"/>
  <c r="H21"/>
  <c r="I21"/>
  <c r="J21"/>
  <c r="K21"/>
  <c r="L21"/>
  <c r="M21"/>
  <c r="N21"/>
  <c r="B21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0" i="2"/>
  <c r="K20"/>
  <c r="L20"/>
  <c r="M20"/>
  <c r="N20"/>
  <c r="J20"/>
  <c r="I20"/>
  <c r="G20"/>
  <c r="H20"/>
  <c r="F20"/>
  <c r="E20"/>
  <c r="D20"/>
  <c r="C20"/>
  <c r="BI45" i="13"/>
  <c r="BI65" s="1"/>
  <c r="BI85" s="1"/>
  <c r="BI105" s="1"/>
  <c r="BI6"/>
  <c r="BM86" s="1"/>
  <c r="BI9"/>
  <c r="BM89" s="1"/>
  <c r="BI13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W53" s="1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C26"/>
  <c r="D26"/>
  <c r="E26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E6"/>
  <c r="F6"/>
  <c r="F45" s="1"/>
  <c r="B9"/>
  <c r="C9"/>
  <c r="C48" s="1"/>
  <c r="D9"/>
  <c r="D68" s="1"/>
  <c r="E9"/>
  <c r="F9"/>
  <c r="B13"/>
  <c r="C13"/>
  <c r="D13"/>
  <c r="E13"/>
  <c r="F13"/>
  <c r="A4" i="23"/>
  <c r="A51" s="1"/>
  <c r="A5"/>
  <c r="A52" s="1"/>
  <c r="A6"/>
  <c r="A53" s="1"/>
  <c r="A7"/>
  <c r="A54" s="1"/>
  <c r="A8"/>
  <c r="A55" s="1"/>
  <c r="A9"/>
  <c r="A56" s="1"/>
  <c r="A10"/>
  <c r="A57" s="1"/>
  <c r="A11"/>
  <c r="A58" s="1"/>
  <c r="A12"/>
  <c r="A59" s="1"/>
  <c r="A13"/>
  <c r="A60" s="1"/>
  <c r="A14"/>
  <c r="A61" s="1"/>
  <c r="A15"/>
  <c r="A62" s="1"/>
  <c r="A16"/>
  <c r="A63" s="1"/>
  <c r="A17"/>
  <c r="A64" s="1"/>
  <c r="A18"/>
  <c r="A65" s="1"/>
  <c r="A19"/>
  <c r="A66" s="1"/>
  <c r="A20"/>
  <c r="A67" s="1"/>
  <c r="A21"/>
  <c r="A68" s="1"/>
  <c r="A22"/>
  <c r="A69" s="1"/>
  <c r="A23"/>
  <c r="A70" s="1"/>
  <c r="A24"/>
  <c r="A71" s="1"/>
  <c r="A25"/>
  <c r="A72" s="1"/>
  <c r="A26"/>
  <c r="A73" s="1"/>
  <c r="A74"/>
  <c r="A3"/>
  <c r="A50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C13"/>
  <c r="BB13"/>
  <c r="BG9"/>
  <c r="BF9"/>
  <c r="BE9"/>
  <c r="BD9"/>
  <c r="BC9"/>
  <c r="BB9"/>
  <c r="BG6"/>
  <c r="BG86" s="1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H13"/>
  <c r="G13"/>
  <c r="G52" s="1"/>
  <c r="O9"/>
  <c r="N9"/>
  <c r="M9"/>
  <c r="L9"/>
  <c r="L48" s="1"/>
  <c r="K9"/>
  <c r="J9"/>
  <c r="I9"/>
  <c r="H9"/>
  <c r="H48" s="1"/>
  <c r="G9"/>
  <c r="O6"/>
  <c r="N6"/>
  <c r="M6"/>
  <c r="L6"/>
  <c r="K6"/>
  <c r="K45" s="1"/>
  <c r="J6"/>
  <c r="I6"/>
  <c r="I45" s="1"/>
  <c r="H6"/>
  <c r="G6"/>
  <c r="G45" s="1"/>
  <c r="C20" i="3"/>
  <c r="D20"/>
  <c r="E20"/>
  <c r="F20"/>
  <c r="G20"/>
  <c r="H20"/>
  <c r="I20"/>
  <c r="J20"/>
  <c r="K20"/>
  <c r="L20"/>
  <c r="M20"/>
  <c r="B20"/>
  <c r="AP49" i="13"/>
  <c r="AD27"/>
  <c r="AL27"/>
  <c r="AN27"/>
  <c r="AO27"/>
  <c r="J68" i="12"/>
  <c r="K88"/>
  <c r="K85"/>
  <c r="J88"/>
  <c r="J92"/>
  <c r="K92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BW73" i="13" l="1"/>
  <c r="BW113"/>
  <c r="BT69"/>
  <c r="BT73"/>
  <c r="E12" i="18"/>
  <c r="B8" i="23"/>
  <c r="E13" i="18"/>
  <c r="B9" i="23"/>
  <c r="D10" i="20"/>
  <c r="J10" s="1"/>
  <c r="D10" i="19"/>
  <c r="J10" s="1"/>
  <c r="E11" i="18"/>
  <c r="B7" i="23"/>
  <c r="D7" i="20"/>
  <c r="J7" s="1"/>
  <c r="D7" i="19"/>
  <c r="J7" s="1"/>
  <c r="E8" i="20"/>
  <c r="E8" i="19"/>
  <c r="B4" i="23"/>
  <c r="D9" i="20"/>
  <c r="J9" s="1"/>
  <c r="D9" i="19"/>
  <c r="J9" s="1"/>
  <c r="D5" i="20"/>
  <c r="D5" i="19"/>
  <c r="E10" i="20"/>
  <c r="E10" i="19"/>
  <c r="B6" i="23"/>
  <c r="E6" i="20"/>
  <c r="E6" i="19"/>
  <c r="D6" i="20"/>
  <c r="D6" i="19"/>
  <c r="E7" i="20"/>
  <c r="E7" i="19"/>
  <c r="E3" i="20"/>
  <c r="E3" i="19"/>
  <c r="E4" i="20"/>
  <c r="E4" i="19"/>
  <c r="D3"/>
  <c r="D3" i="20"/>
  <c r="D8"/>
  <c r="J8" s="1"/>
  <c r="D8" i="19"/>
  <c r="J8" s="1"/>
  <c r="D4" i="20"/>
  <c r="D4" i="19"/>
  <c r="B5" i="23"/>
  <c r="E9" i="20"/>
  <c r="E9" i="19"/>
  <c r="E5"/>
  <c r="E5" i="20"/>
  <c r="BM53" i="13"/>
  <c r="BP93"/>
  <c r="O53"/>
  <c r="BE53"/>
  <c r="S49"/>
  <c r="AS49"/>
  <c r="G86"/>
  <c r="G46"/>
  <c r="BP61"/>
  <c r="BN59"/>
  <c r="BO61"/>
  <c r="J155" i="12"/>
  <c r="J52"/>
  <c r="M155"/>
  <c r="M52"/>
  <c r="H155"/>
  <c r="H52"/>
  <c r="L155"/>
  <c r="L52"/>
  <c r="P72"/>
  <c r="P52"/>
  <c r="B155"/>
  <c r="B52"/>
  <c r="N155"/>
  <c r="N52"/>
  <c r="I155"/>
  <c r="I52"/>
  <c r="C155"/>
  <c r="C52"/>
  <c r="G151"/>
  <c r="G48"/>
  <c r="K151"/>
  <c r="K48"/>
  <c r="O151"/>
  <c r="O48"/>
  <c r="J151"/>
  <c r="J48"/>
  <c r="N151"/>
  <c r="N48"/>
  <c r="P68"/>
  <c r="P48"/>
  <c r="B151"/>
  <c r="B48"/>
  <c r="I151"/>
  <c r="I48"/>
  <c r="M151"/>
  <c r="M48"/>
  <c r="D48"/>
  <c r="E48"/>
  <c r="F48"/>
  <c r="H19"/>
  <c r="H21" s="1"/>
  <c r="H60" s="1"/>
  <c r="E65"/>
  <c r="M148"/>
  <c r="M45"/>
  <c r="F85"/>
  <c r="E45"/>
  <c r="H148"/>
  <c r="H45"/>
  <c r="L148"/>
  <c r="L45"/>
  <c r="P65"/>
  <c r="P45"/>
  <c r="B39"/>
  <c r="B41" s="1"/>
  <c r="B45"/>
  <c r="O148"/>
  <c r="O45"/>
  <c r="R78"/>
  <c r="J148"/>
  <c r="J45"/>
  <c r="N148"/>
  <c r="N45"/>
  <c r="E85"/>
  <c r="D45"/>
  <c r="Q65"/>
  <c r="E19"/>
  <c r="E21" s="1"/>
  <c r="C45"/>
  <c r="F19"/>
  <c r="D65"/>
  <c r="E9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C21" s="1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 i="19"/>
  <c r="D40" i="18"/>
  <c r="D40" i="20"/>
  <c r="D40" i="17"/>
  <c r="D38" i="19"/>
  <c r="J38" s="1"/>
  <c r="D38" i="20"/>
  <c r="J38" s="1"/>
  <c r="D38" i="18"/>
  <c r="J38" s="1"/>
  <c r="D38" i="17"/>
  <c r="B30" i="21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E36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O38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W67"/>
  <c r="AH28"/>
  <c r="AH68" s="1"/>
  <c r="AF27"/>
  <c r="W108"/>
  <c r="BE28"/>
  <c r="AN28"/>
  <c r="X27"/>
  <c r="AJ28"/>
  <c r="AZ28"/>
  <c r="Y28"/>
  <c r="BA27"/>
  <c r="AX28"/>
  <c r="AW27"/>
  <c r="F148" i="12"/>
  <c r="BB28" i="13"/>
  <c r="BC68" s="1"/>
  <c r="AY28"/>
  <c r="AT27"/>
  <c r="AU27"/>
  <c r="AH27"/>
  <c r="C85" i="12"/>
  <c r="L114" i="13"/>
  <c r="C39" i="12"/>
  <c r="C134" s="1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K19" i="6"/>
  <c r="E7" i="17"/>
  <c r="K7" i="6"/>
  <c r="R77" i="13"/>
  <c r="K110"/>
  <c r="AT68"/>
  <c r="AF49"/>
  <c r="G148" i="12"/>
  <c r="G65"/>
  <c r="H65"/>
  <c r="K148"/>
  <c r="L65"/>
  <c r="D155"/>
  <c r="D19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P108" s="1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8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J93"/>
  <c r="C53"/>
  <c r="C49"/>
  <c r="Q68"/>
  <c r="X108"/>
  <c r="Y74"/>
  <c r="AT108"/>
  <c r="V70"/>
  <c r="AB114"/>
  <c r="Y117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Y72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N108" s="1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O108" s="1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BS69" l="1"/>
  <c r="BV109"/>
  <c r="BS73"/>
  <c r="BV113"/>
  <c r="K9" i="17"/>
  <c r="H37"/>
  <c r="C30" i="23"/>
  <c r="C77" s="1"/>
  <c r="C28"/>
  <c r="C75" s="1"/>
  <c r="O36" i="6"/>
  <c r="D28" i="21" s="1"/>
  <c r="Q35" i="6"/>
  <c r="C31" i="23"/>
  <c r="C78" s="1"/>
  <c r="N36" i="6"/>
  <c r="C29" i="23"/>
  <c r="C76" s="1"/>
  <c r="O37" i="6"/>
  <c r="D29" i="21" s="1"/>
  <c r="Q34" i="6"/>
  <c r="K7" i="19"/>
  <c r="H7"/>
  <c r="H10" i="20"/>
  <c r="K10"/>
  <c r="K8"/>
  <c r="H8"/>
  <c r="H7"/>
  <c r="K7"/>
  <c r="K9"/>
  <c r="H9"/>
  <c r="H9" i="19"/>
  <c r="K9"/>
  <c r="K10"/>
  <c r="H10"/>
  <c r="K8"/>
  <c r="H8"/>
  <c r="K59" i="13"/>
  <c r="BD59"/>
  <c r="X112"/>
  <c r="AF59"/>
  <c r="BN61"/>
  <c r="AI101"/>
  <c r="B144" i="12"/>
  <c r="B140"/>
  <c r="B138"/>
  <c r="H58"/>
  <c r="B134"/>
  <c r="B143"/>
  <c r="B145"/>
  <c r="B136"/>
  <c r="B139"/>
  <c r="B141"/>
  <c r="B146"/>
  <c r="B135"/>
  <c r="B142"/>
  <c r="B137"/>
  <c r="R80"/>
  <c r="P21"/>
  <c r="Q80" s="1"/>
  <c r="P78"/>
  <c r="F78"/>
  <c r="E78"/>
  <c r="Q78"/>
  <c r="B60"/>
  <c r="BM108" i="13"/>
  <c r="BN68"/>
  <c r="BQ108"/>
  <c r="BM114"/>
  <c r="BQ114"/>
  <c r="BN74"/>
  <c r="BQ118"/>
  <c r="BM118"/>
  <c r="BN78"/>
  <c r="BQ111"/>
  <c r="BM111"/>
  <c r="BN71"/>
  <c r="BM116"/>
  <c r="BN76"/>
  <c r="BQ116"/>
  <c r="BM112"/>
  <c r="BN72"/>
  <c r="BQ112"/>
  <c r="Q26" i="17"/>
  <c r="D22" i="23"/>
  <c r="D69" s="1"/>
  <c r="BR73" i="13"/>
  <c r="BR69"/>
  <c r="BM117"/>
  <c r="BQ117"/>
  <c r="BN77"/>
  <c r="M28" i="17"/>
  <c r="O32" s="1"/>
  <c r="E24" i="21" s="1"/>
  <c r="M21" i="6"/>
  <c r="M28"/>
  <c r="C24" i="23" s="1"/>
  <c r="M18" i="6"/>
  <c r="C14" i="23" s="1"/>
  <c r="C61" s="1"/>
  <c r="M10" i="6"/>
  <c r="M29"/>
  <c r="M20"/>
  <c r="C16" i="23" s="1"/>
  <c r="M14" i="6"/>
  <c r="C10" i="23" s="1"/>
  <c r="C57" s="1"/>
  <c r="M22" i="6"/>
  <c r="C18" i="23" s="1"/>
  <c r="C65" s="1"/>
  <c r="M27" i="6"/>
  <c r="M9"/>
  <c r="M13"/>
  <c r="C9" i="23" s="1"/>
  <c r="C56" s="1"/>
  <c r="M11" i="6"/>
  <c r="C7" i="23" s="1"/>
  <c r="C54" s="1"/>
  <c r="M23" i="6"/>
  <c r="C19" i="23" s="1"/>
  <c r="M19" i="6"/>
  <c r="M12"/>
  <c r="C8" i="23" s="1"/>
  <c r="C55" s="1"/>
  <c r="M30" i="6"/>
  <c r="C26" i="23" s="1"/>
  <c r="C73" s="1"/>
  <c r="M8" i="6"/>
  <c r="M24"/>
  <c r="M15"/>
  <c r="C11" i="23" s="1"/>
  <c r="C58" s="1"/>
  <c r="M7" i="6"/>
  <c r="C3" i="23" s="1"/>
  <c r="C50" s="1"/>
  <c r="M26" i="6"/>
  <c r="H17" i="17"/>
  <c r="H9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W29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4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0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O13" s="1"/>
  <c r="E5" i="21" s="1"/>
  <c r="H12" i="17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H20" i="18"/>
  <c r="K20"/>
  <c r="K32"/>
  <c r="M32" s="1"/>
  <c r="E28" i="23" s="1"/>
  <c r="H32" i="18"/>
  <c r="K11" i="20"/>
  <c r="H11"/>
  <c r="H23" i="19"/>
  <c r="K23"/>
  <c r="H31"/>
  <c r="K31"/>
  <c r="M31" s="1"/>
  <c r="H35"/>
  <c r="K35"/>
  <c r="M35" s="1"/>
  <c r="H30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H38" i="20"/>
  <c r="K38"/>
  <c r="M38" s="1"/>
  <c r="F34" i="23" s="1"/>
  <c r="Q33" i="6"/>
  <c r="C79" i="23"/>
  <c r="V116" i="13"/>
  <c r="AL115"/>
  <c r="G77"/>
  <c r="AE78"/>
  <c r="AF107"/>
  <c r="AI67"/>
  <c r="BF70"/>
  <c r="AC108"/>
  <c r="AM75"/>
  <c r="AC29"/>
  <c r="Z111"/>
  <c r="AR70"/>
  <c r="AH26"/>
  <c r="AZ111"/>
  <c r="C60" i="23"/>
  <c r="D79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D117"/>
  <c r="V59"/>
  <c r="BA33"/>
  <c r="AE99"/>
  <c r="AA99"/>
  <c r="D66"/>
  <c r="G106"/>
  <c r="N34" i="6"/>
  <c r="H36" i="17"/>
  <c r="N36"/>
  <c r="C80" i="23"/>
  <c r="M19" i="17"/>
  <c r="D78" i="23"/>
  <c r="C81"/>
  <c r="N35" i="6"/>
  <c r="Q32"/>
  <c r="Q31"/>
  <c r="C74" i="23"/>
  <c r="O35" i="17"/>
  <c r="E27" i="21" s="1"/>
  <c r="Q36" i="17"/>
  <c r="Q31"/>
  <c r="K7"/>
  <c r="D81" i="23"/>
  <c r="Q33" i="17"/>
  <c r="D76" i="23"/>
  <c r="Q34" i="17"/>
  <c r="D77" i="23"/>
  <c r="Q32" i="17"/>
  <c r="D75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2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G78"/>
  <c r="BD67" i="13"/>
  <c r="H78" i="12"/>
  <c r="BL27" i="13"/>
  <c r="BP107" s="1"/>
  <c r="D41" i="12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4" i="23"/>
  <c r="H20" i="17"/>
  <c r="K26"/>
  <c r="D61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O22" i="6"/>
  <c r="D14" i="21" s="1"/>
  <c r="H39" i="17"/>
  <c r="K17"/>
  <c r="M17"/>
  <c r="H31"/>
  <c r="S19" i="6"/>
  <c r="N33"/>
  <c r="H7" i="17"/>
  <c r="C48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68" i="23"/>
  <c r="C59"/>
  <c r="N17" i="6"/>
  <c r="N16"/>
  <c r="C63" i="23"/>
  <c r="B48" i="21"/>
  <c r="C47"/>
  <c r="B47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60" s="1"/>
  <c r="N58"/>
  <c r="T106" i="13"/>
  <c r="P66"/>
  <c r="AA67"/>
  <c r="K66"/>
  <c r="BI116"/>
  <c r="BH114"/>
  <c r="BI70"/>
  <c r="C49" i="21"/>
  <c r="B49"/>
  <c r="C46"/>
  <c r="B46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D30" i="21"/>
  <c r="S20" i="6"/>
  <c r="G29" i="23" l="1"/>
  <c r="G76" s="1"/>
  <c r="N33" i="19"/>
  <c r="G32" i="23"/>
  <c r="N36" i="19"/>
  <c r="O36"/>
  <c r="G28" i="21" s="1"/>
  <c r="G31" i="23"/>
  <c r="N35" i="19"/>
  <c r="O35"/>
  <c r="G34" i="23"/>
  <c r="G81" s="1"/>
  <c r="N38" i="19"/>
  <c r="O38"/>
  <c r="G33" i="23"/>
  <c r="G80" s="1"/>
  <c r="N37" i="19"/>
  <c r="O37"/>
  <c r="G28" i="23"/>
  <c r="N32" i="19"/>
  <c r="G27" i="23"/>
  <c r="S15" i="6"/>
  <c r="O18"/>
  <c r="D10" i="21" s="1"/>
  <c r="G30" i="23"/>
  <c r="N34" i="19"/>
  <c r="O16" i="6"/>
  <c r="D8" i="21" s="1"/>
  <c r="N18" i="6"/>
  <c r="N13"/>
  <c r="N14"/>
  <c r="O19"/>
  <c r="D11" i="21" s="1"/>
  <c r="O28" i="6"/>
  <c r="D20" i="21" s="1"/>
  <c r="N19" i="6"/>
  <c r="N12"/>
  <c r="N15"/>
  <c r="O17"/>
  <c r="D9" i="21" s="1"/>
  <c r="O14" i="6"/>
  <c r="D6" i="21" s="1"/>
  <c r="BW69" i="13"/>
  <c r="BW109"/>
  <c r="N31" i="6"/>
  <c r="O34"/>
  <c r="D26" i="21" s="1"/>
  <c r="S14" i="6"/>
  <c r="Q30"/>
  <c r="Q42" s="1"/>
  <c r="AA113" i="13"/>
  <c r="S18" i="6"/>
  <c r="T19" s="1"/>
  <c r="C23" i="23"/>
  <c r="C70" s="1"/>
  <c r="N21" i="6"/>
  <c r="C17" i="23"/>
  <c r="C64" s="1"/>
  <c r="N25" i="6"/>
  <c r="C20" i="23"/>
  <c r="C67" s="1"/>
  <c r="C15"/>
  <c r="C62" s="1"/>
  <c r="O32" i="6"/>
  <c r="D24" i="21" s="1"/>
  <c r="O30" i="6"/>
  <c r="D22" i="21" s="1"/>
  <c r="C22" i="23"/>
  <c r="C69" s="1"/>
  <c r="N29" i="6"/>
  <c r="C25" i="23"/>
  <c r="C72" s="1"/>
  <c r="Q28" i="6"/>
  <c r="Q40" s="1"/>
  <c r="Q44" s="1"/>
  <c r="M44" s="1"/>
  <c r="C6" i="23"/>
  <c r="C53" s="1"/>
  <c r="C5"/>
  <c r="C52" s="1"/>
  <c r="N11" i="6"/>
  <c r="S13"/>
  <c r="C4" i="23"/>
  <c r="C51" s="1"/>
  <c r="O11" i="6"/>
  <c r="D3" i="21" s="1"/>
  <c r="O15" i="6"/>
  <c r="D7" i="21" s="1"/>
  <c r="G61" i="13"/>
  <c r="G101"/>
  <c r="BM61"/>
  <c r="BP101"/>
  <c r="I80" i="12"/>
  <c r="I60"/>
  <c r="H80"/>
  <c r="G60"/>
  <c r="P80"/>
  <c r="P60"/>
  <c r="D60"/>
  <c r="O17" i="17"/>
  <c r="E9" i="21" s="1"/>
  <c r="D13" i="23"/>
  <c r="D60" s="1"/>
  <c r="BQ110" i="13"/>
  <c r="BM110"/>
  <c r="BN70"/>
  <c r="D8" i="23"/>
  <c r="D55" s="1"/>
  <c r="BM107" i="13"/>
  <c r="BQ107"/>
  <c r="BN67"/>
  <c r="O28" i="17"/>
  <c r="E20" i="21" s="1"/>
  <c r="D20" i="23"/>
  <c r="D67" s="1"/>
  <c r="D33"/>
  <c r="D80" s="1"/>
  <c r="D7"/>
  <c r="D54" s="1"/>
  <c r="Q28" i="17"/>
  <c r="D24" i="23"/>
  <c r="D71" s="1"/>
  <c r="D6"/>
  <c r="D53" s="1"/>
  <c r="D12"/>
  <c r="D59" s="1"/>
  <c r="BQ115" i="13"/>
  <c r="BM115"/>
  <c r="BN75"/>
  <c r="D11" i="23"/>
  <c r="D58" s="1"/>
  <c r="D15"/>
  <c r="D62" s="1"/>
  <c r="Q30" i="17"/>
  <c r="Q42" s="1"/>
  <c r="D26" i="23"/>
  <c r="D73" s="1"/>
  <c r="Q29" i="17"/>
  <c r="D25" i="23"/>
  <c r="D72" s="1"/>
  <c r="D19"/>
  <c r="D66" s="1"/>
  <c r="N13" i="17"/>
  <c r="D4" i="23"/>
  <c r="D51" s="1"/>
  <c r="D9"/>
  <c r="D56" s="1"/>
  <c r="D23"/>
  <c r="D70" s="1"/>
  <c r="S17" i="6"/>
  <c r="O26"/>
  <c r="D18" i="21" s="1"/>
  <c r="N20" i="6"/>
  <c r="N28"/>
  <c r="N9"/>
  <c r="O25"/>
  <c r="D17" i="21" s="1"/>
  <c r="O21" i="6"/>
  <c r="D13" i="21" s="1"/>
  <c r="N24" i="6"/>
  <c r="C66" i="23"/>
  <c r="S16" i="6"/>
  <c r="T16" s="1"/>
  <c r="Q29"/>
  <c r="Q41" s="1"/>
  <c r="Q45" s="1"/>
  <c r="M45" s="1"/>
  <c r="N8"/>
  <c r="C71" i="23"/>
  <c r="O20" i="6"/>
  <c r="D12" i="21" s="1"/>
  <c r="O12" i="6"/>
  <c r="D4" i="21" s="1"/>
  <c r="N30" i="6"/>
  <c r="N22"/>
  <c r="O24"/>
  <c r="D16" i="21" s="1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68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77" i="23"/>
  <c r="L22" i="20"/>
  <c r="N34"/>
  <c r="S20"/>
  <c r="N35"/>
  <c r="F78" i="23"/>
  <c r="L23" i="20"/>
  <c r="O35"/>
  <c r="H27" i="21" s="1"/>
  <c r="Q35" i="20"/>
  <c r="E74" i="23"/>
  <c r="L19" i="18"/>
  <c r="Q31"/>
  <c r="S19"/>
  <c r="G74" i="23"/>
  <c r="S19" i="19"/>
  <c r="L19"/>
  <c r="Q31"/>
  <c r="L22"/>
  <c r="Q34"/>
  <c r="G77" i="23"/>
  <c r="G29" i="21"/>
  <c r="Q37" i="19"/>
  <c r="L20"/>
  <c r="G75" i="23"/>
  <c r="Q32" i="19"/>
  <c r="E80" i="23"/>
  <c r="N37" i="18"/>
  <c r="Q37"/>
  <c r="O37"/>
  <c r="F29" i="21" s="1"/>
  <c r="L21" i="20"/>
  <c r="F76" i="23"/>
  <c r="Q33" i="20"/>
  <c r="N33"/>
  <c r="E75" i="23"/>
  <c r="N32" i="18"/>
  <c r="L20"/>
  <c r="Q32"/>
  <c r="F81" i="23"/>
  <c r="O38" i="20"/>
  <c r="H30" i="21" s="1"/>
  <c r="N38" i="20"/>
  <c r="Q38"/>
  <c r="L21" i="18"/>
  <c r="E76" i="23"/>
  <c r="N33" i="18"/>
  <c r="Q33"/>
  <c r="E81" i="23"/>
  <c r="N38" i="18"/>
  <c r="O38"/>
  <c r="F30" i="21" s="1"/>
  <c r="Q38" i="18"/>
  <c r="F80" i="23"/>
  <c r="Q37" i="20"/>
  <c r="O37"/>
  <c r="H29" i="21" s="1"/>
  <c r="N37" i="20"/>
  <c r="L24"/>
  <c r="F79" i="23"/>
  <c r="Q36" i="20"/>
  <c r="N36"/>
  <c r="O36"/>
  <c r="H28" i="21" s="1"/>
  <c r="E77" i="23"/>
  <c r="L22" i="18"/>
  <c r="Q34"/>
  <c r="N34"/>
  <c r="F74" i="23"/>
  <c r="S19" i="20"/>
  <c r="Q31"/>
  <c r="L19"/>
  <c r="E79" i="23"/>
  <c r="N36" i="18"/>
  <c r="O36"/>
  <c r="F28" i="21" s="1"/>
  <c r="L24" i="18"/>
  <c r="Q36"/>
  <c r="F75" i="23"/>
  <c r="Q32" i="20"/>
  <c r="N32"/>
  <c r="L20"/>
  <c r="Q33" i="19"/>
  <c r="L21"/>
  <c r="E78" i="23"/>
  <c r="O35" i="18"/>
  <c r="F27" i="21" s="1"/>
  <c r="Q35" i="18"/>
  <c r="L23"/>
  <c r="N35"/>
  <c r="S20"/>
  <c r="G79" i="23"/>
  <c r="L24" i="19"/>
  <c r="Q36"/>
  <c r="G27" i="21"/>
  <c r="S20" i="19"/>
  <c r="L23"/>
  <c r="Q35"/>
  <c r="G78" i="23"/>
  <c r="Q38" i="19"/>
  <c r="G30" i="2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3" i="23"/>
  <c r="S16" i="17"/>
  <c r="N21"/>
  <c r="T20" i="6"/>
  <c r="O20" i="17"/>
  <c r="E12" i="21" s="1"/>
  <c r="N10" i="17"/>
  <c r="N11"/>
  <c r="S13"/>
  <c r="D57" i="23"/>
  <c r="O14" i="17"/>
  <c r="E6" i="21" s="1"/>
  <c r="D65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50" i="17" l="1"/>
  <c r="M50" s="1"/>
  <c r="D46" i="23" s="1"/>
  <c r="D93" s="1"/>
  <c r="O45" i="6"/>
  <c r="D37" i="21" s="1"/>
  <c r="N45" i="6"/>
  <c r="O44"/>
  <c r="D36" i="21" s="1"/>
  <c r="M39" i="6"/>
  <c r="M42"/>
  <c r="Q50"/>
  <c r="M50" s="1"/>
  <c r="Q44" i="17"/>
  <c r="M41" i="6"/>
  <c r="Q49"/>
  <c r="M49" s="1"/>
  <c r="Q52"/>
  <c r="M52" s="1"/>
  <c r="M40"/>
  <c r="Q48"/>
  <c r="M48" s="1"/>
  <c r="Q46"/>
  <c r="M46" s="1"/>
  <c r="Q43"/>
  <c r="M43" s="1"/>
  <c r="Q41" i="17"/>
  <c r="Q45" s="1"/>
  <c r="M45" s="1"/>
  <c r="D41" i="23" s="1"/>
  <c r="D88" s="1"/>
  <c r="C40"/>
  <c r="C87" s="1"/>
  <c r="C38"/>
  <c r="T18" i="6"/>
  <c r="T14"/>
  <c r="T15"/>
  <c r="C41" i="23"/>
  <c r="C88" s="1"/>
  <c r="T17" i="6"/>
  <c r="C36" i="23"/>
  <c r="M42" i="17"/>
  <c r="D38" i="23" s="1"/>
  <c r="D85" s="1"/>
  <c r="Q46" i="17"/>
  <c r="BM109" i="13"/>
  <c r="BQ109"/>
  <c r="T14" i="17"/>
  <c r="BM113" i="13"/>
  <c r="BQ113"/>
  <c r="C35" i="23"/>
  <c r="C37"/>
  <c r="AC121" i="13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M43" s="1"/>
  <c r="D39" i="23" s="1"/>
  <c r="B81"/>
  <c r="B79"/>
  <c r="B77"/>
  <c r="B80"/>
  <c r="B76"/>
  <c r="B78"/>
  <c r="T20" i="19"/>
  <c r="B75" i="23"/>
  <c r="B74"/>
  <c r="L26" i="19"/>
  <c r="T20" i="20"/>
  <c r="T20" i="18"/>
  <c r="L26"/>
  <c r="L26" i="20"/>
  <c r="BA121" i="13"/>
  <c r="BA79"/>
  <c r="AH79"/>
  <c r="AN119"/>
  <c r="H119"/>
  <c r="BB81"/>
  <c r="E81"/>
  <c r="BN33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O43" i="6" l="1"/>
  <c r="D35" i="21" s="1"/>
  <c r="N43" i="6"/>
  <c r="O50"/>
  <c r="D42" i="21" s="1"/>
  <c r="N50" i="6"/>
  <c r="M44" i="17"/>
  <c r="D40" i="23" s="1"/>
  <c r="D87" s="1"/>
  <c r="Q48" i="17"/>
  <c r="M48" s="1"/>
  <c r="D44" i="23" s="1"/>
  <c r="D91" s="1"/>
  <c r="N46" i="6"/>
  <c r="O46"/>
  <c r="D38" i="21" s="1"/>
  <c r="N40" i="6"/>
  <c r="O40"/>
  <c r="D32" i="21" s="1"/>
  <c r="O39" i="6"/>
  <c r="N39"/>
  <c r="Q47"/>
  <c r="M47" s="1"/>
  <c r="Q52" i="17"/>
  <c r="M52" s="1"/>
  <c r="D48" i="23" s="1"/>
  <c r="D95" s="1"/>
  <c r="Q49" i="17"/>
  <c r="M49" s="1"/>
  <c r="D45" i="23" s="1"/>
  <c r="D92" s="1"/>
  <c r="O49" i="6"/>
  <c r="D41" i="21" s="1"/>
  <c r="N49" i="6"/>
  <c r="O52"/>
  <c r="O48"/>
  <c r="D40" i="21" s="1"/>
  <c r="N48" i="6"/>
  <c r="O41"/>
  <c r="D33" i="21" s="1"/>
  <c r="N41" i="6"/>
  <c r="O42"/>
  <c r="D34" i="21" s="1"/>
  <c r="N42" i="6"/>
  <c r="N44"/>
  <c r="N45" i="17"/>
  <c r="C39" i="23"/>
  <c r="C42"/>
  <c r="C89" s="1"/>
  <c r="BN69" i="13"/>
  <c r="BN109"/>
  <c r="BR109"/>
  <c r="M46" i="17"/>
  <c r="O50" s="1"/>
  <c r="E42" i="21" s="1"/>
  <c r="O42" i="17"/>
  <c r="E34" i="21" s="1"/>
  <c r="BN73" i="13"/>
  <c r="BN113"/>
  <c r="BR113"/>
  <c r="Q47" i="17"/>
  <c r="Q51" s="1"/>
  <c r="M51" s="1"/>
  <c r="D47" i="23" s="1"/>
  <c r="D94" s="1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6" i="23"/>
  <c r="N44" i="17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M12"/>
  <c r="G8" i="23" s="1"/>
  <c r="M27" i="19"/>
  <c r="M28"/>
  <c r="M23"/>
  <c r="G19" i="23" s="1"/>
  <c r="M7" i="19"/>
  <c r="M19"/>
  <c r="G15" i="23" s="1"/>
  <c r="M15" i="19"/>
  <c r="G11" i="23" s="1"/>
  <c r="M24" i="19"/>
  <c r="G20" i="23" s="1"/>
  <c r="M26" i="19"/>
  <c r="M18"/>
  <c r="G14" i="23" s="1"/>
  <c r="M20" i="19"/>
  <c r="G16" i="23" s="1"/>
  <c r="M22" i="19"/>
  <c r="G18" i="23" s="1"/>
  <c r="M14" i="19"/>
  <c r="G10" i="23" s="1"/>
  <c r="M30" i="19"/>
  <c r="M11"/>
  <c r="G7" i="23" s="1"/>
  <c r="M17" i="19"/>
  <c r="G13" i="23" s="1"/>
  <c r="M9" i="19"/>
  <c r="G5" i="23" s="1"/>
  <c r="M25" i="19"/>
  <c r="M10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T113" s="1"/>
  <c r="BP29"/>
  <c r="BT109" s="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G25" i="23" l="1"/>
  <c r="G72" s="1"/>
  <c r="N29" i="19"/>
  <c r="O29"/>
  <c r="O33"/>
  <c r="O49" i="17"/>
  <c r="E41" i="21" s="1"/>
  <c r="N49" i="17"/>
  <c r="G21" i="23"/>
  <c r="N25" i="19"/>
  <c r="O25"/>
  <c r="G26" i="23"/>
  <c r="G73" s="1"/>
  <c r="N30" i="19"/>
  <c r="O30"/>
  <c r="N31"/>
  <c r="O34"/>
  <c r="G23" i="23"/>
  <c r="G70" s="1"/>
  <c r="N27" i="19"/>
  <c r="O27"/>
  <c r="G19" i="21" s="1"/>
  <c r="O31" i="19"/>
  <c r="O47" i="6"/>
  <c r="D39" i="21" s="1"/>
  <c r="N47" i="6"/>
  <c r="N50" i="17"/>
  <c r="N51"/>
  <c r="G22" i="23"/>
  <c r="G69" s="1"/>
  <c r="N26" i="19"/>
  <c r="O26"/>
  <c r="G24" i="23"/>
  <c r="N28" i="19"/>
  <c r="O28"/>
  <c r="G20" i="21" s="1"/>
  <c r="O32" i="19"/>
  <c r="O52" i="17"/>
  <c r="N52"/>
  <c r="O48"/>
  <c r="E40" i="21" s="1"/>
  <c r="Q51" i="6"/>
  <c r="M51" s="1"/>
  <c r="M47" i="17"/>
  <c r="C90" i="23"/>
  <c r="S23" i="6"/>
  <c r="D44" i="21"/>
  <c r="BO113" i="13"/>
  <c r="BO73"/>
  <c r="D42" i="23"/>
  <c r="D89" s="1"/>
  <c r="N46" i="17"/>
  <c r="O46"/>
  <c r="E38" i="21" s="1"/>
  <c r="BP109" i="13"/>
  <c r="BP69"/>
  <c r="BQ69"/>
  <c r="S22" i="17"/>
  <c r="BP113" i="13"/>
  <c r="BP73"/>
  <c r="BQ73"/>
  <c r="BO109"/>
  <c r="BO69"/>
  <c r="BL121"/>
  <c r="BL81"/>
  <c r="BM81"/>
  <c r="BJ81"/>
  <c r="BJ121"/>
  <c r="BK81"/>
  <c r="BK121"/>
  <c r="F56" i="23"/>
  <c r="N13" i="20"/>
  <c r="O13"/>
  <c r="H5" i="21" s="1"/>
  <c r="F64" i="23"/>
  <c r="N21" i="20"/>
  <c r="O21"/>
  <c r="H13" i="21" s="1"/>
  <c r="Q28" i="20"/>
  <c r="Q40" s="1"/>
  <c r="O32"/>
  <c r="H24" i="21" s="1"/>
  <c r="F71" i="23"/>
  <c r="N28" i="20"/>
  <c r="O28"/>
  <c r="H20" i="21" s="1"/>
  <c r="S18" i="20"/>
  <c r="N27"/>
  <c r="O27"/>
  <c r="H19" i="21" s="1"/>
  <c r="F70" i="23"/>
  <c r="Q27" i="20"/>
  <c r="Q39" s="1"/>
  <c r="O31"/>
  <c r="H23" i="21" s="1"/>
  <c r="O17" i="20"/>
  <c r="H9" i="21" s="1"/>
  <c r="N17" i="20"/>
  <c r="F60" i="23"/>
  <c r="F53"/>
  <c r="N10" i="20"/>
  <c r="N10" i="19"/>
  <c r="G53" i="23"/>
  <c r="O11" i="19"/>
  <c r="G3" i="21" s="1"/>
  <c r="N11" i="19"/>
  <c r="S14"/>
  <c r="G54" i="23"/>
  <c r="O20" i="19"/>
  <c r="G12" i="21" s="1"/>
  <c r="N20" i="19"/>
  <c r="G63" i="23"/>
  <c r="G58"/>
  <c r="S15" i="19"/>
  <c r="O15"/>
  <c r="G7" i="21" s="1"/>
  <c r="N15" i="19"/>
  <c r="G24" i="21"/>
  <c r="G71" i="23"/>
  <c r="Q28" i="19"/>
  <c r="Q40" s="1"/>
  <c r="G56" i="23"/>
  <c r="N13" i="19"/>
  <c r="O13"/>
  <c r="G5" i="21" s="1"/>
  <c r="N9" i="18"/>
  <c r="E52" i="23"/>
  <c r="N24" i="18"/>
  <c r="E67" i="23"/>
  <c r="O24" i="18"/>
  <c r="F16" i="21" s="1"/>
  <c r="N29" i="18"/>
  <c r="O33"/>
  <c r="F25" i="21" s="1"/>
  <c r="E72" i="23"/>
  <c r="Q29" i="18"/>
  <c r="Q41" s="1"/>
  <c r="O29"/>
  <c r="F21" i="21" s="1"/>
  <c r="N19" i="18"/>
  <c r="O19"/>
  <c r="F11" i="21" s="1"/>
  <c r="E62" i="23"/>
  <c r="S16" i="18"/>
  <c r="O25"/>
  <c r="F17" i="21" s="1"/>
  <c r="N25" i="18"/>
  <c r="E68" i="23"/>
  <c r="E53"/>
  <c r="N10" i="18"/>
  <c r="N23" i="20"/>
  <c r="S17"/>
  <c r="O23"/>
  <c r="H15" i="21" s="1"/>
  <c r="F66" i="23"/>
  <c r="F3"/>
  <c r="F50" s="1"/>
  <c r="S13" i="20"/>
  <c r="N25"/>
  <c r="O25"/>
  <c r="H17" i="21" s="1"/>
  <c r="F68" i="23"/>
  <c r="F55"/>
  <c r="O12" i="20"/>
  <c r="H4" i="21" s="1"/>
  <c r="N12" i="20"/>
  <c r="N19"/>
  <c r="F62" i="23"/>
  <c r="O19" i="20"/>
  <c r="H11" i="21" s="1"/>
  <c r="S16" i="20"/>
  <c r="N8"/>
  <c r="F51" i="23"/>
  <c r="G51"/>
  <c r="N8" i="19"/>
  <c r="G60" i="23"/>
  <c r="O17" i="19"/>
  <c r="G9" i="21" s="1"/>
  <c r="N17" i="19"/>
  <c r="O22"/>
  <c r="G14" i="21" s="1"/>
  <c r="N22" i="19"/>
  <c r="G65" i="23"/>
  <c r="G67"/>
  <c r="N24" i="19"/>
  <c r="O24"/>
  <c r="G16" i="21" s="1"/>
  <c r="S17" i="19"/>
  <c r="O23"/>
  <c r="G15" i="21" s="1"/>
  <c r="G66" i="23"/>
  <c r="N23" i="19"/>
  <c r="Q29"/>
  <c r="Q41" s="1"/>
  <c r="G25" i="21"/>
  <c r="G21"/>
  <c r="N13" i="18"/>
  <c r="O13"/>
  <c r="F5" i="21" s="1"/>
  <c r="E56" i="23"/>
  <c r="O28" i="18"/>
  <c r="F20" i="21" s="1"/>
  <c r="O32" i="18"/>
  <c r="F24" i="21" s="1"/>
  <c r="E71" i="23"/>
  <c r="Q28" i="18"/>
  <c r="Q40" s="1"/>
  <c r="N28"/>
  <c r="N21"/>
  <c r="O21"/>
  <c r="F13" i="21" s="1"/>
  <c r="E64" i="23"/>
  <c r="E60"/>
  <c r="N17" i="18"/>
  <c r="O17"/>
  <c r="F9" i="21" s="1"/>
  <c r="N20" i="18"/>
  <c r="O20"/>
  <c r="F12" i="21" s="1"/>
  <c r="E63" i="23"/>
  <c r="E69"/>
  <c r="O26" i="18"/>
  <c r="F18" i="21" s="1"/>
  <c r="Q26" i="18"/>
  <c r="N26"/>
  <c r="F63" i="23"/>
  <c r="N20" i="20"/>
  <c r="O20"/>
  <c r="H12" i="21" s="1"/>
  <c r="O22" i="20"/>
  <c r="H14" i="21" s="1"/>
  <c r="N22" i="20"/>
  <c r="F65" i="23"/>
  <c r="F58"/>
  <c r="S15" i="20"/>
  <c r="O15"/>
  <c r="H7" i="21" s="1"/>
  <c r="N15" i="20"/>
  <c r="N16"/>
  <c r="O16"/>
  <c r="H8" i="21" s="1"/>
  <c r="F59" i="23"/>
  <c r="F54"/>
  <c r="N11" i="20"/>
  <c r="S14"/>
  <c r="O11"/>
  <c r="H3" i="21" s="1"/>
  <c r="F61" i="23"/>
  <c r="N18" i="20"/>
  <c r="O18"/>
  <c r="H10" i="21" s="1"/>
  <c r="O21" i="19"/>
  <c r="G13" i="21" s="1"/>
  <c r="G64" i="23"/>
  <c r="N21" i="19"/>
  <c r="N9"/>
  <c r="G52" i="23"/>
  <c r="G57"/>
  <c r="N14" i="19"/>
  <c r="O14"/>
  <c r="G6" i="21" s="1"/>
  <c r="Q26" i="19"/>
  <c r="G18" i="21"/>
  <c r="G3" i="23"/>
  <c r="G50" s="1"/>
  <c r="S13" i="19"/>
  <c r="N12"/>
  <c r="G55" i="23"/>
  <c r="O12" i="19"/>
  <c r="G4" i="21" s="1"/>
  <c r="S14" i="18"/>
  <c r="N11"/>
  <c r="E54" i="23"/>
  <c r="O11" i="18"/>
  <c r="F3" i="21" s="1"/>
  <c r="E3" i="23"/>
  <c r="E50" s="1"/>
  <c r="S13" i="18"/>
  <c r="N8"/>
  <c r="E51" i="23"/>
  <c r="O16" i="18"/>
  <c r="F8" i="21" s="1"/>
  <c r="E59" i="23"/>
  <c r="N16" i="18"/>
  <c r="S17"/>
  <c r="O23"/>
  <c r="F15" i="21" s="1"/>
  <c r="E66" i="23"/>
  <c r="N23" i="18"/>
  <c r="O18"/>
  <c r="F10" i="21" s="1"/>
  <c r="E61" i="23"/>
  <c r="N18" i="18"/>
  <c r="F67" i="23"/>
  <c r="N24" i="20"/>
  <c r="O24"/>
  <c r="H16" i="21" s="1"/>
  <c r="O29" i="20"/>
  <c r="H21" i="21" s="1"/>
  <c r="O33" i="20"/>
  <c r="H25" i="21" s="1"/>
  <c r="F72" i="23"/>
  <c r="Q29" i="20"/>
  <c r="Q41" s="1"/>
  <c r="N29"/>
  <c r="F69" i="23"/>
  <c r="N26" i="20"/>
  <c r="O26"/>
  <c r="H18" i="21" s="1"/>
  <c r="Q26" i="20"/>
  <c r="F52" i="23"/>
  <c r="N9" i="20"/>
  <c r="O14"/>
  <c r="H6" i="21" s="1"/>
  <c r="N14" i="20"/>
  <c r="F57" i="23"/>
  <c r="N31" i="20"/>
  <c r="O30"/>
  <c r="H22" i="21" s="1"/>
  <c r="Q30" i="20"/>
  <c r="Q42" s="1"/>
  <c r="N30"/>
  <c r="F73" i="23"/>
  <c r="O34" i="20"/>
  <c r="H26" i="21" s="1"/>
  <c r="N16" i="19"/>
  <c r="O16"/>
  <c r="G8" i="21" s="1"/>
  <c r="G59" i="23"/>
  <c r="G68"/>
  <c r="G17" i="21"/>
  <c r="G26"/>
  <c r="Q30" i="19"/>
  <c r="Q42" s="1"/>
  <c r="G22" i="21"/>
  <c r="G61" i="23"/>
  <c r="O18" i="19"/>
  <c r="G10" i="21" s="1"/>
  <c r="N18" i="19"/>
  <c r="N19"/>
  <c r="G62" i="23"/>
  <c r="B62" s="1"/>
  <c r="S16" i="19"/>
  <c r="O19"/>
  <c r="G11" i="21" s="1"/>
  <c r="S18" i="19"/>
  <c r="G23" i="21"/>
  <c r="Q27" i="19"/>
  <c r="Q39" s="1"/>
  <c r="E65" i="23"/>
  <c r="N22" i="18"/>
  <c r="O22"/>
  <c r="F14" i="21" s="1"/>
  <c r="E57" i="23"/>
  <c r="O14" i="18"/>
  <c r="F6" i="21" s="1"/>
  <c r="N14" i="18"/>
  <c r="N27"/>
  <c r="O31"/>
  <c r="F23" i="21" s="1"/>
  <c r="S18" i="18"/>
  <c r="O27"/>
  <c r="F19" i="21" s="1"/>
  <c r="Q27" i="18"/>
  <c r="Q39" s="1"/>
  <c r="E70" i="23"/>
  <c r="O34" i="18"/>
  <c r="F26" i="21" s="1"/>
  <c r="O30" i="18"/>
  <c r="F22" i="21" s="1"/>
  <c r="E73" i="23"/>
  <c r="N31" i="18"/>
  <c r="Q30"/>
  <c r="Q42" s="1"/>
  <c r="N30"/>
  <c r="O12"/>
  <c r="F4" i="21" s="1"/>
  <c r="E55" i="23"/>
  <c r="N12" i="18"/>
  <c r="E58" i="23"/>
  <c r="N15" i="18"/>
  <c r="O15"/>
  <c r="F7" i="21" s="1"/>
  <c r="S15" i="18"/>
  <c r="O47" i="17" l="1"/>
  <c r="E39" i="21" s="1"/>
  <c r="D43" i="23"/>
  <c r="T16" i="19"/>
  <c r="N48" i="17"/>
  <c r="O51"/>
  <c r="O51" i="6"/>
  <c r="N51"/>
  <c r="N52"/>
  <c r="N47" i="17"/>
  <c r="E44" i="21"/>
  <c r="D90" i="23"/>
  <c r="S23" i="17"/>
  <c r="T23" s="1"/>
  <c r="Q46" i="19"/>
  <c r="M46" s="1"/>
  <c r="Q46" i="20"/>
  <c r="M46" s="1"/>
  <c r="Q46" i="18"/>
  <c r="M46" s="1"/>
  <c r="E42" i="23" s="1"/>
  <c r="E89" s="1"/>
  <c r="T15" i="18"/>
  <c r="Q45" i="20"/>
  <c r="M45" s="1"/>
  <c r="F41" i="23" s="1"/>
  <c r="F88" s="1"/>
  <c r="Q45" i="19"/>
  <c r="M45" s="1"/>
  <c r="T14" i="20"/>
  <c r="T15" i="19"/>
  <c r="Q44"/>
  <c r="M44" s="1"/>
  <c r="Q43"/>
  <c r="M43" s="1"/>
  <c r="B61" i="23"/>
  <c r="B60"/>
  <c r="B51"/>
  <c r="B53"/>
  <c r="B56"/>
  <c r="B58"/>
  <c r="B50"/>
  <c r="B66"/>
  <c r="B55"/>
  <c r="B59"/>
  <c r="M42" i="19"/>
  <c r="Q43" i="18"/>
  <c r="M43" s="1"/>
  <c r="M39"/>
  <c r="E35" i="23" s="1"/>
  <c r="T19" i="19"/>
  <c r="T18"/>
  <c r="M41" i="20"/>
  <c r="F37" i="23" s="1"/>
  <c r="M40" i="18"/>
  <c r="E36" i="23" s="1"/>
  <c r="Q44" i="18"/>
  <c r="M44" s="1"/>
  <c r="E40" i="23" s="1"/>
  <c r="E87" s="1"/>
  <c r="Q44" i="20"/>
  <c r="M44" s="1"/>
  <c r="F40" i="23" s="1"/>
  <c r="F87" s="1"/>
  <c r="M40" i="20"/>
  <c r="F36" i="23" s="1"/>
  <c r="T15" i="20"/>
  <c r="T16" i="18"/>
  <c r="T17"/>
  <c r="B52" i="23"/>
  <c r="T16" i="20"/>
  <c r="B68" i="23"/>
  <c r="T14" i="18"/>
  <c r="B57" i="23"/>
  <c r="B64"/>
  <c r="B72"/>
  <c r="B67"/>
  <c r="B71"/>
  <c r="B63"/>
  <c r="T14" i="19"/>
  <c r="M42" i="18"/>
  <c r="T19"/>
  <c r="T18"/>
  <c r="M42" i="20"/>
  <c r="F38" i="23" s="1"/>
  <c r="Q45" i="18"/>
  <c r="M45" s="1"/>
  <c r="E41" i="23" s="1"/>
  <c r="E88" s="1"/>
  <c r="M41" i="18"/>
  <c r="E37" i="23" s="1"/>
  <c r="M39" i="20"/>
  <c r="F35" i="23" s="1"/>
  <c r="Q43" i="20"/>
  <c r="M43" s="1"/>
  <c r="T18"/>
  <c r="T19"/>
  <c r="B70" i="23"/>
  <c r="B73"/>
  <c r="B69"/>
  <c r="T17" i="19"/>
  <c r="B65" i="23"/>
  <c r="T17" i="20"/>
  <c r="B54" i="23"/>
  <c r="M40" i="19"/>
  <c r="M41"/>
  <c r="M39"/>
  <c r="Q50" i="20" l="1"/>
  <c r="M50" s="1"/>
  <c r="F46" i="23" s="1"/>
  <c r="F93" s="1"/>
  <c r="N39" i="19"/>
  <c r="O39"/>
  <c r="G31" i="21" s="1"/>
  <c r="O50" i="20"/>
  <c r="H42" i="21" s="1"/>
  <c r="G38" i="23"/>
  <c r="G85" s="1"/>
  <c r="N42" i="19"/>
  <c r="O42"/>
  <c r="G34" i="21" s="1"/>
  <c r="N43" i="19"/>
  <c r="O43"/>
  <c r="G35" i="21" s="1"/>
  <c r="N45" i="19"/>
  <c r="O45"/>
  <c r="G37" i="21" s="1"/>
  <c r="Q49" i="18"/>
  <c r="M49" s="1"/>
  <c r="E45" i="23" s="1"/>
  <c r="E92" s="1"/>
  <c r="Q50" i="19"/>
  <c r="M50" s="1"/>
  <c r="G46" i="23" s="1"/>
  <c r="G93" s="1"/>
  <c r="Q50" i="18"/>
  <c r="M50" s="1"/>
  <c r="E46" i="23" s="1"/>
  <c r="E93" s="1"/>
  <c r="B93" s="1"/>
  <c r="G40"/>
  <c r="G87" s="1"/>
  <c r="N44" i="19"/>
  <c r="O44"/>
  <c r="G36" i="21" s="1"/>
  <c r="N46" i="19"/>
  <c r="O46"/>
  <c r="G38" i="21" s="1"/>
  <c r="N40" i="19"/>
  <c r="O40"/>
  <c r="G32" i="21" s="1"/>
  <c r="G37" i="23"/>
  <c r="G84" s="1"/>
  <c r="N41" i="19"/>
  <c r="O41"/>
  <c r="G33" i="21" s="1"/>
  <c r="Q49" i="20"/>
  <c r="M49" s="1"/>
  <c r="F45" i="23" s="1"/>
  <c r="F92" s="1"/>
  <c r="Q47" i="20"/>
  <c r="Q51" s="1"/>
  <c r="M51" s="1"/>
  <c r="F47" i="23" s="1"/>
  <c r="F94" s="1"/>
  <c r="Q48" i="20"/>
  <c r="Q52" s="1"/>
  <c r="M52" s="1"/>
  <c r="F48" i="23" s="1"/>
  <c r="F95" s="1"/>
  <c r="B87"/>
  <c r="Q48" i="18"/>
  <c r="M48" s="1"/>
  <c r="E44" i="23" s="1"/>
  <c r="E91" s="1"/>
  <c r="M47" i="20"/>
  <c r="F43" i="23" s="1"/>
  <c r="E39"/>
  <c r="E86" s="1"/>
  <c r="G39"/>
  <c r="G86" s="1"/>
  <c r="G42"/>
  <c r="G89" s="1"/>
  <c r="G35"/>
  <c r="G82" s="1"/>
  <c r="F39"/>
  <c r="F86" s="1"/>
  <c r="Q47" i="19"/>
  <c r="M47" s="1"/>
  <c r="G43" i="23" s="1"/>
  <c r="Q49" i="19"/>
  <c r="M49" s="1"/>
  <c r="G45" i="23" s="1"/>
  <c r="G92" s="1"/>
  <c r="Q47" i="18"/>
  <c r="G36" i="23"/>
  <c r="G83" s="1"/>
  <c r="G41"/>
  <c r="G88" s="1"/>
  <c r="B88" s="1"/>
  <c r="O46" i="18"/>
  <c r="F38" i="21" s="1"/>
  <c r="E38" i="23"/>
  <c r="E85" s="1"/>
  <c r="N46" i="20"/>
  <c r="F42" i="23"/>
  <c r="F89" s="1"/>
  <c r="O46" i="20"/>
  <c r="H38" i="21" s="1"/>
  <c r="Q48" i="19"/>
  <c r="M48" s="1"/>
  <c r="G44" i="23" s="1"/>
  <c r="G91" s="1"/>
  <c r="O45" i="20"/>
  <c r="H37" i="21" s="1"/>
  <c r="N45" i="20"/>
  <c r="S22" i="19"/>
  <c r="N46" i="18"/>
  <c r="F82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3" i="23"/>
  <c r="O40" i="20"/>
  <c r="H32" i="21" s="1"/>
  <c r="F84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3" i="23"/>
  <c r="N41" i="18"/>
  <c r="O41"/>
  <c r="F33" i="21" s="1"/>
  <c r="E84" i="23"/>
  <c r="O42" i="20"/>
  <c r="H34" i="21" s="1"/>
  <c r="F85" i="23"/>
  <c r="N42" i="20"/>
  <c r="O44" i="18"/>
  <c r="F36" i="21" s="1"/>
  <c r="N44" i="18"/>
  <c r="S22"/>
  <c r="O43"/>
  <c r="F35" i="21" s="1"/>
  <c r="N43" i="18"/>
  <c r="E82" i="23"/>
  <c r="N39" i="18"/>
  <c r="O39"/>
  <c r="F31" i="21" s="1"/>
  <c r="S21" i="18"/>
  <c r="T21" s="1"/>
  <c r="S21" i="19"/>
  <c r="B92" i="23" l="1"/>
  <c r="Q52" i="18"/>
  <c r="M52" s="1"/>
  <c r="E48" i="23" s="1"/>
  <c r="E95" s="1"/>
  <c r="Q51" i="19"/>
  <c r="M51" s="1"/>
  <c r="G47" i="23" s="1"/>
  <c r="G94" s="1"/>
  <c r="N52" i="20"/>
  <c r="O51"/>
  <c r="N51"/>
  <c r="N48" i="19"/>
  <c r="O48"/>
  <c r="G40" i="21" s="1"/>
  <c r="M47" i="18"/>
  <c r="Q51"/>
  <c r="M51" s="1"/>
  <c r="E47" i="23" s="1"/>
  <c r="E94" s="1"/>
  <c r="B94" s="1"/>
  <c r="O52" i="18"/>
  <c r="G90" i="23"/>
  <c r="N47" i="19"/>
  <c r="O47"/>
  <c r="G39" i="21" s="1"/>
  <c r="N50" i="18"/>
  <c r="O50"/>
  <c r="F42" i="21" s="1"/>
  <c r="Q52" i="19"/>
  <c r="M52" s="1"/>
  <c r="G48" i="23" s="1"/>
  <c r="G95" s="1"/>
  <c r="M48" i="20"/>
  <c r="F44" i="23" s="1"/>
  <c r="F91" s="1"/>
  <c r="B91" s="1"/>
  <c r="N51" i="19"/>
  <c r="O51"/>
  <c r="N50"/>
  <c r="O50"/>
  <c r="G42" i="21" s="1"/>
  <c r="N49" i="19"/>
  <c r="O49"/>
  <c r="G41" i="21" s="1"/>
  <c r="O49" i="18"/>
  <c r="F41" i="21" s="1"/>
  <c r="N49" i="18"/>
  <c r="N50" i="20"/>
  <c r="B89" i="23"/>
  <c r="S23" i="18"/>
  <c r="T23" s="1"/>
  <c r="F90" i="23"/>
  <c r="O48" i="18"/>
  <c r="F40" i="21" s="1"/>
  <c r="N47" i="20"/>
  <c r="O47"/>
  <c r="H39" i="21" s="1"/>
  <c r="O49" i="20"/>
  <c r="H41" i="21" s="1"/>
  <c r="N49" i="20"/>
  <c r="O48"/>
  <c r="H40" i="21" s="1"/>
  <c r="N48" i="20"/>
  <c r="N47" i="18"/>
  <c r="T22" i="20"/>
  <c r="T22" i="18"/>
  <c r="T21" i="19"/>
  <c r="T22"/>
  <c r="N48" i="18" l="1"/>
  <c r="E43" i="23"/>
  <c r="O52" i="20"/>
  <c r="H44" i="21" s="1"/>
  <c r="B95" i="23"/>
  <c r="N52" i="19"/>
  <c r="O52"/>
  <c r="O51" i="18"/>
  <c r="N51"/>
  <c r="E90" i="23"/>
  <c r="B90" s="1"/>
  <c r="O47" i="18"/>
  <c r="F39" i="21" s="1"/>
  <c r="S23" i="20"/>
  <c r="T23" s="1"/>
  <c r="N52" i="18"/>
  <c r="S23" i="19"/>
  <c r="T23" s="1"/>
  <c r="G44" i="21"/>
  <c r="G46" s="1"/>
  <c r="G100" i="23"/>
  <c r="F44" i="21"/>
  <c r="H49"/>
  <c r="G48"/>
  <c r="H46"/>
  <c r="H47"/>
  <c r="F100" i="23"/>
  <c r="H48" i="21"/>
  <c r="F98" i="23"/>
  <c r="F97"/>
  <c r="F99"/>
  <c r="M40" i="17"/>
  <c r="D36" i="23" s="1"/>
  <c r="M39" i="17"/>
  <c r="D35" i="23" s="1"/>
  <c r="M41" i="17"/>
  <c r="D37" i="23" s="1"/>
  <c r="G97" l="1"/>
  <c r="G98"/>
  <c r="E100"/>
  <c r="F49" i="21"/>
  <c r="G49"/>
  <c r="E99" i="23"/>
  <c r="G47" i="21"/>
  <c r="G99" i="23"/>
  <c r="F48" i="21"/>
  <c r="F47"/>
  <c r="F46"/>
  <c r="E98" i="23"/>
  <c r="E97"/>
  <c r="D83"/>
  <c r="O44" i="17"/>
  <c r="E36" i="21" s="1"/>
  <c r="D82" i="23"/>
  <c r="O43" i="17"/>
  <c r="E35" i="21" s="1"/>
  <c r="D84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T21" l="1"/>
  <c r="T22"/>
  <c r="E47" i="21"/>
  <c r="D97" i="23"/>
  <c r="D98"/>
  <c r="D99"/>
  <c r="D100"/>
  <c r="E48" i="21"/>
  <c r="E46"/>
  <c r="E49"/>
  <c r="Q60" i="12" l="1"/>
  <c r="S60" s="1"/>
  <c r="U60" s="1"/>
  <c r="V60" s="1"/>
  <c r="W60" s="1"/>
  <c r="X60" s="1"/>
  <c r="Q58" l="1"/>
  <c r="C84" i="23" l="1"/>
  <c r="B84" s="1"/>
  <c r="C85"/>
  <c r="B85" s="1"/>
  <c r="C83"/>
  <c r="B83" s="1"/>
  <c r="S21" i="6"/>
  <c r="T21" s="1"/>
  <c r="C82" i="23"/>
  <c r="B82" s="1"/>
  <c r="D31" i="21"/>
  <c r="C86" i="23" l="1"/>
  <c r="B86" s="1"/>
  <c r="S22" i="6"/>
  <c r="T22" l="1"/>
  <c r="T23"/>
  <c r="D47" i="21"/>
  <c r="D46"/>
  <c r="B97" i="23"/>
  <c r="C98"/>
  <c r="B99"/>
  <c r="C97"/>
  <c r="B98"/>
  <c r="B100"/>
  <c r="C100"/>
  <c r="D49" i="21"/>
  <c r="C99" i="23"/>
  <c r="D48" i="21"/>
  <c r="BQ26" i="13"/>
  <c r="BU106" s="1"/>
  <c r="BP26"/>
  <c r="BT106" s="1"/>
  <c r="BP106" l="1"/>
  <c r="BQ39"/>
  <c r="BU119" s="1"/>
  <c r="BQ106"/>
  <c r="BQ66"/>
  <c r="BR26"/>
  <c r="BV106" s="1"/>
  <c r="BP39"/>
  <c r="BT119" s="1"/>
  <c r="BN26"/>
  <c r="BO26"/>
  <c r="BP66" s="1"/>
  <c r="BQ41" l="1"/>
  <c r="BU121" s="1"/>
  <c r="BP119"/>
  <c r="BN66"/>
  <c r="BN106"/>
  <c r="BQ119"/>
  <c r="BQ79"/>
  <c r="BO106"/>
  <c r="BO66"/>
  <c r="BR66"/>
  <c r="BR106"/>
  <c r="BR39"/>
  <c r="BV119" s="1"/>
  <c r="BS26"/>
  <c r="BN39"/>
  <c r="BO39"/>
  <c r="BP41"/>
  <c r="BT121" s="1"/>
  <c r="BS106" l="1"/>
  <c r="BS66"/>
  <c r="BT66"/>
  <c r="BQ121"/>
  <c r="BO119"/>
  <c r="BO79"/>
  <c r="BP121"/>
  <c r="BR79"/>
  <c r="BR119"/>
  <c r="BQ81"/>
  <c r="BN79"/>
  <c r="BN119"/>
  <c r="BP79"/>
  <c r="S58" i="12"/>
  <c r="U58" s="1"/>
  <c r="V58" s="1"/>
  <c r="W58" s="1"/>
  <c r="X58" s="1"/>
  <c r="BS39" i="13"/>
  <c r="BW26"/>
  <c r="BO41"/>
  <c r="BP81" s="1"/>
  <c r="BN41"/>
  <c r="BR41"/>
  <c r="BV121" s="1"/>
  <c r="BW66" l="1"/>
  <c r="BW106"/>
  <c r="BS119"/>
  <c r="BS79"/>
  <c r="BT79"/>
  <c r="BO81"/>
  <c r="BO121"/>
  <c r="BR121"/>
  <c r="BR81"/>
  <c r="BN121"/>
  <c r="BN81"/>
  <c r="BW39"/>
  <c r="BS41"/>
  <c r="BW79" l="1"/>
  <c r="BW119"/>
  <c r="BS81"/>
  <c r="BS121"/>
  <c r="BT81"/>
  <c r="BW41"/>
  <c r="BW81" l="1"/>
  <c r="BW121"/>
</calcChain>
</file>

<file path=xl/sharedStrings.xml><?xml version="1.0" encoding="utf-8"?>
<sst xmlns="http://schemas.openxmlformats.org/spreadsheetml/2006/main" count="705" uniqueCount="214">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</sst>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5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2" fontId="20" fillId="0" borderId="0" xfId="0" applyNumberFormat="1" applyFont="1" applyFill="1"/>
    <xf numFmtId="164" fontId="3" fillId="4" borderId="34" xfId="2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65E-2"/>
          <c:w val="0.94639564461386338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Annual!$C$80:$S$80</c:f>
              <c:numCache>
                <c:formatCode>#,##0.00</c:formatCode>
                <c:ptCount val="17"/>
                <c:pt idx="0">
                  <c:v>12.17557463086702</c:v>
                </c:pt>
                <c:pt idx="1">
                  <c:v>10.371960445257152</c:v>
                </c:pt>
                <c:pt idx="2">
                  <c:v>9.546080715152705</c:v>
                </c:pt>
                <c:pt idx="3">
                  <c:v>8.5560822672342987</c:v>
                </c:pt>
                <c:pt idx="4">
                  <c:v>9.3677565483152261</c:v>
                </c:pt>
                <c:pt idx="5">
                  <c:v>7.3918306459526084</c:v>
                </c:pt>
                <c:pt idx="6">
                  <c:v>11.340474446100608</c:v>
                </c:pt>
                <c:pt idx="7">
                  <c:v>9.4779213058660865</c:v>
                </c:pt>
                <c:pt idx="8">
                  <c:v>10.011606458164936</c:v>
                </c:pt>
                <c:pt idx="9">
                  <c:v>9.7438747539068746</c:v>
                </c:pt>
                <c:pt idx="10">
                  <c:v>11.23504688005173</c:v>
                </c:pt>
                <c:pt idx="11">
                  <c:v>13.481549438430568</c:v>
                </c:pt>
                <c:pt idx="12">
                  <c:v>12.408856552225988</c:v>
                </c:pt>
                <c:pt idx="13">
                  <c:v>9.0503710574114802</c:v>
                </c:pt>
                <c:pt idx="14">
                  <c:v>12.011114345234351</c:v>
                </c:pt>
                <c:pt idx="15">
                  <c:v>9.8020463988926494</c:v>
                </c:pt>
                <c:pt idx="16">
                  <c:v>8.8034788753039681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Annual!$C$100:$S$100</c:f>
              <c:numCache>
                <c:formatCode>#,##0.00</c:formatCode>
                <c:ptCount val="17"/>
                <c:pt idx="0">
                  <c:v>12.133343715528635</c:v>
                </c:pt>
                <c:pt idx="1">
                  <c:v>8.7742895591954646</c:v>
                </c:pt>
                <c:pt idx="2">
                  <c:v>10.342446046655486</c:v>
                </c:pt>
                <c:pt idx="3">
                  <c:v>6.4042783718963285</c:v>
                </c:pt>
                <c:pt idx="4">
                  <c:v>9.2432558832907485</c:v>
                </c:pt>
                <c:pt idx="5">
                  <c:v>8.7397102352671183</c:v>
                </c:pt>
                <c:pt idx="6">
                  <c:v>10.453622229779331</c:v>
                </c:pt>
                <c:pt idx="7">
                  <c:v>9.2307968997471352</c:v>
                </c:pt>
                <c:pt idx="8">
                  <c:v>9.337424536410456</c:v>
                </c:pt>
                <c:pt idx="9">
                  <c:v>9.5834378010231234</c:v>
                </c:pt>
                <c:pt idx="10">
                  <c:v>10.453671169140963</c:v>
                </c:pt>
                <c:pt idx="11">
                  <c:v>13.208284062295233</c:v>
                </c:pt>
                <c:pt idx="12">
                  <c:v>11.965032711834958</c:v>
                </c:pt>
                <c:pt idx="13">
                  <c:v>9.0590165762063837</c:v>
                </c:pt>
                <c:pt idx="14">
                  <c:v>12.098223182848258</c:v>
                </c:pt>
                <c:pt idx="15">
                  <c:v>9.7169302268682056</c:v>
                </c:pt>
                <c:pt idx="16">
                  <c:v>8.6809467325389793</c:v>
                </c:pt>
              </c:numCache>
            </c:numRef>
          </c:val>
        </c:ser>
        <c:marker val="1"/>
        <c:axId val="39801600"/>
        <c:axId val="39803136"/>
      </c:lineChart>
      <c:catAx>
        <c:axId val="398016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803136"/>
        <c:crosses val="autoZero"/>
        <c:auto val="1"/>
        <c:lblAlgn val="ctr"/>
        <c:lblOffset val="100"/>
      </c:catAx>
      <c:valAx>
        <c:axId val="39803136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801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08"/>
          <c:y val="3.5040350246675601E-2"/>
          <c:w val="0.43579311409603161"/>
          <c:h val="0.1576959519064284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287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Quarterly!$C$61:$BW$61</c:f>
              <c:numCache>
                <c:formatCode>#,##0.00</c:formatCode>
                <c:ptCount val="73"/>
                <c:pt idx="0">
                  <c:v>3.190972639439893</c:v>
                </c:pt>
                <c:pt idx="1">
                  <c:v>3.5583092722831964</c:v>
                </c:pt>
                <c:pt idx="2">
                  <c:v>7.0743335312890858</c:v>
                </c:pt>
                <c:pt idx="3">
                  <c:v>-2.1794858497939043</c:v>
                </c:pt>
                <c:pt idx="4">
                  <c:v>4.1461999461040868</c:v>
                </c:pt>
                <c:pt idx="5">
                  <c:v>3.1605837796755241</c:v>
                </c:pt>
                <c:pt idx="6">
                  <c:v>5.9482997294303406</c:v>
                </c:pt>
                <c:pt idx="7">
                  <c:v>-2.022057669275227</c:v>
                </c:pt>
                <c:pt idx="8">
                  <c:v>2.667360802497678</c:v>
                </c:pt>
                <c:pt idx="9">
                  <c:v>3.0596884392891059</c:v>
                </c:pt>
                <c:pt idx="10">
                  <c:v>6.3526943237842168</c:v>
                </c:pt>
                <c:pt idx="11">
                  <c:v>-2.5591766273471479</c:v>
                </c:pt>
                <c:pt idx="12">
                  <c:v>2.522027202134252</c:v>
                </c:pt>
                <c:pt idx="13">
                  <c:v>2.8522634123945863</c:v>
                </c:pt>
                <c:pt idx="14">
                  <c:v>6.8197355047978885</c:v>
                </c:pt>
                <c:pt idx="15">
                  <c:v>-3.7022962254557417</c:v>
                </c:pt>
                <c:pt idx="16">
                  <c:v>3.3396429153318676</c:v>
                </c:pt>
                <c:pt idx="17">
                  <c:v>2.1326766751202553</c:v>
                </c:pt>
                <c:pt idx="18">
                  <c:v>6.1808851225108397</c:v>
                </c:pt>
                <c:pt idx="19">
                  <c:v>-2.3907821407520409</c:v>
                </c:pt>
                <c:pt idx="20">
                  <c:v>3.3519142576280054</c:v>
                </c:pt>
                <c:pt idx="21">
                  <c:v>2.1910048154268544</c:v>
                </c:pt>
                <c:pt idx="22">
                  <c:v>5.9541261165737751</c:v>
                </c:pt>
                <c:pt idx="23">
                  <c:v>-2.9777412207305543</c:v>
                </c:pt>
                <c:pt idx="24">
                  <c:v>1.9656855786154572</c:v>
                </c:pt>
                <c:pt idx="25">
                  <c:v>2.1358648471310362</c:v>
                </c:pt>
                <c:pt idx="26">
                  <c:v>5.8026138802715055</c:v>
                </c:pt>
                <c:pt idx="27">
                  <c:v>-0.57948491415876191</c:v>
                </c:pt>
                <c:pt idx="28">
                  <c:v>3.9384775391015592</c:v>
                </c:pt>
                <c:pt idx="29">
                  <c:v>3.2183401979250061</c:v>
                </c:pt>
                <c:pt idx="30">
                  <c:v>4.2900362493111386</c:v>
                </c:pt>
                <c:pt idx="31">
                  <c:v>-1.8009038126018975</c:v>
                </c:pt>
                <c:pt idx="32">
                  <c:v>3.3597071069382975</c:v>
                </c:pt>
                <c:pt idx="33">
                  <c:v>2.4951496117576069</c:v>
                </c:pt>
                <c:pt idx="34">
                  <c:v>5.99962059039433</c:v>
                </c:pt>
                <c:pt idx="35">
                  <c:v>-2.0617891556108847</c:v>
                </c:pt>
                <c:pt idx="36">
                  <c:v>2.6720366052727589</c:v>
                </c:pt>
                <c:pt idx="37">
                  <c:v>2.2257739281498599</c:v>
                </c:pt>
                <c:pt idx="38">
                  <c:v>8.6989022288177154</c:v>
                </c:pt>
                <c:pt idx="39">
                  <c:v>-5.4094300724106699</c:v>
                </c:pt>
                <c:pt idx="40">
                  <c:v>4.1289749436253809</c:v>
                </c:pt>
                <c:pt idx="41">
                  <c:v>4.1818076299554887</c:v>
                </c:pt>
                <c:pt idx="42">
                  <c:v>7.1569714175837875</c:v>
                </c:pt>
                <c:pt idx="43">
                  <c:v>-3.8921326112759864</c:v>
                </c:pt>
                <c:pt idx="44">
                  <c:v>2.3322042982409896</c:v>
                </c:pt>
                <c:pt idx="45">
                  <c:v>5.79653060326463</c:v>
                </c:pt>
                <c:pt idx="46">
                  <c:v>7.5063200223990458</c:v>
                </c:pt>
                <c:pt idx="47">
                  <c:v>-4.0051899032790752</c:v>
                </c:pt>
                <c:pt idx="48">
                  <c:v>4.7012203813015736</c:v>
                </c:pt>
                <c:pt idx="49">
                  <c:v>4.8007486404838122</c:v>
                </c:pt>
                <c:pt idx="50">
                  <c:v>8.6834353849668311</c:v>
                </c:pt>
                <c:pt idx="51">
                  <c:v>-5.3834360448935232</c:v>
                </c:pt>
                <c:pt idx="52">
                  <c:v>4.5209010375542817</c:v>
                </c:pt>
                <c:pt idx="53">
                  <c:v>5.6872901541901015</c:v>
                </c:pt>
                <c:pt idx="54">
                  <c:v>5.9689019856864878</c:v>
                </c:pt>
                <c:pt idx="55">
                  <c:v>-6.5481117682127552</c:v>
                </c:pt>
                <c:pt idx="56">
                  <c:v>3.0012368474832978</c:v>
                </c:pt>
                <c:pt idx="57">
                  <c:v>5.4451074934088579</c:v>
                </c:pt>
                <c:pt idx="58">
                  <c:v>9.6371438822208457</c:v>
                </c:pt>
                <c:pt idx="59">
                  <c:v>-4.8858013168013645</c:v>
                </c:pt>
                <c:pt idx="60">
                  <c:v>2.3189343308454125</c:v>
                </c:pt>
                <c:pt idx="61">
                  <c:v>5.452914921470466</c:v>
                </c:pt>
                <c:pt idx="62">
                  <c:v>7.2543148250121368</c:v>
                </c:pt>
                <c:pt idx="63">
                  <c:v>-5.2771963508328499</c:v>
                </c:pt>
                <c:pt idx="64">
                  <c:v>4.1500962155227707</c:v>
                </c:pt>
                <c:pt idx="65">
                  <c:v>4.2781917841965882</c:v>
                </c:pt>
                <c:pt idx="66">
                  <c:v>4.8751893642970412</c:v>
                </c:pt>
                <c:pt idx="67">
                  <c:v>-3.9719323538190352</c:v>
                </c:pt>
                <c:pt idx="68">
                  <c:v>3.4421585990921781</c:v>
                </c:pt>
                <c:pt idx="69">
                  <c:v>3.7295726738005812</c:v>
                </c:pt>
                <c:pt idx="70">
                  <c:v>5.9448203491359051</c:v>
                </c:pt>
                <c:pt idx="71">
                  <c:v>-5.5034641436626481</c:v>
                </c:pt>
                <c:pt idx="72">
                  <c:v>4.6114867074076313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Quarterly!$C$81:$BW$81</c:f>
              <c:numCache>
                <c:formatCode>#,##0.00</c:formatCode>
                <c:ptCount val="73"/>
                <c:pt idx="0">
                  <c:v>3.4635477970290993</c:v>
                </c:pt>
                <c:pt idx="1">
                  <c:v>3.5440818696813694</c:v>
                </c:pt>
                <c:pt idx="2">
                  <c:v>7.4750474286591011</c:v>
                </c:pt>
                <c:pt idx="3">
                  <c:v>-2.5333875400495578</c:v>
                </c:pt>
                <c:pt idx="4">
                  <c:v>4.0496014164385121</c:v>
                </c:pt>
                <c:pt idx="5">
                  <c:v>3.2368393337769494</c:v>
                </c:pt>
                <c:pt idx="6">
                  <c:v>6.0637325417751349</c:v>
                </c:pt>
                <c:pt idx="7">
                  <c:v>-3.7136558709690188</c:v>
                </c:pt>
                <c:pt idx="8">
                  <c:v>2.9025889096556292</c:v>
                </c:pt>
                <c:pt idx="9">
                  <c:v>2.9956277782827443</c:v>
                </c:pt>
                <c:pt idx="10">
                  <c:v>6.5430530615263933</c:v>
                </c:pt>
                <c:pt idx="11">
                  <c:v>-2.3796600245620336</c:v>
                </c:pt>
                <c:pt idx="12">
                  <c:v>2.9726436267612653</c:v>
                </c:pt>
                <c:pt idx="13">
                  <c:v>2.8387717144706324</c:v>
                </c:pt>
                <c:pt idx="14">
                  <c:v>7.0478439717220471</c:v>
                </c:pt>
                <c:pt idx="15">
                  <c:v>-6.0310731478620676</c:v>
                </c:pt>
                <c:pt idx="16">
                  <c:v>3.4944227168475823</c:v>
                </c:pt>
                <c:pt idx="17">
                  <c:v>1.9883506497907937</c:v>
                </c:pt>
                <c:pt idx="18">
                  <c:v>6.7838336596540092</c:v>
                </c:pt>
                <c:pt idx="19">
                  <c:v>-3.2317804276073039</c:v>
                </c:pt>
                <c:pt idx="20">
                  <c:v>3.8073411647783799</c:v>
                </c:pt>
                <c:pt idx="21">
                  <c:v>2.0940538860618783</c:v>
                </c:pt>
                <c:pt idx="22">
                  <c:v>6.2835193907861795</c:v>
                </c:pt>
                <c:pt idx="23">
                  <c:v>-2.2036306237725447</c:v>
                </c:pt>
                <c:pt idx="24">
                  <c:v>2.2437640283961473</c:v>
                </c:pt>
                <c:pt idx="25">
                  <c:v>1.8450317021028344</c:v>
                </c:pt>
                <c:pt idx="26">
                  <c:v>6.2276825041379897</c:v>
                </c:pt>
                <c:pt idx="27">
                  <c:v>-1.9712814020403029</c:v>
                </c:pt>
                <c:pt idx="28">
                  <c:v>4.5283754251773383</c:v>
                </c:pt>
                <c:pt idx="29">
                  <c:v>2.8361872836081408</c:v>
                </c:pt>
                <c:pt idx="30">
                  <c:v>4.8747627933439199</c:v>
                </c:pt>
                <c:pt idx="31">
                  <c:v>-2.7592295267251838</c:v>
                </c:pt>
                <c:pt idx="32">
                  <c:v>3.9422824144320101</c:v>
                </c:pt>
                <c:pt idx="33">
                  <c:v>2.1607193100831714</c:v>
                </c:pt>
                <c:pt idx="34">
                  <c:v>6.5141041589935247</c:v>
                </c:pt>
                <c:pt idx="35">
                  <c:v>-3.479257244001281</c:v>
                </c:pt>
                <c:pt idx="36">
                  <c:v>3.1243684501998983</c:v>
                </c:pt>
                <c:pt idx="37">
                  <c:v>2.3117749384943438</c:v>
                </c:pt>
                <c:pt idx="38">
                  <c:v>9.2345152034720481</c:v>
                </c:pt>
                <c:pt idx="39">
                  <c:v>-6.1857198141694951</c:v>
                </c:pt>
                <c:pt idx="40">
                  <c:v>4.5096153766289788</c:v>
                </c:pt>
                <c:pt idx="41">
                  <c:v>3.79913777182299</c:v>
                </c:pt>
                <c:pt idx="42">
                  <c:v>7.5058151075031265</c:v>
                </c:pt>
                <c:pt idx="43">
                  <c:v>-4.9122778338773276</c:v>
                </c:pt>
                <c:pt idx="44">
                  <c:v>2.9453927019264508</c:v>
                </c:pt>
                <c:pt idx="45">
                  <c:v>5.0434681589349397</c:v>
                </c:pt>
                <c:pt idx="46">
                  <c:v>8.0338847414571202</c:v>
                </c:pt>
                <c:pt idx="47">
                  <c:v>-4.4567387731859638</c:v>
                </c:pt>
                <c:pt idx="48">
                  <c:v>4.9487671584718953</c:v>
                </c:pt>
                <c:pt idx="49">
                  <c:v>4.3949243139139273</c:v>
                </c:pt>
                <c:pt idx="50">
                  <c:v>9.0648559862310734</c:v>
                </c:pt>
                <c:pt idx="51">
                  <c:v>-5.9389003434853951</c:v>
                </c:pt>
                <c:pt idx="52">
                  <c:v>4.7148704119639184</c:v>
                </c:pt>
                <c:pt idx="53">
                  <c:v>5.2309611234192612</c:v>
                </c:pt>
                <c:pt idx="54">
                  <c:v>6.5699744275210765</c:v>
                </c:pt>
                <c:pt idx="55">
                  <c:v>-6.9994674521915714</c:v>
                </c:pt>
                <c:pt idx="56">
                  <c:v>3.2465668636457194</c:v>
                </c:pt>
                <c:pt idx="57">
                  <c:v>5.4606261230125392</c:v>
                </c:pt>
                <c:pt idx="58">
                  <c:v>9.8380526846956133</c:v>
                </c:pt>
                <c:pt idx="59">
                  <c:v>-5.2472334345307496</c:v>
                </c:pt>
                <c:pt idx="60">
                  <c:v>2.6644189427549487</c:v>
                </c:pt>
                <c:pt idx="61">
                  <c:v>4.964721009238044</c:v>
                </c:pt>
                <c:pt idx="62">
                  <c:v>8.2398251182352986</c:v>
                </c:pt>
                <c:pt idx="63">
                  <c:v>-6.0344580220671693</c:v>
                </c:pt>
                <c:pt idx="64">
                  <c:v>4.2797544328181285</c:v>
                </c:pt>
                <c:pt idx="65">
                  <c:v>3.9809106357877102</c:v>
                </c:pt>
                <c:pt idx="66">
                  <c:v>5.7656679983648935</c:v>
                </c:pt>
                <c:pt idx="67">
                  <c:v>-4.8204866581462769</c:v>
                </c:pt>
                <c:pt idx="68">
                  <c:v>3.6259513792735323</c:v>
                </c:pt>
                <c:pt idx="69">
                  <c:v>3.6662549789620904</c:v>
                </c:pt>
                <c:pt idx="70">
                  <c:v>6.6839708128376421</c:v>
                </c:pt>
                <c:pt idx="71">
                  <c:v>-6.1045407275730916</c:v>
                </c:pt>
                <c:pt idx="72">
                  <c:v>4.6267508648133404</c:v>
                </c:pt>
              </c:numCache>
            </c:numRef>
          </c:val>
        </c:ser>
        <c:marker val="1"/>
        <c:axId val="40012800"/>
        <c:axId val="40493824"/>
      </c:lineChart>
      <c:catAx>
        <c:axId val="400128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493824"/>
        <c:crosses val="autoZero"/>
        <c:auto val="1"/>
        <c:lblAlgn val="ctr"/>
        <c:lblOffset val="100"/>
      </c:catAx>
      <c:valAx>
        <c:axId val="404938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012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126"/>
          <c:y val="2.4074583613851244E-2"/>
          <c:w val="0.33752545327227623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Quarterly!$F$101:$BW$101</c:f>
              <c:numCache>
                <c:formatCode>#,##0.00</c:formatCode>
                <c:ptCount val="70"/>
                <c:pt idx="0">
                  <c:v>11.928833691032155</c:v>
                </c:pt>
                <c:pt idx="1">
                  <c:v>12.964946401378729</c:v>
                </c:pt>
                <c:pt idx="2">
                  <c:v>12.531093828170365</c:v>
                </c:pt>
                <c:pt idx="3">
                  <c:v>11.347674690906906</c:v>
                </c:pt>
                <c:pt idx="4">
                  <c:v>11.526872909029725</c:v>
                </c:pt>
                <c:pt idx="5">
                  <c:v>9.9432308240833507</c:v>
                </c:pt>
                <c:pt idx="6">
                  <c:v>9.8357017728628779</c:v>
                </c:pt>
                <c:pt idx="7">
                  <c:v>10.254934211490415</c:v>
                </c:pt>
                <c:pt idx="8">
                  <c:v>9.6505122979737319</c:v>
                </c:pt>
                <c:pt idx="9">
                  <c:v>9.4952935058532759</c:v>
                </c:pt>
                <c:pt idx="10">
                  <c:v>9.274915736967877</c:v>
                </c:pt>
                <c:pt idx="11">
                  <c:v>9.7547896698800738</c:v>
                </c:pt>
                <c:pt idx="12">
                  <c:v>8.4672097140118208</c:v>
                </c:pt>
                <c:pt idx="13">
                  <c:v>9.3322384053975771</c:v>
                </c:pt>
                <c:pt idx="14">
                  <c:v>8.5673157279297101</c:v>
                </c:pt>
                <c:pt idx="15">
                  <c:v>7.918013697467825</c:v>
                </c:pt>
                <c:pt idx="16">
                  <c:v>9.3877890857662347</c:v>
                </c:pt>
                <c:pt idx="17">
                  <c:v>9.4007786313561006</c:v>
                </c:pt>
                <c:pt idx="18">
                  <c:v>9.4632575966921308</c:v>
                </c:pt>
                <c:pt idx="19">
                  <c:v>9.2294887836838448</c:v>
                </c:pt>
                <c:pt idx="20">
                  <c:v>8.5726528654261518</c:v>
                </c:pt>
                <c:pt idx="21">
                  <c:v>7.1163999625204903</c:v>
                </c:pt>
                <c:pt idx="22">
                  <c:v>7.0586023617574556</c:v>
                </c:pt>
                <c:pt idx="23">
                  <c:v>6.9055107469827846</c:v>
                </c:pt>
                <c:pt idx="24">
                  <c:v>9.548067399261134</c:v>
                </c:pt>
                <c:pt idx="25">
                  <c:v>11.667560299501844</c:v>
                </c:pt>
                <c:pt idx="26">
                  <c:v>12.851056240799544</c:v>
                </c:pt>
                <c:pt idx="27">
                  <c:v>11.237712514781142</c:v>
                </c:pt>
                <c:pt idx="28">
                  <c:v>9.8711148445937784</c:v>
                </c:pt>
                <c:pt idx="29">
                  <c:v>9.2593091483159746</c:v>
                </c:pt>
                <c:pt idx="30">
                  <c:v>8.4937930232193999</c:v>
                </c:pt>
                <c:pt idx="31">
                  <c:v>10.272287847152704</c:v>
                </c:pt>
                <c:pt idx="32">
                  <c:v>9.979327679938029</c:v>
                </c:pt>
                <c:pt idx="33">
                  <c:v>9.2476156660847622</c:v>
                </c:pt>
                <c:pt idx="34">
                  <c:v>8.9604932874742502</c:v>
                </c:pt>
                <c:pt idx="35">
                  <c:v>11.735173585443983</c:v>
                </c:pt>
                <c:pt idx="36">
                  <c:v>7.9159365816694933</c:v>
                </c:pt>
                <c:pt idx="37">
                  <c:v>9.4472869914166981</c:v>
                </c:pt>
                <c:pt idx="38">
                  <c:v>11.541500355620459</c:v>
                </c:pt>
                <c:pt idx="39">
                  <c:v>9.9592463254229546</c:v>
                </c:pt>
                <c:pt idx="40">
                  <c:v>11.72306787132935</c:v>
                </c:pt>
                <c:pt idx="41">
                  <c:v>9.7952593159088046</c:v>
                </c:pt>
                <c:pt idx="42">
                  <c:v>11.496985669204065</c:v>
                </c:pt>
                <c:pt idx="43">
                  <c:v>11.860483404063073</c:v>
                </c:pt>
                <c:pt idx="44">
                  <c:v>11.728895390725222</c:v>
                </c:pt>
                <c:pt idx="45">
                  <c:v>14.315447219041221</c:v>
                </c:pt>
                <c:pt idx="46">
                  <c:v>13.23948319868202</c:v>
                </c:pt>
                <c:pt idx="47">
                  <c:v>14.479372493512621</c:v>
                </c:pt>
                <c:pt idx="48">
                  <c:v>12.835734121035475</c:v>
                </c:pt>
                <c:pt idx="49">
                  <c:v>12.641405292261073</c:v>
                </c:pt>
                <c:pt idx="50">
                  <c:v>13.594273313236535</c:v>
                </c:pt>
                <c:pt idx="51">
                  <c:v>10.757084299257205</c:v>
                </c:pt>
                <c:pt idx="52">
                  <c:v>9.3937280128233365</c:v>
                </c:pt>
                <c:pt idx="53">
                  <c:v>7.8032161685011943</c:v>
                </c:pt>
                <c:pt idx="54">
                  <c:v>7.5561848585454419</c:v>
                </c:pt>
                <c:pt idx="55">
                  <c:v>11.279372474312213</c:v>
                </c:pt>
                <c:pt idx="56">
                  <c:v>13.25879597650775</c:v>
                </c:pt>
                <c:pt idx="57">
                  <c:v>12.508545165048336</c:v>
                </c:pt>
                <c:pt idx="58">
                  <c:v>12.516875588275861</c:v>
                </c:pt>
                <c:pt idx="59">
                  <c:v>10.071459089045455</c:v>
                </c:pt>
                <c:pt idx="60">
                  <c:v>9.6185149117040076</c:v>
                </c:pt>
                <c:pt idx="61">
                  <c:v>11.58031453045489</c:v>
                </c:pt>
                <c:pt idx="62">
                  <c:v>10.337333459321552</c:v>
                </c:pt>
                <c:pt idx="63">
                  <c:v>7.8898201846456715</c:v>
                </c:pt>
                <c:pt idx="64">
                  <c:v>9.3765234124438734</c:v>
                </c:pt>
                <c:pt idx="65">
                  <c:v>8.6330602943893577</c:v>
                </c:pt>
                <c:pt idx="66">
                  <c:v>8.0615297386846532</c:v>
                </c:pt>
                <c:pt idx="67">
                  <c:v>9.1636584802698628</c:v>
                </c:pt>
                <c:pt idx="68">
                  <c:v>7.4226298689874461</c:v>
                </c:pt>
                <c:pt idx="69">
                  <c:v>8.6369539151609818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Quarterly!$F$121:$BW$121</c:f>
              <c:numCache>
                <c:formatCode>#,##0.00</c:formatCode>
                <c:ptCount val="70"/>
                <c:pt idx="0">
                  <c:v>12.221524825751423</c:v>
                </c:pt>
                <c:pt idx="1">
                  <c:v>12.857186681546237</c:v>
                </c:pt>
                <c:pt idx="2">
                  <c:v>12.522309713157858</c:v>
                </c:pt>
                <c:pt idx="3">
                  <c:v>11.044716405649336</c:v>
                </c:pt>
                <c:pt idx="4">
                  <c:v>9.7000245282808173</c:v>
                </c:pt>
                <c:pt idx="5">
                  <c:v>8.4907234025155436</c:v>
                </c:pt>
                <c:pt idx="6">
                  <c:v>8.2372362140517019</c:v>
                </c:pt>
                <c:pt idx="7">
                  <c:v>8.7263791762619469</c:v>
                </c:pt>
                <c:pt idx="8">
                  <c:v>10.232725060800247</c:v>
                </c:pt>
                <c:pt idx="9">
                  <c:v>10.30777003733332</c:v>
                </c:pt>
                <c:pt idx="10">
                  <c:v>10.139778026515208</c:v>
                </c:pt>
                <c:pt idx="11">
                  <c:v>10.661609879471827</c:v>
                </c:pt>
                <c:pt idx="12">
                  <c:v>6.5223981674343596</c:v>
                </c:pt>
                <c:pt idx="13">
                  <c:v>7.0621644396403838</c:v>
                </c:pt>
                <c:pt idx="14">
                  <c:v>6.1768181995814366</c:v>
                </c:pt>
                <c:pt idx="15">
                  <c:v>5.9149560838468354</c:v>
                </c:pt>
                <c:pt idx="16">
                  <c:v>9.0701157250561462</c:v>
                </c:pt>
                <c:pt idx="17">
                  <c:v>9.3998924456983204</c:v>
                </c:pt>
                <c:pt idx="18">
                  <c:v>9.5132771862646965</c:v>
                </c:pt>
                <c:pt idx="19">
                  <c:v>9.0001746563311986</c:v>
                </c:pt>
                <c:pt idx="20">
                  <c:v>10.158287399193256</c:v>
                </c:pt>
                <c:pt idx="21">
                  <c:v>8.4990504162616212</c:v>
                </c:pt>
                <c:pt idx="22">
                  <c:v>8.2344055181141442</c:v>
                </c:pt>
                <c:pt idx="23">
                  <c:v>8.1775437180251931</c:v>
                </c:pt>
                <c:pt idx="24">
                  <c:v>8.4345570228350404</c:v>
                </c:pt>
                <c:pt idx="25">
                  <c:v>10.857500144436926</c:v>
                </c:pt>
                <c:pt idx="26">
                  <c:v>11.93636504519394</c:v>
                </c:pt>
                <c:pt idx="27">
                  <c:v>10.510739341476041</c:v>
                </c:pt>
                <c:pt idx="28">
                  <c:v>9.6224615891290046</c:v>
                </c:pt>
                <c:pt idx="29">
                  <c:v>9.0078059198262999</c:v>
                </c:pt>
                <c:pt idx="30">
                  <c:v>8.2918003608103561</c:v>
                </c:pt>
                <c:pt idx="31">
                  <c:v>9.9845548726080438</c:v>
                </c:pt>
                <c:pt idx="32">
                  <c:v>9.1701646986602086</c:v>
                </c:pt>
                <c:pt idx="33">
                  <c:v>8.3111129238633552</c:v>
                </c:pt>
                <c:pt idx="34">
                  <c:v>8.4712625717624466</c:v>
                </c:pt>
                <c:pt idx="35">
                  <c:v>11.241660192234164</c:v>
                </c:pt>
                <c:pt idx="36">
                  <c:v>8.1224199029758033</c:v>
                </c:pt>
                <c:pt idx="37">
                  <c:v>9.5748045536609681</c:v>
                </c:pt>
                <c:pt idx="38">
                  <c:v>11.167754063728026</c:v>
                </c:pt>
                <c:pt idx="39">
                  <c:v>9.4084593320157222</c:v>
                </c:pt>
                <c:pt idx="40">
                  <c:v>10.893577853806827</c:v>
                </c:pt>
                <c:pt idx="41">
                  <c:v>9.2338047474500939</c:v>
                </c:pt>
                <c:pt idx="42">
                  <c:v>10.543285206198211</c:v>
                </c:pt>
                <c:pt idx="43">
                  <c:v>11.086274923512907</c:v>
                </c:pt>
                <c:pt idx="44">
                  <c:v>11.618458639576184</c:v>
                </c:pt>
                <c:pt idx="45">
                  <c:v>13.790615771124207</c:v>
                </c:pt>
                <c:pt idx="46">
                  <c:v>13.088066581032216</c:v>
                </c:pt>
                <c:pt idx="47">
                  <c:v>14.167270064746114</c:v>
                </c:pt>
                <c:pt idx="48">
                  <c:v>12.396194448285227</c:v>
                </c:pt>
                <c:pt idx="49">
                  <c:v>12.145699803010974</c:v>
                </c:pt>
                <c:pt idx="50">
                  <c:v>13.043807959889591</c:v>
                </c:pt>
                <c:pt idx="51">
                  <c:v>10.457907036487759</c:v>
                </c:pt>
                <c:pt idx="52">
                  <c:v>9.2124610069684802</c:v>
                </c:pt>
                <c:pt idx="53">
                  <c:v>7.6810926025935684</c:v>
                </c:pt>
                <c:pt idx="54">
                  <c:v>7.9161049775140366</c:v>
                </c:pt>
                <c:pt idx="55">
                  <c:v>11.225463717351561</c:v>
                </c:pt>
                <c:pt idx="56">
                  <c:v>13.321075815652772</c:v>
                </c:pt>
                <c:pt idx="57">
                  <c:v>12.682123541662765</c:v>
                </c:pt>
                <c:pt idx="58">
                  <c:v>12.152260944127073</c:v>
                </c:pt>
                <c:pt idx="59">
                  <c:v>10.520359879781916</c:v>
                </c:pt>
                <c:pt idx="60">
                  <c:v>9.6021350313219767</c:v>
                </c:pt>
                <c:pt idx="61">
                  <c:v>11.326629460122181</c:v>
                </c:pt>
                <c:pt idx="62">
                  <c:v>10.283190370768622</c:v>
                </c:pt>
                <c:pt idx="63">
                  <c:v>7.7623257965714147</c:v>
                </c:pt>
                <c:pt idx="64">
                  <c:v>9.1545422928831535</c:v>
                </c:pt>
                <c:pt idx="65">
                  <c:v>8.4701757689350501</c:v>
                </c:pt>
                <c:pt idx="66">
                  <c:v>8.1419351890644442</c:v>
                </c:pt>
                <c:pt idx="67">
                  <c:v>9.0808697727157526</c:v>
                </c:pt>
                <c:pt idx="68">
                  <c:v>7.6092743651494015</c:v>
                </c:pt>
                <c:pt idx="69">
                  <c:v>8.6485440171093266</c:v>
                </c:pt>
              </c:numCache>
            </c:numRef>
          </c:val>
        </c:ser>
        <c:marker val="1"/>
        <c:axId val="40224640"/>
        <c:axId val="40226176"/>
      </c:lineChart>
      <c:catAx>
        <c:axId val="40224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226176"/>
        <c:crosses val="autoZero"/>
        <c:auto val="1"/>
        <c:lblAlgn val="ctr"/>
        <c:lblOffset val="100"/>
      </c:catAx>
      <c:valAx>
        <c:axId val="40226176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224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5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Annual'!$B$3:$B$19</c:f>
              <c:numCache>
                <c:formatCode>0.00</c:formatCode>
                <c:ptCount val="17"/>
                <c:pt idx="0">
                  <c:v>15.755920632109918</c:v>
                </c:pt>
                <c:pt idx="1">
                  <c:v>7.3551487894837635</c:v>
                </c:pt>
                <c:pt idx="2">
                  <c:v>14.054793933644657</c:v>
                </c:pt>
                <c:pt idx="3">
                  <c:v>-8.4431152978667257</c:v>
                </c:pt>
                <c:pt idx="4">
                  <c:v>6.178862742740705</c:v>
                </c:pt>
                <c:pt idx="5">
                  <c:v>7.9617911268128614</c:v>
                </c:pt>
                <c:pt idx="6">
                  <c:v>29.409132069277337</c:v>
                </c:pt>
                <c:pt idx="7">
                  <c:v>-1.7888457552702302</c:v>
                </c:pt>
                <c:pt idx="8">
                  <c:v>-1.3835883776182032</c:v>
                </c:pt>
                <c:pt idx="9">
                  <c:v>-10.061909803360512</c:v>
                </c:pt>
                <c:pt idx="10">
                  <c:v>13.208337006048984</c:v>
                </c:pt>
                <c:pt idx="11">
                  <c:v>17.308304703453071</c:v>
                </c:pt>
                <c:pt idx="12">
                  <c:v>13.770313404510521</c:v>
                </c:pt>
                <c:pt idx="13">
                  <c:v>6.9787886547280324</c:v>
                </c:pt>
                <c:pt idx="14">
                  <c:v>9.5331250685828461</c:v>
                </c:pt>
                <c:pt idx="15">
                  <c:v>7.3462185886279245</c:v>
                </c:pt>
                <c:pt idx="16">
                  <c:v>9.2717411365428983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Annual'!$E$3:$E$19</c:f>
              <c:numCache>
                <c:formatCode>0.00</c:formatCode>
                <c:ptCount val="17"/>
                <c:pt idx="0">
                  <c:v>6.7647281893925912</c:v>
                </c:pt>
                <c:pt idx="1">
                  <c:v>6.6128378622246329</c:v>
                </c:pt>
                <c:pt idx="2">
                  <c:v>10.078040731404931</c:v>
                </c:pt>
                <c:pt idx="3">
                  <c:v>5.5077987582129877</c:v>
                </c:pt>
                <c:pt idx="4">
                  <c:v>9.0246263378275984</c:v>
                </c:pt>
                <c:pt idx="5">
                  <c:v>8.7691955910942774</c:v>
                </c:pt>
                <c:pt idx="6">
                  <c:v>9.1157088382264355</c:v>
                </c:pt>
                <c:pt idx="7">
                  <c:v>5.6257636832106419</c:v>
                </c:pt>
                <c:pt idx="8">
                  <c:v>7.0180488896471021</c:v>
                </c:pt>
                <c:pt idx="9">
                  <c:v>8.2493331976135149</c:v>
                </c:pt>
                <c:pt idx="10">
                  <c:v>10.243116959920517</c:v>
                </c:pt>
                <c:pt idx="11">
                  <c:v>16.047648859871384</c:v>
                </c:pt>
                <c:pt idx="12">
                  <c:v>14.281223988606939</c:v>
                </c:pt>
                <c:pt idx="13">
                  <c:v>6.8365266304552783</c:v>
                </c:pt>
                <c:pt idx="14">
                  <c:v>10.137620040778856</c:v>
                </c:pt>
                <c:pt idx="15">
                  <c:v>7.5798507379302729</c:v>
                </c:pt>
                <c:pt idx="16">
                  <c:v>9.4218003723965182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Annual'!$I$3:$I$19</c:f>
              <c:numCache>
                <c:formatCode>0.00</c:formatCode>
                <c:ptCount val="17"/>
                <c:pt idx="0">
                  <c:v>14.585266262524389</c:v>
                </c:pt>
                <c:pt idx="1">
                  <c:v>9.974766784972374</c:v>
                </c:pt>
                <c:pt idx="2">
                  <c:v>10.099752818947721</c:v>
                </c:pt>
                <c:pt idx="3">
                  <c:v>8.3534797360784765</c:v>
                </c:pt>
                <c:pt idx="4">
                  <c:v>9.6099780034775417</c:v>
                </c:pt>
                <c:pt idx="5">
                  <c:v>8.7915644290446302</c:v>
                </c:pt>
                <c:pt idx="6">
                  <c:v>9.4863195704575478</c:v>
                </c:pt>
                <c:pt idx="7">
                  <c:v>11.965195369568631</c:v>
                </c:pt>
                <c:pt idx="8">
                  <c:v>11.264775757613075</c:v>
                </c:pt>
                <c:pt idx="9">
                  <c:v>11.642513823840746</c:v>
                </c:pt>
                <c:pt idx="10">
                  <c:v>10.368274854527272</c:v>
                </c:pt>
                <c:pt idx="11">
                  <c:v>11.807926784706293</c:v>
                </c:pt>
                <c:pt idx="12">
                  <c:v>10.879277398530334</c:v>
                </c:pt>
                <c:pt idx="13">
                  <c:v>10.155048579139713</c:v>
                </c:pt>
                <c:pt idx="14">
                  <c:v>13.084528781574868</c:v>
                </c:pt>
                <c:pt idx="15">
                  <c:v>10.735926229349193</c:v>
                </c:pt>
                <c:pt idx="16">
                  <c:v>8.3515160028305058</c:v>
                </c:pt>
              </c:numCache>
            </c:numRef>
          </c:val>
        </c:ser>
        <c:marker val="1"/>
        <c:axId val="40230272"/>
        <c:axId val="40731776"/>
      </c:lineChart>
      <c:catAx>
        <c:axId val="40230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731776"/>
        <c:crosses val="autoZero"/>
        <c:auto val="1"/>
        <c:lblAlgn val="ctr"/>
        <c:lblOffset val="100"/>
        <c:tickLblSkip val="1"/>
        <c:tickMarkSkip val="1"/>
      </c:catAx>
      <c:valAx>
        <c:axId val="40731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230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12E-2"/>
          <c:w val="0.75407166123779013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907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Annual'!$B$20</c:f>
              <c:numCache>
                <c:formatCode>0.00</c:formatCode>
                <c:ptCount val="1"/>
                <c:pt idx="0">
                  <c:v>8.0267658013204617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Annual'!$E$20</c:f>
              <c:numCache>
                <c:formatCode>0.00</c:formatCode>
                <c:ptCount val="1"/>
                <c:pt idx="0">
                  <c:v>8.9008158628714416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Annual'!$I$20</c:f>
              <c:numCache>
                <c:formatCode>0.00</c:formatCode>
                <c:ptCount val="1"/>
                <c:pt idx="0">
                  <c:v>10.656241834540193</c:v>
                </c:pt>
              </c:numCache>
            </c:numRef>
          </c:val>
          <c:shape val="cylinder"/>
        </c:ser>
        <c:shape val="box"/>
        <c:axId val="40757504"/>
        <c:axId val="40632320"/>
        <c:axId val="0"/>
      </c:bar3DChart>
      <c:catAx>
        <c:axId val="40757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632320"/>
        <c:crosses val="autoZero"/>
        <c:auto val="1"/>
        <c:lblAlgn val="ctr"/>
        <c:lblOffset val="100"/>
        <c:tickLblSkip val="1"/>
        <c:tickMarkSkip val="1"/>
      </c:catAx>
      <c:valAx>
        <c:axId val="40632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757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512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211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Annual'!$C$3:$C$19</c:f>
              <c:numCache>
                <c:formatCode>0.00</c:formatCode>
                <c:ptCount val="17"/>
                <c:pt idx="0">
                  <c:v>1.1641151039321567</c:v>
                </c:pt>
                <c:pt idx="1">
                  <c:v>5.8585850963848101</c:v>
                </c:pt>
                <c:pt idx="2">
                  <c:v>19.633548837469792</c:v>
                </c:pt>
                <c:pt idx="3">
                  <c:v>-2.8224525598449697</c:v>
                </c:pt>
                <c:pt idx="4">
                  <c:v>5.8102297913385641</c:v>
                </c:pt>
                <c:pt idx="5">
                  <c:v>9.2769842809564675</c:v>
                </c:pt>
                <c:pt idx="6">
                  <c:v>43.798899179109647</c:v>
                </c:pt>
                <c:pt idx="7">
                  <c:v>-3.7326879154928072</c:v>
                </c:pt>
                <c:pt idx="8">
                  <c:v>-4.5665660437377751</c:v>
                </c:pt>
                <c:pt idx="9">
                  <c:v>-13.864916028258412</c:v>
                </c:pt>
                <c:pt idx="10">
                  <c:v>12.442314048729298</c:v>
                </c:pt>
                <c:pt idx="11">
                  <c:v>15.687946493288859</c:v>
                </c:pt>
                <c:pt idx="12">
                  <c:v>11.381663790309807</c:v>
                </c:pt>
                <c:pt idx="13">
                  <c:v>7.3275518856401405</c:v>
                </c:pt>
                <c:pt idx="14">
                  <c:v>6.1753848959427389</c:v>
                </c:pt>
                <c:pt idx="15">
                  <c:v>6.9131367320067918</c:v>
                </c:pt>
                <c:pt idx="16">
                  <c:v>9.153743671523582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Annual'!$D$3:$D$19</c:f>
              <c:numCache>
                <c:formatCode>0.00</c:formatCode>
                <c:ptCount val="17"/>
                <c:pt idx="0">
                  <c:v>51.959476239073709</c:v>
                </c:pt>
                <c:pt idx="1">
                  <c:v>9.827078380392642</c:v>
                </c:pt>
                <c:pt idx="2">
                  <c:v>5.1731199569270396</c:v>
                </c:pt>
                <c:pt idx="3">
                  <c:v>-18.621838417225234</c:v>
                </c:pt>
                <c:pt idx="4">
                  <c:v>6.9760456666199708</c:v>
                </c:pt>
                <c:pt idx="5">
                  <c:v>5.1486307565170826</c:v>
                </c:pt>
                <c:pt idx="6">
                  <c:v>-2.57862550215805</c:v>
                </c:pt>
                <c:pt idx="7">
                  <c:v>4.5892691181669356</c:v>
                </c:pt>
                <c:pt idx="8">
                  <c:v>8.2293608522402408</c:v>
                </c:pt>
                <c:pt idx="9">
                  <c:v>6.5667132263537958E-2</c:v>
                </c:pt>
                <c:pt idx="10">
                  <c:v>14.964299706302658</c:v>
                </c:pt>
                <c:pt idx="11">
                  <c:v>20.941186869789149</c:v>
                </c:pt>
                <c:pt idx="12">
                  <c:v>18.893104102948289</c:v>
                </c:pt>
                <c:pt idx="13">
                  <c:v>6.2780728858891921</c:v>
                </c:pt>
                <c:pt idx="14">
                  <c:v>16.345928175468114</c:v>
                </c:pt>
                <c:pt idx="15">
                  <c:v>8.1481207728991123</c:v>
                </c:pt>
                <c:pt idx="16">
                  <c:v>9.4877323965578864</c:v>
                </c:pt>
              </c:numCache>
            </c:numRef>
          </c:val>
        </c:ser>
        <c:marker val="1"/>
        <c:axId val="40643968"/>
        <c:axId val="40682624"/>
      </c:lineChart>
      <c:catAx>
        <c:axId val="40643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682624"/>
        <c:crosses val="autoZero"/>
        <c:auto val="1"/>
        <c:lblAlgn val="ctr"/>
        <c:lblOffset val="100"/>
        <c:tickLblSkip val="1"/>
        <c:tickMarkSkip val="1"/>
      </c:catAx>
      <c:valAx>
        <c:axId val="40682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643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491E-2"/>
          <c:w val="0.75284680249666525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974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Annual'!$F$3:$F$19</c:f>
              <c:numCache>
                <c:formatCode>0.00</c:formatCode>
                <c:ptCount val="17"/>
                <c:pt idx="0">
                  <c:v>6.5278800568773363</c:v>
                </c:pt>
                <c:pt idx="1">
                  <c:v>5.8976934695865841</c:v>
                </c:pt>
                <c:pt idx="2">
                  <c:v>13.279428668345549</c:v>
                </c:pt>
                <c:pt idx="3">
                  <c:v>5.9414078063820899</c:v>
                </c:pt>
                <c:pt idx="4">
                  <c:v>10.158504758789883</c:v>
                </c:pt>
                <c:pt idx="5">
                  <c:v>6.6770129817156176</c:v>
                </c:pt>
                <c:pt idx="6">
                  <c:v>11.895878243608104</c:v>
                </c:pt>
                <c:pt idx="7">
                  <c:v>6.4291340319535646</c:v>
                </c:pt>
                <c:pt idx="8">
                  <c:v>6.7831430248950371</c:v>
                </c:pt>
                <c:pt idx="9">
                  <c:v>7.241790328476613</c:v>
                </c:pt>
                <c:pt idx="10">
                  <c:v>10.253421422247889</c:v>
                </c:pt>
                <c:pt idx="11">
                  <c:v>14.263602080817178</c:v>
                </c:pt>
                <c:pt idx="12">
                  <c:v>13.826327543660955</c:v>
                </c:pt>
                <c:pt idx="13">
                  <c:v>5.8188171151525854</c:v>
                </c:pt>
                <c:pt idx="14">
                  <c:v>10.756827306356776</c:v>
                </c:pt>
                <c:pt idx="15">
                  <c:v>7.2744568092688393</c:v>
                </c:pt>
                <c:pt idx="16">
                  <c:v>8.9651342495822419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Annual'!$G$3:$G$19</c:f>
              <c:numCache>
                <c:formatCode>0.00</c:formatCode>
                <c:ptCount val="17"/>
                <c:pt idx="0">
                  <c:v>23.671088468710082</c:v>
                </c:pt>
                <c:pt idx="1">
                  <c:v>8.7764749522658576</c:v>
                </c:pt>
                <c:pt idx="2">
                  <c:v>1.1184558137718923</c:v>
                </c:pt>
                <c:pt idx="3">
                  <c:v>16.055561619975421</c:v>
                </c:pt>
                <c:pt idx="4">
                  <c:v>8.0568160965499747</c:v>
                </c:pt>
                <c:pt idx="5">
                  <c:v>4.2139840254015164</c:v>
                </c:pt>
                <c:pt idx="6">
                  <c:v>27.40457449196121</c:v>
                </c:pt>
                <c:pt idx="7">
                  <c:v>-6.5710412001978593</c:v>
                </c:pt>
                <c:pt idx="8">
                  <c:v>4.9696913724103595</c:v>
                </c:pt>
                <c:pt idx="9">
                  <c:v>10.944640166931388</c:v>
                </c:pt>
                <c:pt idx="10">
                  <c:v>11.003594485027737</c:v>
                </c:pt>
                <c:pt idx="11">
                  <c:v>11.123626667994721</c:v>
                </c:pt>
                <c:pt idx="12">
                  <c:v>15.720930313106345</c:v>
                </c:pt>
                <c:pt idx="13">
                  <c:v>8.3296251718159375</c:v>
                </c:pt>
                <c:pt idx="14">
                  <c:v>8.9956018757076546</c:v>
                </c:pt>
                <c:pt idx="15">
                  <c:v>9.9588263954351977</c:v>
                </c:pt>
                <c:pt idx="16">
                  <c:v>11.968653048909433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Annual'!$H$3:$H$19</c:f>
              <c:numCache>
                <c:formatCode>0.00</c:formatCode>
                <c:ptCount val="17"/>
                <c:pt idx="0">
                  <c:v>0.79365397888219347</c:v>
                </c:pt>
                <c:pt idx="1">
                  <c:v>9.9957461224966213</c:v>
                </c:pt>
                <c:pt idx="2">
                  <c:v>-4.7508619381405488</c:v>
                </c:pt>
                <c:pt idx="3">
                  <c:v>-3.5899794956878623</c:v>
                </c:pt>
                <c:pt idx="4">
                  <c:v>0.61608996634196245</c:v>
                </c:pt>
                <c:pt idx="5">
                  <c:v>30.39989131941082</c:v>
                </c:pt>
                <c:pt idx="6">
                  <c:v>-21.438466898822337</c:v>
                </c:pt>
                <c:pt idx="7">
                  <c:v>8.9470407608455602</c:v>
                </c:pt>
                <c:pt idx="8">
                  <c:v>11.016785720323801</c:v>
                </c:pt>
                <c:pt idx="9">
                  <c:v>15.841476448987985</c:v>
                </c:pt>
                <c:pt idx="10">
                  <c:v>9.5941596623616263</c:v>
                </c:pt>
                <c:pt idx="11">
                  <c:v>35.626836543466233</c:v>
                </c:pt>
                <c:pt idx="12">
                  <c:v>16.82576220038553</c:v>
                </c:pt>
                <c:pt idx="13">
                  <c:v>13.392627430017562</c:v>
                </c:pt>
                <c:pt idx="14">
                  <c:v>6.5617101109381331</c:v>
                </c:pt>
                <c:pt idx="15">
                  <c:v>8.3489985012698309</c:v>
                </c:pt>
                <c:pt idx="16">
                  <c:v>11.112558930563738</c:v>
                </c:pt>
              </c:numCache>
            </c:numRef>
          </c:val>
        </c:ser>
        <c:marker val="1"/>
        <c:axId val="40855424"/>
        <c:axId val="40856960"/>
      </c:lineChart>
      <c:catAx>
        <c:axId val="40855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856960"/>
        <c:crosses val="autoZero"/>
        <c:auto val="1"/>
        <c:lblAlgn val="ctr"/>
        <c:lblOffset val="100"/>
        <c:tickLblSkip val="1"/>
        <c:tickMarkSkip val="1"/>
      </c:catAx>
      <c:valAx>
        <c:axId val="40856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855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Annual'!$J$3:$J$19</c:f>
              <c:numCache>
                <c:formatCode>0.00</c:formatCode>
                <c:ptCount val="17"/>
                <c:pt idx="0">
                  <c:v>7.1755661270830506</c:v>
                </c:pt>
                <c:pt idx="1">
                  <c:v>9.8388406785784586</c:v>
                </c:pt>
                <c:pt idx="2">
                  <c:v>8.8616359594315828</c:v>
                </c:pt>
                <c:pt idx="3">
                  <c:v>17.756600488654026</c:v>
                </c:pt>
                <c:pt idx="4">
                  <c:v>13.104814861592033</c:v>
                </c:pt>
                <c:pt idx="5">
                  <c:v>6.658586580362412</c:v>
                </c:pt>
                <c:pt idx="6">
                  <c:v>8.1319991385015857</c:v>
                </c:pt>
                <c:pt idx="7">
                  <c:v>11.575352785793951</c:v>
                </c:pt>
                <c:pt idx="8">
                  <c:v>11.726305913506296</c:v>
                </c:pt>
                <c:pt idx="9">
                  <c:v>9.1395398225560367</c:v>
                </c:pt>
                <c:pt idx="10">
                  <c:v>11.421931575895858</c:v>
                </c:pt>
                <c:pt idx="11">
                  <c:v>8.1075227600569644</c:v>
                </c:pt>
                <c:pt idx="12">
                  <c:v>11.2033639378717</c:v>
                </c:pt>
                <c:pt idx="13">
                  <c:v>7.9190223313511137</c:v>
                </c:pt>
                <c:pt idx="14">
                  <c:v>11.889593251689602</c:v>
                </c:pt>
                <c:pt idx="15">
                  <c:v>12.046223485759363</c:v>
                </c:pt>
                <c:pt idx="16">
                  <c:v>7.5673956188088809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Annual'!$K$3:$K$19</c:f>
              <c:numCache>
                <c:formatCode>0.00</c:formatCode>
                <c:ptCount val="17"/>
                <c:pt idx="0">
                  <c:v>11.80721065316996</c:v>
                </c:pt>
                <c:pt idx="1">
                  <c:v>6.7964294205515197</c:v>
                </c:pt>
                <c:pt idx="2">
                  <c:v>6.9458018494496176</c:v>
                </c:pt>
                <c:pt idx="3">
                  <c:v>2.9701580466772772</c:v>
                </c:pt>
                <c:pt idx="4">
                  <c:v>6.3070141593567621</c:v>
                </c:pt>
                <c:pt idx="5">
                  <c:v>6.1419032917040397</c:v>
                </c:pt>
                <c:pt idx="6">
                  <c:v>4.2464826746590632</c:v>
                </c:pt>
                <c:pt idx="7">
                  <c:v>11.637937738898481</c:v>
                </c:pt>
                <c:pt idx="8">
                  <c:v>9.7722314901480178</c:v>
                </c:pt>
                <c:pt idx="9">
                  <c:v>10.364784817458611</c:v>
                </c:pt>
                <c:pt idx="10">
                  <c:v>7.1035962292384767</c:v>
                </c:pt>
                <c:pt idx="11">
                  <c:v>7.7800360064896505</c:v>
                </c:pt>
                <c:pt idx="12">
                  <c:v>6.0812817074343624</c:v>
                </c:pt>
                <c:pt idx="13">
                  <c:v>5.5841809779342988</c:v>
                </c:pt>
                <c:pt idx="14">
                  <c:v>11.558398987659817</c:v>
                </c:pt>
                <c:pt idx="15">
                  <c:v>11.422745729164642</c:v>
                </c:pt>
                <c:pt idx="16">
                  <c:v>7.4669895991355828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Annual'!$L$3:$L$19</c:f>
              <c:numCache>
                <c:formatCode>0.00</c:formatCode>
                <c:ptCount val="17"/>
                <c:pt idx="0">
                  <c:v>12.642245706465314</c:v>
                </c:pt>
                <c:pt idx="1">
                  <c:v>15.311531976518472</c:v>
                </c:pt>
                <c:pt idx="2">
                  <c:v>15.666630569924834</c:v>
                </c:pt>
                <c:pt idx="3">
                  <c:v>13.241087047474631</c:v>
                </c:pt>
                <c:pt idx="4">
                  <c:v>9.8887114217291021</c:v>
                </c:pt>
                <c:pt idx="5">
                  <c:v>14.595514931278197</c:v>
                </c:pt>
                <c:pt idx="6">
                  <c:v>15.308296404845803</c:v>
                </c:pt>
                <c:pt idx="7">
                  <c:v>15.579658084996098</c:v>
                </c:pt>
                <c:pt idx="8">
                  <c:v>16.11987795903314</c:v>
                </c:pt>
                <c:pt idx="9">
                  <c:v>21.855993810253757</c:v>
                </c:pt>
                <c:pt idx="10">
                  <c:v>11.907395354058753</c:v>
                </c:pt>
                <c:pt idx="11">
                  <c:v>16.297897712974162</c:v>
                </c:pt>
                <c:pt idx="12">
                  <c:v>11.929680673541089</c:v>
                </c:pt>
                <c:pt idx="13">
                  <c:v>2.8366443822828837</c:v>
                </c:pt>
                <c:pt idx="14">
                  <c:v>13.055792537941546</c:v>
                </c:pt>
                <c:pt idx="15">
                  <c:v>11.028159482149242</c:v>
                </c:pt>
                <c:pt idx="16">
                  <c:v>9.5116390967688673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Annual'!$M$3:$M$19</c:f>
              <c:numCache>
                <c:formatCode>0.00</c:formatCode>
                <c:ptCount val="17"/>
                <c:pt idx="0">
                  <c:v>12.007437492564934</c:v>
                </c:pt>
                <c:pt idx="1">
                  <c:v>14.74121102833203</c:v>
                </c:pt>
                <c:pt idx="2">
                  <c:v>9.4751352054395088</c:v>
                </c:pt>
                <c:pt idx="3">
                  <c:v>11.923857785279928</c:v>
                </c:pt>
                <c:pt idx="4">
                  <c:v>14.91929157055413</c:v>
                </c:pt>
                <c:pt idx="5">
                  <c:v>9.8649376768984869</c:v>
                </c:pt>
                <c:pt idx="6">
                  <c:v>9.9965013399731717</c:v>
                </c:pt>
                <c:pt idx="7">
                  <c:v>12.036316310202922</c:v>
                </c:pt>
                <c:pt idx="8">
                  <c:v>9.9832460011888244</c:v>
                </c:pt>
                <c:pt idx="9">
                  <c:v>7.3828606346226593</c:v>
                </c:pt>
                <c:pt idx="10">
                  <c:v>10.953125153122913</c:v>
                </c:pt>
                <c:pt idx="11">
                  <c:v>12.073784798386383</c:v>
                </c:pt>
                <c:pt idx="12">
                  <c:v>9.2244711449912096</c:v>
                </c:pt>
                <c:pt idx="13">
                  <c:v>9.1069691945008735</c:v>
                </c:pt>
                <c:pt idx="14">
                  <c:v>8.3648406247985125</c:v>
                </c:pt>
                <c:pt idx="15">
                  <c:v>8.9547619208177593</c:v>
                </c:pt>
                <c:pt idx="16">
                  <c:v>6.4361804171344419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Annual'!$N$3:$N$19</c:f>
              <c:numCache>
                <c:formatCode>0.00</c:formatCode>
                <c:ptCount val="17"/>
                <c:pt idx="0">
                  <c:v>21.992519361891933</c:v>
                </c:pt>
                <c:pt idx="1">
                  <c:v>8.175741899909033</c:v>
                </c:pt>
                <c:pt idx="2">
                  <c:v>10.260455180862728</c:v>
                </c:pt>
                <c:pt idx="3">
                  <c:v>2.8697068669596857</c:v>
                </c:pt>
                <c:pt idx="4">
                  <c:v>7.1261960391469499</c:v>
                </c:pt>
                <c:pt idx="5">
                  <c:v>8.2328962161140335</c:v>
                </c:pt>
                <c:pt idx="6">
                  <c:v>9.6152759147211349</c:v>
                </c:pt>
                <c:pt idx="7">
                  <c:v>10.43909543624534</c:v>
                </c:pt>
                <c:pt idx="8">
                  <c:v>9.4861649590816199</c:v>
                </c:pt>
                <c:pt idx="9">
                  <c:v>9.5132801379798053</c:v>
                </c:pt>
                <c:pt idx="10">
                  <c:v>9.9391644968276083</c:v>
                </c:pt>
                <c:pt idx="11">
                  <c:v>12.82219580133242</c:v>
                </c:pt>
                <c:pt idx="12">
                  <c:v>12.560611299241955</c:v>
                </c:pt>
                <c:pt idx="13">
                  <c:v>18.517233487137013</c:v>
                </c:pt>
                <c:pt idx="14">
                  <c:v>15.865275556200483</c:v>
                </c:pt>
                <c:pt idx="15">
                  <c:v>10.222006823072878</c:v>
                </c:pt>
                <c:pt idx="16">
                  <c:v>8.9999741286691588</c:v>
                </c:pt>
              </c:numCache>
            </c:numRef>
          </c:val>
        </c:ser>
        <c:marker val="1"/>
        <c:axId val="40912768"/>
        <c:axId val="40914304"/>
      </c:lineChart>
      <c:catAx>
        <c:axId val="40912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14304"/>
        <c:crosses val="autoZero"/>
        <c:auto val="1"/>
        <c:lblAlgn val="ctr"/>
        <c:lblOffset val="100"/>
        <c:tickLblSkip val="1"/>
        <c:tickMarkSkip val="1"/>
      </c:catAx>
      <c:valAx>
        <c:axId val="409143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12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213E-2"/>
          <c:y val="2.5555555555555581E-2"/>
          <c:w val="0.91219657043408664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Annual'!$C$20</c:f>
              <c:numCache>
                <c:formatCode>0.00</c:formatCode>
                <c:ptCount val="1"/>
                <c:pt idx="0">
                  <c:v>7.6257341917234518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Annual'!$D$20</c:f>
              <c:numCache>
                <c:formatCode>0.00</c:formatCode>
                <c:ptCount val="1"/>
                <c:pt idx="0">
                  <c:v>9.7545075936866041</c:v>
                </c:pt>
              </c:numCache>
            </c:numRef>
          </c:val>
          <c:shape val="cylinder"/>
        </c:ser>
        <c:shape val="box"/>
        <c:axId val="40952192"/>
        <c:axId val="40953728"/>
        <c:axId val="0"/>
      </c:bar3DChart>
      <c:catAx>
        <c:axId val="409521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53728"/>
        <c:crosses val="autoZero"/>
        <c:auto val="1"/>
        <c:lblAlgn val="ctr"/>
        <c:lblOffset val="100"/>
        <c:tickLblSkip val="1"/>
        <c:tickMarkSkip val="1"/>
      </c:catAx>
      <c:valAx>
        <c:axId val="40953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5219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82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Annual'!$F$20</c:f>
              <c:numCache>
                <c:formatCode>0.00</c:formatCode>
                <c:ptCount val="1"/>
                <c:pt idx="0">
                  <c:v>8.9406152881009895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Annual'!$G$20</c:f>
              <c:numCache>
                <c:formatCode>0.00</c:formatCode>
                <c:ptCount val="1"/>
                <c:pt idx="0">
                  <c:v>10.337711986222171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Annual'!$H$20</c:f>
              <c:numCache>
                <c:formatCode>0.00</c:formatCode>
                <c:ptCount val="1"/>
                <c:pt idx="0">
                  <c:v>8.7820017272729913</c:v>
                </c:pt>
              </c:numCache>
            </c:numRef>
          </c:val>
          <c:shape val="cylinder"/>
        </c:ser>
        <c:shape val="box"/>
        <c:axId val="40786944"/>
        <c:axId val="40801024"/>
        <c:axId val="0"/>
      </c:bar3DChart>
      <c:catAx>
        <c:axId val="40786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801024"/>
        <c:crosses val="autoZero"/>
        <c:auto val="1"/>
        <c:lblAlgn val="ctr"/>
        <c:lblOffset val="100"/>
        <c:tickLblSkip val="1"/>
        <c:tickMarkSkip val="1"/>
      </c:catAx>
      <c:valAx>
        <c:axId val="40801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7869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81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284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Annual'!$J$20</c:f>
              <c:numCache>
                <c:formatCode>0.00</c:formatCode>
                <c:ptCount val="1"/>
                <c:pt idx="0">
                  <c:v>10.242605606911345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Annual'!$K$20</c:f>
              <c:numCache>
                <c:formatCode>0.00</c:formatCode>
                <c:ptCount val="1"/>
                <c:pt idx="0">
                  <c:v>7.8815990223017742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Annual'!$L$20</c:f>
              <c:numCache>
                <c:formatCode>0.00</c:formatCode>
                <c:ptCount val="1"/>
                <c:pt idx="0">
                  <c:v>13.339809244249173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Annual'!$M$20</c:f>
              <c:numCache>
                <c:formatCode>0.00</c:formatCode>
                <c:ptCount val="1"/>
                <c:pt idx="0">
                  <c:v>10.437936958753451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Annual'!$N$20</c:f>
              <c:numCache>
                <c:formatCode>0.00</c:formatCode>
                <c:ptCount val="1"/>
                <c:pt idx="0">
                  <c:v>10.978693741493753</c:v>
                </c:pt>
              </c:numCache>
            </c:numRef>
          </c:val>
          <c:shape val="cylinder"/>
        </c:ser>
        <c:shape val="box"/>
        <c:axId val="41045376"/>
        <c:axId val="41059456"/>
        <c:axId val="0"/>
      </c:bar3DChart>
      <c:catAx>
        <c:axId val="410453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59456"/>
        <c:crosses val="autoZero"/>
        <c:auto val="1"/>
        <c:lblAlgn val="ctr"/>
        <c:lblOffset val="100"/>
        <c:tickLblSkip val="1"/>
        <c:tickMarkSkip val="1"/>
      </c:catAx>
      <c:valAx>
        <c:axId val="410594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453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Annualised'!$B$3:$B$72</c:f>
              <c:numCache>
                <c:formatCode>0.00</c:formatCode>
                <c:ptCount val="26"/>
                <c:pt idx="0">
                  <c:v>17.475171883942</c:v>
                </c:pt>
                <c:pt idx="1">
                  <c:v>17.093074040761714</c:v>
                </c:pt>
                <c:pt idx="2">
                  <c:v>17.061008450006167</c:v>
                </c:pt>
                <c:pt idx="3">
                  <c:v>17.623983377408319</c:v>
                </c:pt>
                <c:pt idx="4">
                  <c:v>16.468633922389973</c:v>
                </c:pt>
                <c:pt idx="5">
                  <c:v>13.011585988813227</c:v>
                </c:pt>
                <c:pt idx="6">
                  <c:v>12.114617537495054</c:v>
                </c:pt>
                <c:pt idx="7">
                  <c:v>13.663971651514744</c:v>
                </c:pt>
                <c:pt idx="8">
                  <c:v>10.026355103824837</c:v>
                </c:pt>
                <c:pt idx="9">
                  <c:v>8.2998488457799766</c:v>
                </c:pt>
                <c:pt idx="10">
                  <c:v>6.4848274558807635</c:v>
                </c:pt>
                <c:pt idx="11">
                  <c:v>3.1615082928686111</c:v>
                </c:pt>
                <c:pt idx="12">
                  <c:v>8.2027904189137502</c:v>
                </c:pt>
                <c:pt idx="13">
                  <c:v>9.5694814924659681</c:v>
                </c:pt>
                <c:pt idx="14">
                  <c:v>10.424927444725554</c:v>
                </c:pt>
                <c:pt idx="15">
                  <c:v>9.9471215814290144</c:v>
                </c:pt>
                <c:pt idx="16">
                  <c:v>5.3559266845552349</c:v>
                </c:pt>
                <c:pt idx="17">
                  <c:v>7.3223781849152072</c:v>
                </c:pt>
                <c:pt idx="18">
                  <c:v>5.5733041884143688</c:v>
                </c:pt>
                <c:pt idx="19">
                  <c:v>8.6698136741128522</c:v>
                </c:pt>
                <c:pt idx="20">
                  <c:v>9.8139686554081411</c:v>
                </c:pt>
                <c:pt idx="21">
                  <c:v>10.057292862101088</c:v>
                </c:pt>
                <c:pt idx="22">
                  <c:v>9.7431496229080157</c:v>
                </c:pt>
                <c:pt idx="23">
                  <c:v>10.084342289607852</c:v>
                </c:pt>
                <c:pt idx="24">
                  <c:v>8.2980865045256706</c:v>
                </c:pt>
                <c:pt idx="25">
                  <c:v>9.230970576462818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Annualised'!$E$3:$E$72</c:f>
              <c:numCache>
                <c:formatCode>0.00</c:formatCode>
                <c:ptCount val="26"/>
                <c:pt idx="0">
                  <c:v>14.21447293883957</c:v>
                </c:pt>
                <c:pt idx="1">
                  <c:v>15.435399274770687</c:v>
                </c:pt>
                <c:pt idx="2">
                  <c:v>16.786753326810544</c:v>
                </c:pt>
                <c:pt idx="3">
                  <c:v>17.41277883229148</c:v>
                </c:pt>
                <c:pt idx="4">
                  <c:v>13.875609392907329</c:v>
                </c:pt>
                <c:pt idx="5">
                  <c:v>14.335302434385863</c:v>
                </c:pt>
                <c:pt idx="6">
                  <c:v>15.483929201073648</c:v>
                </c:pt>
                <c:pt idx="7">
                  <c:v>13.519560962303409</c:v>
                </c:pt>
                <c:pt idx="8">
                  <c:v>7.4180100370222117</c:v>
                </c:pt>
                <c:pt idx="9">
                  <c:v>4.3381847446148996</c:v>
                </c:pt>
                <c:pt idx="10">
                  <c:v>7.3343826918359998</c:v>
                </c:pt>
                <c:pt idx="11">
                  <c:v>8.0529919234802509</c:v>
                </c:pt>
                <c:pt idx="12">
                  <c:v>10.807221200304788</c:v>
                </c:pt>
                <c:pt idx="13">
                  <c:v>11.789764744636107</c:v>
                </c:pt>
                <c:pt idx="14">
                  <c:v>8.1678700777038404</c:v>
                </c:pt>
                <c:pt idx="15">
                  <c:v>9.9809516957789981</c:v>
                </c:pt>
                <c:pt idx="16">
                  <c:v>8.7458729526697816</c:v>
                </c:pt>
                <c:pt idx="17">
                  <c:v>7.1556775386207665</c:v>
                </c:pt>
                <c:pt idx="18">
                  <c:v>7.2136548856958864</c:v>
                </c:pt>
                <c:pt idx="19">
                  <c:v>7.2856824856528837</c:v>
                </c:pt>
                <c:pt idx="20">
                  <c:v>8.8184292211335631</c:v>
                </c:pt>
                <c:pt idx="21">
                  <c:v>9.5871866409951121</c:v>
                </c:pt>
                <c:pt idx="22">
                  <c:v>9.7974686061334655</c:v>
                </c:pt>
                <c:pt idx="23">
                  <c:v>9.4864338191774742</c:v>
                </c:pt>
                <c:pt idx="24">
                  <c:v>9.2505016500570907</c:v>
                </c:pt>
                <c:pt idx="25">
                  <c:v>9.6349599184903489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Annualised'!$I$3:$I$72</c:f>
              <c:numCache>
                <c:formatCode>0.00</c:formatCode>
                <c:ptCount val="26"/>
                <c:pt idx="0">
                  <c:v>10.226598133177074</c:v>
                </c:pt>
                <c:pt idx="1">
                  <c:v>12.900886624339286</c:v>
                </c:pt>
                <c:pt idx="2">
                  <c:v>11.397209791446409</c:v>
                </c:pt>
                <c:pt idx="3">
                  <c:v>12.603622018354818</c:v>
                </c:pt>
                <c:pt idx="4">
                  <c:v>11.517498919182609</c:v>
                </c:pt>
                <c:pt idx="5">
                  <c:v>11.174760900430353</c:v>
                </c:pt>
                <c:pt idx="6">
                  <c:v>12.114678483046383</c:v>
                </c:pt>
                <c:pt idx="7">
                  <c:v>8.9228191114337321</c:v>
                </c:pt>
                <c:pt idx="8">
                  <c:v>9.8961694633067641</c:v>
                </c:pt>
                <c:pt idx="9">
                  <c:v>9.0679258724167511</c:v>
                </c:pt>
                <c:pt idx="10">
                  <c:v>8.2568004833911779</c:v>
                </c:pt>
                <c:pt idx="11">
                  <c:v>13.184536346701115</c:v>
                </c:pt>
                <c:pt idx="12">
                  <c:v>14.704606196250197</c:v>
                </c:pt>
                <c:pt idx="13">
                  <c:v>13.264886256835512</c:v>
                </c:pt>
                <c:pt idx="14">
                  <c:v>13.921984305743852</c:v>
                </c:pt>
                <c:pt idx="15">
                  <c:v>10.788428172340666</c:v>
                </c:pt>
                <c:pt idx="16">
                  <c:v>10.224015376729287</c:v>
                </c:pt>
                <c:pt idx="17">
                  <c:v>13.282350416232994</c:v>
                </c:pt>
                <c:pt idx="18">
                  <c:v>11.797950531122821</c:v>
                </c:pt>
                <c:pt idx="19">
                  <c:v>7.9162709730058882</c:v>
                </c:pt>
                <c:pt idx="20">
                  <c:v>9.2413444647731815</c:v>
                </c:pt>
                <c:pt idx="21">
                  <c:v>7.9416754966497916</c:v>
                </c:pt>
                <c:pt idx="22">
                  <c:v>7.4182041700215278</c:v>
                </c:pt>
                <c:pt idx="23">
                  <c:v>8.8485441034318431</c:v>
                </c:pt>
                <c:pt idx="24">
                  <c:v>6.9346437758097608</c:v>
                </c:pt>
                <c:pt idx="25">
                  <c:v>8.2278118762683352</c:v>
                </c:pt>
              </c:numCache>
            </c:numRef>
          </c:val>
        </c:ser>
        <c:marker val="1"/>
        <c:axId val="40986880"/>
        <c:axId val="40996864"/>
      </c:lineChart>
      <c:catAx>
        <c:axId val="40986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96864"/>
        <c:crosses val="autoZero"/>
        <c:auto val="1"/>
        <c:lblAlgn val="ctr"/>
        <c:lblOffset val="100"/>
        <c:tickLblSkip val="4"/>
        <c:tickMarkSkip val="1"/>
      </c:catAx>
      <c:valAx>
        <c:axId val="409968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986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85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Annualised'!$B$73</c:f>
              <c:numCache>
                <c:formatCode>0.00</c:formatCode>
                <c:ptCount val="1"/>
                <c:pt idx="0">
                  <c:v>9.3678575974962079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Annualised'!$E$73</c:f>
              <c:numCache>
                <c:formatCode>0.00</c:formatCode>
                <c:ptCount val="1"/>
                <c:pt idx="0">
                  <c:v>9.0043792954474267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Annualised'!$I$73</c:f>
              <c:numCache>
                <c:formatCode>0.00</c:formatCode>
                <c:ptCount val="1"/>
                <c:pt idx="0">
                  <c:v>10.722191911900236</c:v>
                </c:pt>
              </c:numCache>
            </c:numRef>
          </c:val>
          <c:shape val="cylinder"/>
        </c:ser>
        <c:shape val="box"/>
        <c:axId val="41022592"/>
        <c:axId val="41024128"/>
        <c:axId val="0"/>
      </c:bar3DChart>
      <c:catAx>
        <c:axId val="410225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24128"/>
        <c:crosses val="autoZero"/>
        <c:auto val="1"/>
        <c:lblAlgn val="ctr"/>
        <c:lblOffset val="100"/>
        <c:tickLblSkip val="1"/>
        <c:tickMarkSkip val="1"/>
      </c:catAx>
      <c:valAx>
        <c:axId val="410241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02259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75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71E-2"/>
          <c:w val="0.92259148018868775"/>
          <c:h val="0.93573425493759621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Annualised'!$C$3:$C$72</c:f>
              <c:numCache>
                <c:formatCode>0.00</c:formatCode>
                <c:ptCount val="26"/>
                <c:pt idx="0">
                  <c:v>16.287337125631225</c:v>
                </c:pt>
                <c:pt idx="1">
                  <c:v>15.184282965010777</c:v>
                </c:pt>
                <c:pt idx="2">
                  <c:v>15.53554341288981</c:v>
                </c:pt>
                <c:pt idx="3">
                  <c:v>15.79592598350891</c:v>
                </c:pt>
                <c:pt idx="4">
                  <c:v>15.216455074842747</c:v>
                </c:pt>
                <c:pt idx="5">
                  <c:v>9.8858970556311014</c:v>
                </c:pt>
                <c:pt idx="6">
                  <c:v>8.8588266718486022</c:v>
                </c:pt>
                <c:pt idx="7">
                  <c:v>11.86195233197969</c:v>
                </c:pt>
                <c:pt idx="8">
                  <c:v>9.8229612623041493</c:v>
                </c:pt>
                <c:pt idx="9">
                  <c:v>9.0999495188873549</c:v>
                </c:pt>
                <c:pt idx="10">
                  <c:v>6.767656296401535</c:v>
                </c:pt>
                <c:pt idx="11">
                  <c:v>3.4064488515630176</c:v>
                </c:pt>
                <c:pt idx="12">
                  <c:v>5.7095464233970574</c:v>
                </c:pt>
                <c:pt idx="13">
                  <c:v>6.5710636785333234</c:v>
                </c:pt>
                <c:pt idx="14">
                  <c:v>5.9154977788587173</c:v>
                </c:pt>
                <c:pt idx="15">
                  <c:v>6.5382492309501581</c:v>
                </c:pt>
                <c:pt idx="16">
                  <c:v>5.2371860306142493</c:v>
                </c:pt>
                <c:pt idx="17">
                  <c:v>7.7966311782332083</c:v>
                </c:pt>
                <c:pt idx="18">
                  <c:v>7.3227394365424399</c:v>
                </c:pt>
                <c:pt idx="19">
                  <c:v>7.3277451033066514</c:v>
                </c:pt>
                <c:pt idx="20">
                  <c:v>8.4719545954977509</c:v>
                </c:pt>
                <c:pt idx="21">
                  <c:v>8.3475821199256011</c:v>
                </c:pt>
                <c:pt idx="22">
                  <c:v>9.6240175850627576</c:v>
                </c:pt>
                <c:pt idx="23">
                  <c:v>10.291102848115054</c:v>
                </c:pt>
                <c:pt idx="24">
                  <c:v>9.2063539680466313</c:v>
                </c:pt>
                <c:pt idx="25">
                  <c:v>10.443519413489311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Annualised'!$D$3:$D$72</c:f>
              <c:numCache>
                <c:formatCode>0.00</c:formatCode>
                <c:ptCount val="26"/>
                <c:pt idx="0">
                  <c:v>20.22569079894572</c:v>
                </c:pt>
                <c:pt idx="1">
                  <c:v>21.795435587615383</c:v>
                </c:pt>
                <c:pt idx="2">
                  <c:v>20.567937986222017</c:v>
                </c:pt>
                <c:pt idx="3">
                  <c:v>21.163673475228673</c:v>
                </c:pt>
                <c:pt idx="4">
                  <c:v>19.273164078610545</c:v>
                </c:pt>
                <c:pt idx="5">
                  <c:v>20.293836031235788</c:v>
                </c:pt>
                <c:pt idx="6">
                  <c:v>19.287026751896789</c:v>
                </c:pt>
                <c:pt idx="7">
                  <c:v>16.998663477511816</c:v>
                </c:pt>
                <c:pt idx="8">
                  <c:v>10.46640641417283</c:v>
                </c:pt>
                <c:pt idx="9">
                  <c:v>6.5970511607996025</c:v>
                </c:pt>
                <c:pt idx="10">
                  <c:v>5.9162329124025677</c:v>
                </c:pt>
                <c:pt idx="11">
                  <c:v>2.7281386755832187</c:v>
                </c:pt>
                <c:pt idx="12">
                  <c:v>13.565610476410503</c:v>
                </c:pt>
                <c:pt idx="13">
                  <c:v>16.100635482151727</c:v>
                </c:pt>
                <c:pt idx="14">
                  <c:v>19.563488034490398</c:v>
                </c:pt>
                <c:pt idx="15">
                  <c:v>16.018211985740955</c:v>
                </c:pt>
                <c:pt idx="16">
                  <c:v>5.5936628476276651</c:v>
                </c:pt>
                <c:pt idx="17">
                  <c:v>6.3741506585656724</c:v>
                </c:pt>
                <c:pt idx="18">
                  <c:v>2.4326871246482149</c:v>
                </c:pt>
                <c:pt idx="19">
                  <c:v>10.864690002585588</c:v>
                </c:pt>
                <c:pt idx="20">
                  <c:v>12.49180634890908</c:v>
                </c:pt>
                <c:pt idx="21">
                  <c:v>13.521423018885164</c:v>
                </c:pt>
                <c:pt idx="22">
                  <c:v>9.9672274415556092</c:v>
                </c:pt>
                <c:pt idx="23">
                  <c:v>9.756985160325117</c:v>
                </c:pt>
                <c:pt idx="24">
                  <c:v>6.5505046894576253</c:v>
                </c:pt>
                <c:pt idx="25">
                  <c:v>6.8861360626242414</c:v>
                </c:pt>
              </c:numCache>
            </c:numRef>
          </c:val>
        </c:ser>
        <c:marker val="1"/>
        <c:axId val="41142912"/>
        <c:axId val="41148800"/>
      </c:lineChart>
      <c:catAx>
        <c:axId val="41142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48800"/>
        <c:crosses val="autoZero"/>
        <c:auto val="1"/>
        <c:lblAlgn val="ctr"/>
        <c:lblOffset val="100"/>
        <c:tickLblSkip val="4"/>
        <c:tickMarkSkip val="4"/>
      </c:catAx>
      <c:valAx>
        <c:axId val="41148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1142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01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Annualised'!$F$3:$F$72</c:f>
              <c:numCache>
                <c:formatCode>0.00</c:formatCode>
                <c:ptCount val="26"/>
                <c:pt idx="0">
                  <c:v>13.290746429561114</c:v>
                </c:pt>
                <c:pt idx="1">
                  <c:v>13.527764029893358</c:v>
                </c:pt>
                <c:pt idx="2">
                  <c:v>14.747151191983274</c:v>
                </c:pt>
                <c:pt idx="3">
                  <c:v>15.265084949652341</c:v>
                </c:pt>
                <c:pt idx="4">
                  <c:v>13.688879231959447</c:v>
                </c:pt>
                <c:pt idx="5">
                  <c:v>13.838233922175464</c:v>
                </c:pt>
                <c:pt idx="6">
                  <c:v>14.755350963348471</c:v>
                </c:pt>
                <c:pt idx="7">
                  <c:v>13.131754989735454</c:v>
                </c:pt>
                <c:pt idx="8">
                  <c:v>6.3096828889055354</c:v>
                </c:pt>
                <c:pt idx="9">
                  <c:v>3.3376276698678402</c:v>
                </c:pt>
                <c:pt idx="10">
                  <c:v>6.6236544707555129</c:v>
                </c:pt>
                <c:pt idx="11">
                  <c:v>6.8109649936609644</c:v>
                </c:pt>
                <c:pt idx="12">
                  <c:v>11.219486347349898</c:v>
                </c:pt>
                <c:pt idx="13">
                  <c:v>12.247699159026039</c:v>
                </c:pt>
                <c:pt idx="14">
                  <c:v>8.545990934466035</c:v>
                </c:pt>
                <c:pt idx="15">
                  <c:v>11.098000194600553</c:v>
                </c:pt>
                <c:pt idx="16">
                  <c:v>8.7298048777548374</c:v>
                </c:pt>
                <c:pt idx="17">
                  <c:v>7.3747142917754598</c:v>
                </c:pt>
                <c:pt idx="18">
                  <c:v>6.4391714640176954</c:v>
                </c:pt>
                <c:pt idx="19">
                  <c:v>6.7374115809402806</c:v>
                </c:pt>
                <c:pt idx="20">
                  <c:v>8.4795265117624758</c:v>
                </c:pt>
                <c:pt idx="21">
                  <c:v>8.8019178589099862</c:v>
                </c:pt>
                <c:pt idx="22">
                  <c:v>9.3589424715299572</c:v>
                </c:pt>
                <c:pt idx="23">
                  <c:v>9.1623571664635541</c:v>
                </c:pt>
                <c:pt idx="24">
                  <c:v>9.0355383543245988</c:v>
                </c:pt>
                <c:pt idx="25">
                  <c:v>9.420807006384516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Annualised'!$G$3:$G$72</c:f>
              <c:numCache>
                <c:formatCode>0.00</c:formatCode>
                <c:ptCount val="26"/>
                <c:pt idx="0">
                  <c:v>8.7572973829287548</c:v>
                </c:pt>
                <c:pt idx="1">
                  <c:v>9.336619222766176</c:v>
                </c:pt>
                <c:pt idx="2">
                  <c:v>12.480321564591264</c:v>
                </c:pt>
                <c:pt idx="3">
                  <c:v>13.45666497763866</c:v>
                </c:pt>
                <c:pt idx="4">
                  <c:v>14.139867181109564</c:v>
                </c:pt>
                <c:pt idx="5">
                  <c:v>15.628939121106116</c:v>
                </c:pt>
                <c:pt idx="6">
                  <c:v>17.628435734343988</c:v>
                </c:pt>
                <c:pt idx="7">
                  <c:v>15.374041838266498</c:v>
                </c:pt>
                <c:pt idx="8">
                  <c:v>7.9185465525919083</c:v>
                </c:pt>
                <c:pt idx="9">
                  <c:v>3.34996337041868</c:v>
                </c:pt>
                <c:pt idx="10">
                  <c:v>10.985779455914111</c:v>
                </c:pt>
                <c:pt idx="11">
                  <c:v>10.636225342204646</c:v>
                </c:pt>
                <c:pt idx="12">
                  <c:v>9.7172982171056486</c:v>
                </c:pt>
                <c:pt idx="13">
                  <c:v>10.629637212580445</c:v>
                </c:pt>
                <c:pt idx="14">
                  <c:v>7.5294824694243365</c:v>
                </c:pt>
                <c:pt idx="15">
                  <c:v>8.4168126296881063</c:v>
                </c:pt>
                <c:pt idx="16">
                  <c:v>10.937550652009813</c:v>
                </c:pt>
                <c:pt idx="17">
                  <c:v>8.6999872022323128</c:v>
                </c:pt>
                <c:pt idx="18">
                  <c:v>8.1106806898865145</c:v>
                </c:pt>
                <c:pt idx="19">
                  <c:v>10.693754595329416</c:v>
                </c:pt>
                <c:pt idx="20">
                  <c:v>11.355867831371063</c:v>
                </c:pt>
                <c:pt idx="21">
                  <c:v>12.740088105726882</c:v>
                </c:pt>
                <c:pt idx="22">
                  <c:v>13.030353848733839</c:v>
                </c:pt>
                <c:pt idx="23">
                  <c:v>12.107301678381859</c:v>
                </c:pt>
                <c:pt idx="24">
                  <c:v>10.767516452710471</c:v>
                </c:pt>
                <c:pt idx="25">
                  <c:v>10.824014322139666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Annualised'!$H$3:$H$72</c:f>
              <c:numCache>
                <c:formatCode>0.00</c:formatCode>
                <c:ptCount val="26"/>
                <c:pt idx="0">
                  <c:v>27.182135503590192</c:v>
                </c:pt>
                <c:pt idx="1">
                  <c:v>37.030530734240187</c:v>
                </c:pt>
                <c:pt idx="2">
                  <c:v>37.253414744821271</c:v>
                </c:pt>
                <c:pt idx="3">
                  <c:v>39.410140534276032</c:v>
                </c:pt>
                <c:pt idx="4">
                  <c:v>15.279211854572605</c:v>
                </c:pt>
                <c:pt idx="5">
                  <c:v>17.190808876402798</c:v>
                </c:pt>
                <c:pt idx="6">
                  <c:v>19.44744801173449</c:v>
                </c:pt>
                <c:pt idx="7">
                  <c:v>15.267781864256314</c:v>
                </c:pt>
                <c:pt idx="8">
                  <c:v>16.326900495199524</c:v>
                </c:pt>
                <c:pt idx="9">
                  <c:v>12.072176858284216</c:v>
                </c:pt>
                <c:pt idx="10">
                  <c:v>10.131324483230033</c:v>
                </c:pt>
                <c:pt idx="11">
                  <c:v>15.479066739153268</c:v>
                </c:pt>
                <c:pt idx="12">
                  <c:v>8.3274981834898529</c:v>
                </c:pt>
                <c:pt idx="13">
                  <c:v>9.4261980955762397</c:v>
                </c:pt>
                <c:pt idx="14">
                  <c:v>6.0222331369319431</c:v>
                </c:pt>
                <c:pt idx="15">
                  <c:v>3.4159642532914196</c:v>
                </c:pt>
                <c:pt idx="16">
                  <c:v>7.5277476465677351</c:v>
                </c:pt>
                <c:pt idx="17">
                  <c:v>4.8064456290470599</c:v>
                </c:pt>
                <c:pt idx="18">
                  <c:v>11.959326480427061</c:v>
                </c:pt>
                <c:pt idx="19">
                  <c:v>9.1785997628579086</c:v>
                </c:pt>
                <c:pt idx="20">
                  <c:v>9.8927038626609445</c:v>
                </c:pt>
                <c:pt idx="21">
                  <c:v>13.168079616660519</c:v>
                </c:pt>
                <c:pt idx="22">
                  <c:v>10.815363881401616</c:v>
                </c:pt>
                <c:pt idx="23">
                  <c:v>10.168700925134114</c:v>
                </c:pt>
                <c:pt idx="24">
                  <c:v>9.9557620184801827</c:v>
                </c:pt>
                <c:pt idx="25">
                  <c:v>10.364308418140675</c:v>
                </c:pt>
              </c:numCache>
            </c:numRef>
          </c:val>
        </c:ser>
        <c:marker val="1"/>
        <c:axId val="67585152"/>
        <c:axId val="67586688"/>
      </c:lineChart>
      <c:catAx>
        <c:axId val="67585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586688"/>
        <c:crosses val="autoZero"/>
        <c:auto val="1"/>
        <c:lblAlgn val="ctr"/>
        <c:lblOffset val="100"/>
        <c:tickLblSkip val="4"/>
        <c:tickMarkSkip val="1"/>
      </c:catAx>
      <c:valAx>
        <c:axId val="67586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5851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16E-2"/>
          <c:w val="0.2699725493029007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Annualised'!$J$3:$J$72</c:f>
              <c:numCache>
                <c:formatCode>0.00</c:formatCode>
                <c:ptCount val="26"/>
                <c:pt idx="0">
                  <c:v>6.6005002715165197</c:v>
                </c:pt>
                <c:pt idx="1">
                  <c:v>7.5448052562854144</c:v>
                </c:pt>
                <c:pt idx="2">
                  <c:v>9.3462245235385204</c:v>
                </c:pt>
                <c:pt idx="3">
                  <c:v>8.6879800065686261</c:v>
                </c:pt>
                <c:pt idx="4">
                  <c:v>11.277799357570849</c:v>
                </c:pt>
                <c:pt idx="5">
                  <c:v>13.540681726770709</c:v>
                </c:pt>
                <c:pt idx="6">
                  <c:v>10.767256993967573</c:v>
                </c:pt>
                <c:pt idx="7">
                  <c:v>9.6142584730565801</c:v>
                </c:pt>
                <c:pt idx="8">
                  <c:v>8.7743657568044959</c:v>
                </c:pt>
                <c:pt idx="9">
                  <c:v>5.9578672501686132</c:v>
                </c:pt>
                <c:pt idx="10">
                  <c:v>9.9462004812142624</c:v>
                </c:pt>
                <c:pt idx="11">
                  <c:v>7.1475381522417587</c:v>
                </c:pt>
                <c:pt idx="12">
                  <c:v>10.239749307065301</c:v>
                </c:pt>
                <c:pt idx="13">
                  <c:v>12.148061603946704</c:v>
                </c:pt>
                <c:pt idx="14">
                  <c:v>10.822783194095285</c:v>
                </c:pt>
                <c:pt idx="15">
                  <c:v>13.928580474249857</c:v>
                </c:pt>
                <c:pt idx="16">
                  <c:v>14.155571046507157</c:v>
                </c:pt>
                <c:pt idx="17">
                  <c:v>12.433927306681268</c:v>
                </c:pt>
                <c:pt idx="18">
                  <c:v>11.512321026856394</c:v>
                </c:pt>
                <c:pt idx="19">
                  <c:v>10.579956627690473</c:v>
                </c:pt>
                <c:pt idx="20">
                  <c:v>8.9520183297670233</c:v>
                </c:pt>
                <c:pt idx="21">
                  <c:v>8.4076108569012504</c:v>
                </c:pt>
                <c:pt idx="22">
                  <c:v>7.4352456900490678</c:v>
                </c:pt>
                <c:pt idx="23">
                  <c:v>5.8883700483508807</c:v>
                </c:pt>
                <c:pt idx="24">
                  <c:v>7.6396447132925021</c:v>
                </c:pt>
                <c:pt idx="25">
                  <c:v>7.0835736816918251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Annualised'!$K$3:$K$72</c:f>
              <c:numCache>
                <c:formatCode>0.00</c:formatCode>
                <c:ptCount val="26"/>
                <c:pt idx="0">
                  <c:v>8.4306870822809952</c:v>
                </c:pt>
                <c:pt idx="1">
                  <c:v>7.4210134130315586</c:v>
                </c:pt>
                <c:pt idx="2">
                  <c:v>7.8177708722444379</c:v>
                </c:pt>
                <c:pt idx="3">
                  <c:v>7.5205736892267048</c:v>
                </c:pt>
                <c:pt idx="4">
                  <c:v>6.6973928691985023</c:v>
                </c:pt>
                <c:pt idx="5">
                  <c:v>6.3950391984348505</c:v>
                </c:pt>
                <c:pt idx="6">
                  <c:v>7.0497308577091813</c:v>
                </c:pt>
                <c:pt idx="7">
                  <c:v>4.3728168162211078</c:v>
                </c:pt>
                <c:pt idx="8">
                  <c:v>3.7832240461671129</c:v>
                </c:pt>
                <c:pt idx="9">
                  <c:v>4.730645545526289</c:v>
                </c:pt>
                <c:pt idx="10">
                  <c:v>6.1018638874770739</c:v>
                </c:pt>
                <c:pt idx="11">
                  <c:v>7.4267453449483769</c:v>
                </c:pt>
                <c:pt idx="12">
                  <c:v>12.391605365666454</c:v>
                </c:pt>
                <c:pt idx="13">
                  <c:v>11.53510615452903</c:v>
                </c:pt>
                <c:pt idx="14">
                  <c:v>10.684492217208971</c:v>
                </c:pt>
                <c:pt idx="15">
                  <c:v>11.707752209839692</c:v>
                </c:pt>
                <c:pt idx="16">
                  <c:v>8.2136395959127366</c:v>
                </c:pt>
                <c:pt idx="17">
                  <c:v>13.888559467434414</c:v>
                </c:pt>
                <c:pt idx="18">
                  <c:v>11.405772706047088</c:v>
                </c:pt>
                <c:pt idx="19">
                  <c:v>12.065541081145314</c:v>
                </c:pt>
                <c:pt idx="20">
                  <c:v>7.3280976326346279</c:v>
                </c:pt>
                <c:pt idx="21">
                  <c:v>7.0195042665583092</c:v>
                </c:pt>
                <c:pt idx="22">
                  <c:v>7.2191329166871778</c:v>
                </c:pt>
                <c:pt idx="23">
                  <c:v>8.1030208428977986</c:v>
                </c:pt>
                <c:pt idx="24">
                  <c:v>7.9378881078951178</c:v>
                </c:pt>
                <c:pt idx="25">
                  <c:v>7.1071340046413525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Annualised'!$L$3:$L$72</c:f>
              <c:numCache>
                <c:formatCode>0.00</c:formatCode>
                <c:ptCount val="26"/>
                <c:pt idx="0">
                  <c:v>15.876630265240591</c:v>
                </c:pt>
                <c:pt idx="1">
                  <c:v>15.529489154559052</c:v>
                </c:pt>
                <c:pt idx="2">
                  <c:v>15.35621947069458</c:v>
                </c:pt>
                <c:pt idx="3">
                  <c:v>18.298435658360539</c:v>
                </c:pt>
                <c:pt idx="4">
                  <c:v>15.292638157434871</c:v>
                </c:pt>
                <c:pt idx="5">
                  <c:v>10.462580792056867</c:v>
                </c:pt>
                <c:pt idx="6">
                  <c:v>15.199597397221773</c:v>
                </c:pt>
                <c:pt idx="7">
                  <c:v>7.2943660545952627</c:v>
                </c:pt>
                <c:pt idx="8">
                  <c:v>3.450447420778139</c:v>
                </c:pt>
                <c:pt idx="9">
                  <c:v>2.5311553085263538</c:v>
                </c:pt>
                <c:pt idx="10">
                  <c:v>2.3148072788623297</c:v>
                </c:pt>
                <c:pt idx="11">
                  <c:v>3.0974305104470541</c:v>
                </c:pt>
                <c:pt idx="12">
                  <c:v>13.482481914996411</c:v>
                </c:pt>
                <c:pt idx="13">
                  <c:v>15.32291926744927</c:v>
                </c:pt>
                <c:pt idx="14">
                  <c:v>11.192604758443309</c:v>
                </c:pt>
                <c:pt idx="15">
                  <c:v>12.449637097967859</c:v>
                </c:pt>
                <c:pt idx="16">
                  <c:v>11.838592789311511</c:v>
                </c:pt>
                <c:pt idx="17">
                  <c:v>11.078960492012493</c:v>
                </c:pt>
                <c:pt idx="18">
                  <c:v>11.634183906016796</c:v>
                </c:pt>
                <c:pt idx="19">
                  <c:v>10.692769935138154</c:v>
                </c:pt>
                <c:pt idx="20">
                  <c:v>11.241190289741581</c:v>
                </c:pt>
                <c:pt idx="21">
                  <c:v>12.070377211188738</c:v>
                </c:pt>
                <c:pt idx="22">
                  <c:v>7.2887976814098865</c:v>
                </c:pt>
                <c:pt idx="23">
                  <c:v>6.6445364510186486</c:v>
                </c:pt>
                <c:pt idx="24">
                  <c:v>6.1804357599096118</c:v>
                </c:pt>
                <c:pt idx="25">
                  <c:v>4.6902807143971481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Annualised'!$M$3:$M$72</c:f>
              <c:numCache>
                <c:formatCode>0.00</c:formatCode>
                <c:ptCount val="26"/>
                <c:pt idx="0">
                  <c:v>11.565116867680361</c:v>
                </c:pt>
                <c:pt idx="1">
                  <c:v>12.141681584642146</c:v>
                </c:pt>
                <c:pt idx="2">
                  <c:v>11.802810671554038</c:v>
                </c:pt>
                <c:pt idx="3">
                  <c:v>12.765740829184502</c:v>
                </c:pt>
                <c:pt idx="4">
                  <c:v>10.156206384947367</c:v>
                </c:pt>
                <c:pt idx="5">
                  <c:v>8.8756269536701016</c:v>
                </c:pt>
                <c:pt idx="6">
                  <c:v>9.5658516447270365</c:v>
                </c:pt>
                <c:pt idx="7">
                  <c:v>8.3393748586044509</c:v>
                </c:pt>
                <c:pt idx="8">
                  <c:v>8.7463730408306439</c:v>
                </c:pt>
                <c:pt idx="9">
                  <c:v>8.9943410149688319</c:v>
                </c:pt>
                <c:pt idx="10">
                  <c:v>10.007897151252269</c:v>
                </c:pt>
                <c:pt idx="11">
                  <c:v>8.6781560207102668</c:v>
                </c:pt>
                <c:pt idx="12">
                  <c:v>8.1749434642520278</c:v>
                </c:pt>
                <c:pt idx="13">
                  <c:v>8.2673106287794695</c:v>
                </c:pt>
                <c:pt idx="14">
                  <c:v>8.1444369905891829</c:v>
                </c:pt>
                <c:pt idx="15">
                  <c:v>8.8656079005882553</c:v>
                </c:pt>
                <c:pt idx="16">
                  <c:v>9.2117457123037916</c:v>
                </c:pt>
                <c:pt idx="17">
                  <c:v>8.6364965852179889</c:v>
                </c:pt>
                <c:pt idx="18">
                  <c:v>9.7112942520128911</c:v>
                </c:pt>
                <c:pt idx="19">
                  <c:v>8.2650064946772872</c:v>
                </c:pt>
                <c:pt idx="20">
                  <c:v>6.9999622700783233</c:v>
                </c:pt>
                <c:pt idx="21">
                  <c:v>6.708595374233199</c:v>
                </c:pt>
                <c:pt idx="22">
                  <c:v>6.1234473505531355</c:v>
                </c:pt>
                <c:pt idx="23">
                  <c:v>5.9349449355876649</c:v>
                </c:pt>
                <c:pt idx="24">
                  <c:v>6.3434488087810879</c:v>
                </c:pt>
                <c:pt idx="25">
                  <c:v>5.5756038800976482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Annualised'!$N$3:$N$72</c:f>
              <c:numCache>
                <c:formatCode>0.00</c:formatCode>
                <c:ptCount val="26"/>
                <c:pt idx="0">
                  <c:v>9.0752017550364528</c:v>
                </c:pt>
                <c:pt idx="1">
                  <c:v>17.366727622279619</c:v>
                </c:pt>
                <c:pt idx="2">
                  <c:v>11.394017187213585</c:v>
                </c:pt>
                <c:pt idx="3">
                  <c:v>13.729652647246157</c:v>
                </c:pt>
                <c:pt idx="4">
                  <c:v>11.649461460387162</c:v>
                </c:pt>
                <c:pt idx="5">
                  <c:v>13.152914571876103</c:v>
                </c:pt>
                <c:pt idx="6">
                  <c:v>13.819818656699336</c:v>
                </c:pt>
                <c:pt idx="7">
                  <c:v>11.642610210539306</c:v>
                </c:pt>
                <c:pt idx="8">
                  <c:v>17.634949349999641</c:v>
                </c:pt>
                <c:pt idx="9">
                  <c:v>17.078585515398586</c:v>
                </c:pt>
                <c:pt idx="10">
                  <c:v>11.550610905561292</c:v>
                </c:pt>
                <c:pt idx="11">
                  <c:v>27.29003369036397</c:v>
                </c:pt>
                <c:pt idx="12">
                  <c:v>20.878057222622743</c:v>
                </c:pt>
                <c:pt idx="13">
                  <c:v>15.031592910837215</c:v>
                </c:pt>
                <c:pt idx="14">
                  <c:v>20.58731532128208</c:v>
                </c:pt>
                <c:pt idx="15">
                  <c:v>8.5173978408873108</c:v>
                </c:pt>
                <c:pt idx="16">
                  <c:v>8.4044309609199512</c:v>
                </c:pt>
                <c:pt idx="17">
                  <c:v>16.379476505422851</c:v>
                </c:pt>
                <c:pt idx="18">
                  <c:v>12.828616806676038</c:v>
                </c:pt>
                <c:pt idx="19">
                  <c:v>3.4347570782747332</c:v>
                </c:pt>
                <c:pt idx="20">
                  <c:v>9.5615558829349894</c:v>
                </c:pt>
                <c:pt idx="21">
                  <c:v>6.0581412545158804</c:v>
                </c:pt>
                <c:pt idx="22">
                  <c:v>7.9454407678706849</c:v>
                </c:pt>
                <c:pt idx="23">
                  <c:v>13.076867347678037</c:v>
                </c:pt>
                <c:pt idx="24">
                  <c:v>6.901283906127385</c:v>
                </c:pt>
                <c:pt idx="25">
                  <c:v>12.147680453446066</c:v>
                </c:pt>
              </c:numCache>
            </c:numRef>
          </c:val>
        </c:ser>
        <c:marker val="1"/>
        <c:axId val="67654784"/>
        <c:axId val="67656320"/>
      </c:lineChart>
      <c:catAx>
        <c:axId val="67654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656320"/>
        <c:crosses val="autoZero"/>
        <c:auto val="1"/>
        <c:lblAlgn val="ctr"/>
        <c:lblOffset val="100"/>
        <c:tickLblSkip val="4"/>
        <c:tickMarkSkip val="1"/>
      </c:catAx>
      <c:valAx>
        <c:axId val="67656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654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58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3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Annualised'!$C$73</c:f>
              <c:numCache>
                <c:formatCode>0.00</c:formatCode>
                <c:ptCount val="1"/>
                <c:pt idx="0">
                  <c:v>8.1232518445113691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Annualised'!$D$73</c:f>
              <c:numCache>
                <c:formatCode>0.00</c:formatCode>
                <c:ptCount val="1"/>
                <c:pt idx="0">
                  <c:v>10.58706905483885</c:v>
                </c:pt>
              </c:numCache>
            </c:numRef>
          </c:val>
          <c:shape val="cylinder"/>
        </c:ser>
        <c:shape val="box"/>
        <c:axId val="67698048"/>
        <c:axId val="67912832"/>
        <c:axId val="0"/>
      </c:bar3DChart>
      <c:catAx>
        <c:axId val="676980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912832"/>
        <c:crosses val="autoZero"/>
        <c:auto val="1"/>
        <c:lblAlgn val="ctr"/>
        <c:lblOffset val="100"/>
        <c:tickLblSkip val="1"/>
        <c:tickMarkSkip val="1"/>
      </c:catAx>
      <c:valAx>
        <c:axId val="67912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69804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31"/>
          <c:h val="0.100000338667343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3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Annualised'!$F$73</c:f>
              <c:numCache>
                <c:formatCode>0.00</c:formatCode>
                <c:ptCount val="1"/>
                <c:pt idx="0">
                  <c:v>8.8897292575528031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Annualised'!$G$73</c:f>
              <c:numCache>
                <c:formatCode>0.00</c:formatCode>
                <c:ptCount val="1"/>
                <c:pt idx="0">
                  <c:v>10.313528596905373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Annualised'!$H$73</c:f>
              <c:numCache>
                <c:formatCode>0.00</c:formatCode>
                <c:ptCount val="1"/>
                <c:pt idx="0">
                  <c:v>9.689050527192073</c:v>
                </c:pt>
              </c:numCache>
            </c:numRef>
          </c:val>
          <c:shape val="cylinder"/>
        </c:ser>
        <c:shape val="box"/>
        <c:axId val="67934464"/>
        <c:axId val="67944448"/>
        <c:axId val="0"/>
      </c:bar3DChart>
      <c:catAx>
        <c:axId val="679344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944448"/>
        <c:crosses val="autoZero"/>
        <c:auto val="1"/>
        <c:lblAlgn val="ctr"/>
        <c:lblOffset val="100"/>
        <c:tickLblSkip val="1"/>
        <c:tickMarkSkip val="1"/>
      </c:catAx>
      <c:valAx>
        <c:axId val="67944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79344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671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375E-2"/>
          <c:y val="2.5470653377630131E-2"/>
          <c:w val="0.91883189715648306"/>
          <c:h val="0.87539915052519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Annualised'!$J$73</c:f>
              <c:numCache>
                <c:formatCode>0.00</c:formatCode>
                <c:ptCount val="1"/>
                <c:pt idx="0">
                  <c:v>9.9250764988234188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Annualised'!$K$73</c:f>
              <c:numCache>
                <c:formatCode>0.00</c:formatCode>
                <c:ptCount val="1"/>
                <c:pt idx="0">
                  <c:v>8.3870765670557432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Annualised'!$L$73</c:f>
              <c:numCache>
                <c:formatCode>0.00</c:formatCode>
                <c:ptCount val="1"/>
                <c:pt idx="0">
                  <c:v>13.194652028145022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Annualised'!$M$73</c:f>
              <c:numCache>
                <c:formatCode>0.00</c:formatCode>
                <c:ptCount val="1"/>
                <c:pt idx="0">
                  <c:v>10.359837699212616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Annualised'!$N$73</c:f>
              <c:numCache>
                <c:formatCode>0.00</c:formatCode>
                <c:ptCount val="1"/>
                <c:pt idx="0">
                  <c:v>10.975928880022058</c:v>
                </c:pt>
              </c:numCache>
            </c:numRef>
          </c:val>
          <c:shape val="cylinder"/>
        </c:ser>
        <c:shape val="box"/>
        <c:axId val="68295296"/>
        <c:axId val="68301184"/>
        <c:axId val="0"/>
      </c:bar3DChart>
      <c:catAx>
        <c:axId val="682952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301184"/>
        <c:crosses val="autoZero"/>
        <c:auto val="1"/>
        <c:lblAlgn val="ctr"/>
        <c:lblOffset val="100"/>
        <c:tickLblSkip val="1"/>
        <c:tickMarkSkip val="1"/>
      </c:catAx>
      <c:valAx>
        <c:axId val="683011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29529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99" r="0.75000000000000699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11E-2"/>
          <c:w val="0.913822589276206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Contributions'!$B$3:$B$19</c:f>
              <c:numCache>
                <c:formatCode>0.00</c:formatCode>
                <c:ptCount val="17"/>
                <c:pt idx="0">
                  <c:v>6.3849656498061851</c:v>
                </c:pt>
                <c:pt idx="1">
                  <c:v>6.3016631975119068</c:v>
                </c:pt>
                <c:pt idx="2">
                  <c:v>6.5136755906929436</c:v>
                </c:pt>
                <c:pt idx="3">
                  <c:v>5.6047731742494333</c:v>
                </c:pt>
                <c:pt idx="4">
                  <c:v>5.4475531396519852</c:v>
                </c:pt>
                <c:pt idx="5">
                  <c:v>5.4085815838837519</c:v>
                </c:pt>
                <c:pt idx="6">
                  <c:v>6.3367758735898532</c:v>
                </c:pt>
                <c:pt idx="7">
                  <c:v>5.6974964057673745</c:v>
                </c:pt>
                <c:pt idx="8">
                  <c:v>5.1388319521015333</c:v>
                </c:pt>
                <c:pt idx="9">
                  <c:v>4.2175783210295084</c:v>
                </c:pt>
                <c:pt idx="10">
                  <c:v>4.3227628639464468</c:v>
                </c:pt>
                <c:pt idx="11">
                  <c:v>4.4793186947835109</c:v>
                </c:pt>
                <c:pt idx="12">
                  <c:v>4.5515414893487165</c:v>
                </c:pt>
                <c:pt idx="13">
                  <c:v>4.4647238745456859</c:v>
                </c:pt>
                <c:pt idx="14">
                  <c:v>4.3625594113977524</c:v>
                </c:pt>
                <c:pt idx="15">
                  <c:v>4.2682952869118624</c:v>
                </c:pt>
                <c:pt idx="16">
                  <c:v>4.2914979277238672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Contributions'!$E$3:$E$19</c:f>
              <c:numCache>
                <c:formatCode>0.00</c:formatCode>
                <c:ptCount val="17"/>
                <c:pt idx="0">
                  <c:v>30.732818579768601</c:v>
                </c:pt>
                <c:pt idx="1">
                  <c:v>30.122127366420916</c:v>
                </c:pt>
                <c:pt idx="2">
                  <c:v>30.049947975192186</c:v>
                </c:pt>
                <c:pt idx="3">
                  <c:v>29.796770507479387</c:v>
                </c:pt>
                <c:pt idx="4">
                  <c:v>29.737137953143222</c:v>
                </c:pt>
                <c:pt idx="5">
                  <c:v>29.745201337641237</c:v>
                </c:pt>
                <c:pt idx="6">
                  <c:v>29.384900766227855</c:v>
                </c:pt>
                <c:pt idx="7">
                  <c:v>28.415086882840129</c:v>
                </c:pt>
                <c:pt idx="8">
                  <c:v>27.812317421275051</c:v>
                </c:pt>
                <c:pt idx="9">
                  <c:v>27.473721174909926</c:v>
                </c:pt>
                <c:pt idx="10">
                  <c:v>27.421348921682892</c:v>
                </c:pt>
                <c:pt idx="11">
                  <c:v>28.109100824957352</c:v>
                </c:pt>
                <c:pt idx="12">
                  <c:v>28.690586424092878</c:v>
                </c:pt>
                <c:pt idx="13">
                  <c:v>28.105907212166432</c:v>
                </c:pt>
                <c:pt idx="14">
                  <c:v>27.614333586588074</c:v>
                </c:pt>
                <c:pt idx="15">
                  <c:v>27.076458294355959</c:v>
                </c:pt>
                <c:pt idx="16">
                  <c:v>27.261032438075844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Contributions'!$I$3:$I$19</c:f>
              <c:numCache>
                <c:formatCode>0.00</c:formatCode>
                <c:ptCount val="17"/>
                <c:pt idx="0">
                  <c:v>62.882215770425219</c:v>
                </c:pt>
                <c:pt idx="1">
                  <c:v>63.576209436067167</c:v>
                </c:pt>
                <c:pt idx="2">
                  <c:v>63.436376434114869</c:v>
                </c:pt>
                <c:pt idx="3">
                  <c:v>64.598456318271175</c:v>
                </c:pt>
                <c:pt idx="4">
                  <c:v>64.815308907204809</c:v>
                </c:pt>
                <c:pt idx="5">
                  <c:v>64.846217078474993</c:v>
                </c:pt>
                <c:pt idx="6">
                  <c:v>64.278323360182313</c:v>
                </c:pt>
                <c:pt idx="7">
                  <c:v>65.887416711392504</c:v>
                </c:pt>
                <c:pt idx="8">
                  <c:v>67.04885062662342</c:v>
                </c:pt>
                <c:pt idx="9">
                  <c:v>68.308700504060553</c:v>
                </c:pt>
                <c:pt idx="10">
                  <c:v>68.255888214370657</c:v>
                </c:pt>
                <c:pt idx="11">
                  <c:v>67.411580480259133</c:v>
                </c:pt>
                <c:pt idx="12">
                  <c:v>66.757872086558407</c:v>
                </c:pt>
                <c:pt idx="13">
                  <c:v>67.428781898068308</c:v>
                </c:pt>
                <c:pt idx="14">
                  <c:v>68.02205967904527</c:v>
                </c:pt>
                <c:pt idx="15">
                  <c:v>68.653814566373455</c:v>
                </c:pt>
                <c:pt idx="16">
                  <c:v>68.445712990983893</c:v>
                </c:pt>
              </c:numCache>
            </c:numRef>
          </c:val>
        </c:ser>
        <c:marker val="1"/>
        <c:axId val="68285952"/>
        <c:axId val="68287488"/>
      </c:lineChart>
      <c:catAx>
        <c:axId val="682859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287488"/>
        <c:crosses val="autoZero"/>
        <c:auto val="1"/>
        <c:lblAlgn val="ctr"/>
        <c:lblOffset val="100"/>
        <c:tickLblSkip val="1"/>
        <c:tickMarkSkip val="1"/>
      </c:catAx>
      <c:valAx>
        <c:axId val="682874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285952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68E-2"/>
          <c:w val="0.75284666836000891"/>
          <c:h val="0.106666999958339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Contributions'!$B$20</c:f>
              <c:numCache>
                <c:formatCode>0.00</c:formatCode>
                <c:ptCount val="1"/>
                <c:pt idx="0">
                  <c:v>5.1642702609966076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Contributions'!$E$20</c:f>
              <c:numCache>
                <c:formatCode>0.00</c:formatCode>
                <c:ptCount val="1"/>
                <c:pt idx="0">
                  <c:v>28.679341039224589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Contributions'!$I$20</c:f>
              <c:numCache>
                <c:formatCode>0.00</c:formatCode>
                <c:ptCount val="1"/>
                <c:pt idx="0">
                  <c:v>66.156105003675052</c:v>
                </c:pt>
              </c:numCache>
            </c:numRef>
          </c:val>
          <c:shape val="cylinder"/>
        </c:ser>
        <c:shape val="box"/>
        <c:axId val="68465024"/>
        <c:axId val="68466560"/>
        <c:axId val="0"/>
      </c:bar3DChart>
      <c:catAx>
        <c:axId val="684650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466560"/>
        <c:crosses val="autoZero"/>
        <c:auto val="1"/>
        <c:lblAlgn val="ctr"/>
        <c:lblOffset val="100"/>
        <c:tickLblSkip val="1"/>
        <c:tickMarkSkip val="1"/>
      </c:catAx>
      <c:valAx>
        <c:axId val="68466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465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68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Contributions'!$C$3:$C$19</c:f>
              <c:numCache>
                <c:formatCode>0.00</c:formatCode>
                <c:ptCount val="17"/>
                <c:pt idx="0">
                  <c:v>3.977122902108845</c:v>
                </c:pt>
                <c:pt idx="1">
                  <c:v>3.8705157705723567</c:v>
                </c:pt>
                <c:pt idx="2">
                  <c:v>4.1964226284160757</c:v>
                </c:pt>
                <c:pt idx="3">
                  <c:v>3.8325344177095753</c:v>
                </c:pt>
                <c:pt idx="4">
                  <c:v>3.7120950317912524</c:v>
                </c:pt>
                <c:pt idx="5">
                  <c:v>3.7304361907974584</c:v>
                </c:pt>
                <c:pt idx="6">
                  <c:v>4.8566321942673092</c:v>
                </c:pt>
                <c:pt idx="7">
                  <c:v>4.2802482486171289</c:v>
                </c:pt>
                <c:pt idx="8">
                  <c:v>3.735946683240031</c:v>
                </c:pt>
                <c:pt idx="9">
                  <c:v>2.936539387084506</c:v>
                </c:pt>
                <c:pt idx="10">
                  <c:v>2.9894097722961819</c:v>
                </c:pt>
                <c:pt idx="11">
                  <c:v>3.0548884354930297</c:v>
                </c:pt>
                <c:pt idx="12">
                  <c:v>3.0389716181722157</c:v>
                </c:pt>
                <c:pt idx="13">
                  <c:v>2.9907236858353112</c:v>
                </c:pt>
                <c:pt idx="14">
                  <c:v>2.8327053671762616</c:v>
                </c:pt>
                <c:pt idx="15">
                  <c:v>2.7603161664856755</c:v>
                </c:pt>
                <c:pt idx="16">
                  <c:v>2.772324426197986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Contributions'!$D$3:$D$19</c:f>
              <c:numCache>
                <c:formatCode>0.00</c:formatCode>
                <c:ptCount val="17"/>
                <c:pt idx="0">
                  <c:v>2.4078427476973401</c:v>
                </c:pt>
                <c:pt idx="1">
                  <c:v>2.4311474269395514</c:v>
                </c:pt>
                <c:pt idx="2">
                  <c:v>2.3172529622768683</c:v>
                </c:pt>
                <c:pt idx="3">
                  <c:v>1.7722387565398581</c:v>
                </c:pt>
                <c:pt idx="4">
                  <c:v>1.735458107860733</c:v>
                </c:pt>
                <c:pt idx="5">
                  <c:v>1.6781453930862937</c:v>
                </c:pt>
                <c:pt idx="6">
                  <c:v>1.4801436793225449</c:v>
                </c:pt>
                <c:pt idx="7">
                  <c:v>1.417248157150246</c:v>
                </c:pt>
                <c:pt idx="8">
                  <c:v>1.4028852688615028</c:v>
                </c:pt>
                <c:pt idx="9">
                  <c:v>1.2810389339450028</c:v>
                </c:pt>
                <c:pt idx="10">
                  <c:v>1.3333530916502641</c:v>
                </c:pt>
                <c:pt idx="11">
                  <c:v>1.4244302592904816</c:v>
                </c:pt>
                <c:pt idx="12">
                  <c:v>1.5125698711765003</c:v>
                </c:pt>
                <c:pt idx="13">
                  <c:v>1.4740001887103751</c:v>
                </c:pt>
                <c:pt idx="14">
                  <c:v>1.5298540442214912</c:v>
                </c:pt>
                <c:pt idx="15">
                  <c:v>1.5079791204261863</c:v>
                </c:pt>
                <c:pt idx="16">
                  <c:v>1.5191735015258814</c:v>
                </c:pt>
              </c:numCache>
            </c:numRef>
          </c:val>
        </c:ser>
        <c:marker val="1"/>
        <c:axId val="68491136"/>
        <c:axId val="68492672"/>
      </c:lineChart>
      <c:catAx>
        <c:axId val="684911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492672"/>
        <c:crosses val="autoZero"/>
        <c:auto val="1"/>
        <c:lblAlgn val="ctr"/>
        <c:lblOffset val="100"/>
        <c:tickLblSkip val="1"/>
        <c:tickMarkSkip val="1"/>
      </c:catAx>
      <c:valAx>
        <c:axId val="684926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4911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3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Contributions'!$F$3:$F$19</c:f>
              <c:numCache>
                <c:formatCode>0.00</c:formatCode>
                <c:ptCount val="17"/>
                <c:pt idx="0">
                  <c:v>24.747774468703799</c:v>
                </c:pt>
                <c:pt idx="1">
                  <c:v>24.093305921479185</c:v>
                </c:pt>
                <c:pt idx="2">
                  <c:v>24.734596950685908</c:v>
                </c:pt>
                <c:pt idx="3">
                  <c:v>24.626998675000834</c:v>
                </c:pt>
                <c:pt idx="4">
                  <c:v>24.833325671225602</c:v>
                </c:pt>
                <c:pt idx="5">
                  <c:v>24.362259190105128</c:v>
                </c:pt>
                <c:pt idx="6">
                  <c:v>24.680371119058343</c:v>
                </c:pt>
                <c:pt idx="7">
                  <c:v>24.047343792606686</c:v>
                </c:pt>
                <c:pt idx="8">
                  <c:v>23.485562811291768</c:v>
                </c:pt>
                <c:pt idx="9">
                  <c:v>22.983708608668092</c:v>
                </c:pt>
                <c:pt idx="10">
                  <c:v>22.942039719052808</c:v>
                </c:pt>
                <c:pt idx="11">
                  <c:v>23.155903466725547</c:v>
                </c:pt>
                <c:pt idx="12">
                  <c:v>23.54084475066912</c:v>
                </c:pt>
                <c:pt idx="13">
                  <c:v>22.841434148331903</c:v>
                </c:pt>
                <c:pt idx="14">
                  <c:v>22.568107732356989</c:v>
                </c:pt>
                <c:pt idx="15">
                  <c:v>22.065705750203261</c:v>
                </c:pt>
                <c:pt idx="16">
                  <c:v>22.123404899111023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Contributions'!$G$3:$G$19</c:f>
              <c:numCache>
                <c:formatCode>0.00</c:formatCode>
                <c:ptCount val="17"/>
                <c:pt idx="0">
                  <c:v>2.09028400086481</c:v>
                </c:pt>
                <c:pt idx="1">
                  <c:v>2.0903259969301411</c:v>
                </c:pt>
                <c:pt idx="2">
                  <c:v>1.9155868347126046</c:v>
                </c:pt>
                <c:pt idx="3">
                  <c:v>2.0893380354254671</c:v>
                </c:pt>
                <c:pt idx="4">
                  <c:v>2.0666467145458709</c:v>
                </c:pt>
                <c:pt idx="5">
                  <c:v>1.9806332684706811</c:v>
                </c:pt>
                <c:pt idx="6">
                  <c:v>2.2845945085365957</c:v>
                </c:pt>
                <c:pt idx="7">
                  <c:v>1.9540943787879108</c:v>
                </c:pt>
                <c:pt idx="8">
                  <c:v>1.8760336154216042</c:v>
                </c:pt>
                <c:pt idx="9">
                  <c:v>1.8993369671605063</c:v>
                </c:pt>
                <c:pt idx="10">
                  <c:v>1.9087933272064099</c:v>
                </c:pt>
                <c:pt idx="11">
                  <c:v>1.8736441315736707</c:v>
                </c:pt>
                <c:pt idx="12">
                  <c:v>1.9364960356813172</c:v>
                </c:pt>
                <c:pt idx="13">
                  <c:v>1.9235446667124327</c:v>
                </c:pt>
                <c:pt idx="14">
                  <c:v>1.870305369079285</c:v>
                </c:pt>
                <c:pt idx="15">
                  <c:v>1.87442888677063</c:v>
                </c:pt>
                <c:pt idx="16">
                  <c:v>1.9311322177214449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Contributions'!$H$3:$H$19</c:f>
              <c:numCache>
                <c:formatCode>0.00</c:formatCode>
                <c:ptCount val="17"/>
                <c:pt idx="0">
                  <c:v>3.8947601101999907</c:v>
                </c:pt>
                <c:pt idx="1">
                  <c:v>3.9384954480115821</c:v>
                </c:pt>
                <c:pt idx="2">
                  <c:v>3.399764189793677</c:v>
                </c:pt>
                <c:pt idx="3">
                  <c:v>3.0804337970530895</c:v>
                </c:pt>
                <c:pt idx="4">
                  <c:v>2.8371655673717515</c:v>
                </c:pt>
                <c:pt idx="5">
                  <c:v>3.4023088790654263</c:v>
                </c:pt>
                <c:pt idx="6">
                  <c:v>2.4199351386329195</c:v>
                </c:pt>
                <c:pt idx="7">
                  <c:v>2.4136487114455307</c:v>
                </c:pt>
                <c:pt idx="8">
                  <c:v>2.4507209945616766</c:v>
                </c:pt>
                <c:pt idx="9">
                  <c:v>2.5906755990813268</c:v>
                </c:pt>
                <c:pt idx="10">
                  <c:v>2.5705158754236765</c:v>
                </c:pt>
                <c:pt idx="11">
                  <c:v>3.0795532266581351</c:v>
                </c:pt>
                <c:pt idx="12">
                  <c:v>3.2132456377424399</c:v>
                </c:pt>
                <c:pt idx="13">
                  <c:v>3.3409283971220991</c:v>
                </c:pt>
                <c:pt idx="14">
                  <c:v>3.1759204851518015</c:v>
                </c:pt>
                <c:pt idx="15">
                  <c:v>3.1363236573820701</c:v>
                </c:pt>
                <c:pt idx="16">
                  <c:v>3.2064953212433722</c:v>
                </c:pt>
              </c:numCache>
            </c:numRef>
          </c:val>
        </c:ser>
        <c:marker val="1"/>
        <c:axId val="68535040"/>
        <c:axId val="68536576"/>
      </c:lineChart>
      <c:catAx>
        <c:axId val="68535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536576"/>
        <c:crosses val="autoZero"/>
        <c:auto val="1"/>
        <c:lblAlgn val="ctr"/>
        <c:lblOffset val="100"/>
        <c:tickLblSkip val="1"/>
        <c:tickMarkSkip val="1"/>
      </c:catAx>
      <c:valAx>
        <c:axId val="68536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8535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79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Contributions'!$J$3:$J$19</c:f>
              <c:numCache>
                <c:formatCode>0.00</c:formatCode>
                <c:ptCount val="17"/>
                <c:pt idx="0">
                  <c:v>12.077850176661865</c:v>
                </c:pt>
                <c:pt idx="1">
                  <c:v>12.196053558889504</c:v>
                </c:pt>
                <c:pt idx="2">
                  <c:v>12.032380921736886</c:v>
                </c:pt>
                <c:pt idx="3">
                  <c:v>13.316121257606358</c:v>
                </c:pt>
                <c:pt idx="4">
                  <c:v>13.786822969878591</c:v>
                </c:pt>
                <c:pt idx="5">
                  <c:v>13.522962754079593</c:v>
                </c:pt>
                <c:pt idx="6">
                  <c:v>13.238723795152127</c:v>
                </c:pt>
                <c:pt idx="7">
                  <c:v>13.522882921320178</c:v>
                </c:pt>
                <c:pt idx="8">
                  <c:v>13.818340431064533</c:v>
                </c:pt>
                <c:pt idx="9">
                  <c:v>13.762365426937931</c:v>
                </c:pt>
                <c:pt idx="10">
                  <c:v>13.883009253486625</c:v>
                </c:pt>
                <c:pt idx="11">
                  <c:v>13.257490397288491</c:v>
                </c:pt>
                <c:pt idx="12">
                  <c:v>13.16730316461272</c:v>
                </c:pt>
                <c:pt idx="13">
                  <c:v>13.029665303029455</c:v>
                </c:pt>
                <c:pt idx="14">
                  <c:v>13.005415336366225</c:v>
                </c:pt>
                <c:pt idx="15">
                  <c:v>13.281520639435113</c:v>
                </c:pt>
                <c:pt idx="16">
                  <c:v>13.145437429408711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Contributions'!$K$3:$K$19</c:f>
              <c:numCache>
                <c:formatCode>0.00</c:formatCode>
                <c:ptCount val="17"/>
                <c:pt idx="0">
                  <c:v>11.405875396902786</c:v>
                </c:pt>
                <c:pt idx="1">
                  <c:v>11.198480557687615</c:v>
                </c:pt>
                <c:pt idx="2">
                  <c:v>10.853760503287976</c:v>
                </c:pt>
                <c:pt idx="3">
                  <c:v>10.503463314869228</c:v>
                </c:pt>
                <c:pt idx="4">
                  <c:v>10.221151084411016</c:v>
                </c:pt>
                <c:pt idx="5">
                  <c:v>9.9769663500500219</c:v>
                </c:pt>
                <c:pt idx="6">
                  <c:v>9.4162928182878112</c:v>
                </c:pt>
                <c:pt idx="7">
                  <c:v>9.6238015396341492</c:v>
                </c:pt>
                <c:pt idx="8">
                  <c:v>9.6620729352570613</c:v>
                </c:pt>
                <c:pt idx="9">
                  <c:v>9.730965023441529</c:v>
                </c:pt>
                <c:pt idx="10">
                  <c:v>9.4358235245575433</c:v>
                </c:pt>
                <c:pt idx="11">
                  <c:v>8.9833832183877309</c:v>
                </c:pt>
                <c:pt idx="12">
                  <c:v>8.5113073501107106</c:v>
                </c:pt>
                <c:pt idx="13">
                  <c:v>8.2401202928962967</c:v>
                </c:pt>
                <c:pt idx="14">
                  <c:v>8.2004388761970048</c:v>
                </c:pt>
                <c:pt idx="15">
                  <c:v>8.3279345665314555</c:v>
                </c:pt>
                <c:pt idx="16">
                  <c:v>8.2349122302572102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Contributions'!$L$3:$L$19</c:f>
              <c:numCache>
                <c:formatCode>0.00</c:formatCode>
                <c:ptCount val="17"/>
                <c:pt idx="0">
                  <c:v>8.6989640615082795</c:v>
                </c:pt>
                <c:pt idx="1">
                  <c:v>9.2217644133203969</c:v>
                </c:pt>
                <c:pt idx="2">
                  <c:v>9.666728043598054</c:v>
                </c:pt>
                <c:pt idx="3">
                  <c:v>10.287845644921715</c:v>
                </c:pt>
                <c:pt idx="4">
                  <c:v>10.348630605022207</c:v>
                </c:pt>
                <c:pt idx="5">
                  <c:v>10.905920665507569</c:v>
                </c:pt>
                <c:pt idx="6">
                  <c:v>11.385259326760536</c:v>
                </c:pt>
                <c:pt idx="7">
                  <c:v>12.047008879773557</c:v>
                </c:pt>
                <c:pt idx="8">
                  <c:v>12.794312714260498</c:v>
                </c:pt>
                <c:pt idx="9">
                  <c:v>14.227183616435349</c:v>
                </c:pt>
                <c:pt idx="10">
                  <c:v>14.414433172629879</c:v>
                </c:pt>
                <c:pt idx="11">
                  <c:v>14.807823372524172</c:v>
                </c:pt>
                <c:pt idx="12">
                  <c:v>14.803147924071784</c:v>
                </c:pt>
                <c:pt idx="13">
                  <c:v>13.958552961481807</c:v>
                </c:pt>
                <c:pt idx="14">
                  <c:v>14.077790199841592</c:v>
                </c:pt>
                <c:pt idx="15">
                  <c:v>14.246034155642867</c:v>
                </c:pt>
                <c:pt idx="16">
                  <c:v>14.354922347634552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Contributions'!$M$3:$M$19</c:f>
              <c:numCache>
                <c:formatCode>0.00</c:formatCode>
                <c:ptCount val="17"/>
                <c:pt idx="0">
                  <c:v>7.1127130527575027</c:v>
                </c:pt>
                <c:pt idx="1">
                  <c:v>7.5028879772759476</c:v>
                </c:pt>
                <c:pt idx="2">
                  <c:v>7.4439139712042595</c:v>
                </c:pt>
                <c:pt idx="3">
                  <c:v>7.8300570374337237</c:v>
                </c:pt>
                <c:pt idx="4">
                  <c:v>8.2368893202911906</c:v>
                </c:pt>
                <c:pt idx="5">
                  <c:v>8.3221238116910587</c:v>
                </c:pt>
                <c:pt idx="6">
                  <c:v>8.2876820562729971</c:v>
                </c:pt>
                <c:pt idx="7">
                  <c:v>8.5005455850257921</c:v>
                </c:pt>
                <c:pt idx="8">
                  <c:v>8.5507556098586726</c:v>
                </c:pt>
                <c:pt idx="9">
                  <c:v>8.3790453776546787</c:v>
                </c:pt>
                <c:pt idx="10">
                  <c:v>8.4169340920046682</c:v>
                </c:pt>
                <c:pt idx="11">
                  <c:v>8.332585092186827</c:v>
                </c:pt>
                <c:pt idx="12">
                  <c:v>8.1286288935147351</c:v>
                </c:pt>
                <c:pt idx="13">
                  <c:v>8.1322030045862004</c:v>
                </c:pt>
                <c:pt idx="14">
                  <c:v>7.8613635211956456</c:v>
                </c:pt>
                <c:pt idx="15">
                  <c:v>7.8067531515306614</c:v>
                </c:pt>
                <c:pt idx="16">
                  <c:v>7.6455074407221133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Contributions'!$N$3:$N$19</c:f>
              <c:numCache>
                <c:formatCode>0.00</c:formatCode>
                <c:ptCount val="17"/>
                <c:pt idx="0">
                  <c:v>23.586813082594784</c:v>
                </c:pt>
                <c:pt idx="1">
                  <c:v>23.457022928893707</c:v>
                </c:pt>
                <c:pt idx="2">
                  <c:v>23.439592994287693</c:v>
                </c:pt>
                <c:pt idx="3">
                  <c:v>22.660969063440152</c:v>
                </c:pt>
                <c:pt idx="4">
                  <c:v>22.221814927601809</c:v>
                </c:pt>
                <c:pt idx="5">
                  <c:v>22.118243497146757</c:v>
                </c:pt>
                <c:pt idx="6">
                  <c:v>21.950365363708833</c:v>
                </c:pt>
                <c:pt idx="7">
                  <c:v>22.193177785638824</c:v>
                </c:pt>
                <c:pt idx="8">
                  <c:v>22.223368936182645</c:v>
                </c:pt>
                <c:pt idx="9">
                  <c:v>22.209141059591079</c:v>
                </c:pt>
                <c:pt idx="10">
                  <c:v>22.105688171691956</c:v>
                </c:pt>
                <c:pt idx="11">
                  <c:v>22.030298399871914</c:v>
                </c:pt>
                <c:pt idx="12">
                  <c:v>22.14748475424846</c:v>
                </c:pt>
                <c:pt idx="13">
                  <c:v>24.068240336074538</c:v>
                </c:pt>
                <c:pt idx="14">
                  <c:v>24.877051745444795</c:v>
                </c:pt>
                <c:pt idx="15">
                  <c:v>24.991572053233355</c:v>
                </c:pt>
                <c:pt idx="16">
                  <c:v>25.064933542961299</c:v>
                </c:pt>
              </c:numCache>
            </c:numRef>
          </c:val>
        </c:ser>
        <c:marker val="1"/>
        <c:axId val="69907200"/>
        <c:axId val="69908736"/>
      </c:lineChart>
      <c:catAx>
        <c:axId val="69907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908736"/>
        <c:crosses val="autoZero"/>
        <c:auto val="1"/>
        <c:lblAlgn val="ctr"/>
        <c:lblOffset val="100"/>
        <c:tickLblSkip val="1"/>
        <c:tickMarkSkip val="1"/>
      </c:catAx>
      <c:valAx>
        <c:axId val="69908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9907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71"/>
          <c:y val="1.6556397942517263E-2"/>
          <c:w val="0.70826581459926263"/>
          <c:h val="0.254966968138273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284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Contributions'!$C$20</c:f>
              <c:numCache>
                <c:formatCode>0.00</c:formatCode>
                <c:ptCount val="1"/>
                <c:pt idx="0">
                  <c:v>3.5039901721330113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Contributions'!$D$20</c:f>
              <c:numCache>
                <c:formatCode>0.00</c:formatCode>
                <c:ptCount val="1"/>
                <c:pt idx="0">
                  <c:v>1.6602800888635949</c:v>
                </c:pt>
              </c:numCache>
            </c:numRef>
          </c:val>
          <c:shape val="cylinder"/>
        </c:ser>
        <c:shape val="box"/>
        <c:axId val="76164096"/>
        <c:axId val="76165888"/>
        <c:axId val="0"/>
      </c:bar3DChart>
      <c:catAx>
        <c:axId val="761640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165888"/>
        <c:crosses val="autoZero"/>
        <c:auto val="1"/>
        <c:lblAlgn val="ctr"/>
        <c:lblOffset val="100"/>
        <c:tickLblSkip val="1"/>
        <c:tickMarkSkip val="1"/>
      </c:catAx>
      <c:valAx>
        <c:axId val="76165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164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41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Contributions'!$F$20</c:f>
              <c:numCache>
                <c:formatCode>0.00</c:formatCode>
                <c:ptCount val="1"/>
                <c:pt idx="0">
                  <c:v>23.637216922075059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Contributions'!$G$20</c:f>
              <c:numCache>
                <c:formatCode>0.00</c:formatCode>
                <c:ptCount val="1"/>
                <c:pt idx="0">
                  <c:v>1.9744246444471405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Contributions'!$H$20</c:f>
              <c:numCache>
                <c:formatCode>0.00</c:formatCode>
                <c:ptCount val="1"/>
                <c:pt idx="0">
                  <c:v>3.0676994727023859</c:v>
                </c:pt>
              </c:numCache>
            </c:numRef>
          </c:val>
          <c:shape val="cylinder"/>
        </c:ser>
        <c:shape val="box"/>
        <c:axId val="76220288"/>
        <c:axId val="76221824"/>
        <c:axId val="0"/>
      </c:bar3DChart>
      <c:catAx>
        <c:axId val="762202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221824"/>
        <c:crosses val="autoZero"/>
        <c:auto val="1"/>
        <c:lblAlgn val="ctr"/>
        <c:lblOffset val="100"/>
        <c:tickLblSkip val="1"/>
        <c:tickMarkSkip val="1"/>
      </c:catAx>
      <c:valAx>
        <c:axId val="76221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220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573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Contributions'!$J$20</c:f>
              <c:numCache>
                <c:formatCode>0.00</c:formatCode>
                <c:ptCount val="1"/>
                <c:pt idx="0">
                  <c:v>13.179079160997345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Contributions'!$K$20</c:f>
              <c:numCache>
                <c:formatCode>0.00</c:formatCode>
                <c:ptCount val="1"/>
                <c:pt idx="0">
                  <c:v>9.5603970342804221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Contributions'!$L$20</c:f>
              <c:numCache>
                <c:formatCode>0.00</c:formatCode>
                <c:ptCount val="1"/>
                <c:pt idx="0">
                  <c:v>12.367430712054992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Contributions'!$M$20</c:f>
              <c:numCache>
                <c:formatCode>0.00</c:formatCode>
                <c:ptCount val="1"/>
                <c:pt idx="0">
                  <c:v>8.0288581761886277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Contributions'!$N$20</c:f>
              <c:numCache>
                <c:formatCode>0.00</c:formatCode>
                <c:ptCount val="1"/>
                <c:pt idx="0">
                  <c:v>23.020339920153685</c:v>
                </c:pt>
              </c:numCache>
            </c:numRef>
          </c:val>
          <c:shape val="cylinder"/>
        </c:ser>
        <c:shape val="box"/>
        <c:axId val="76273920"/>
        <c:axId val="80613376"/>
        <c:axId val="0"/>
      </c:bar3DChart>
      <c:catAx>
        <c:axId val="762739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613376"/>
        <c:crosses val="autoZero"/>
        <c:auto val="1"/>
        <c:lblAlgn val="ctr"/>
        <c:lblOffset val="100"/>
        <c:tickLblSkip val="1"/>
        <c:tickMarkSkip val="1"/>
      </c:catAx>
      <c:valAx>
        <c:axId val="80613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27392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11E-2"/>
          <c:w val="0.913822589276206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Contributions'!$B$3:$B$20</c:f>
              <c:numCache>
                <c:formatCode>0.00</c:formatCode>
                <c:ptCount val="18"/>
                <c:pt idx="0">
                  <c:v>11.288708748322742</c:v>
                </c:pt>
                <c:pt idx="1">
                  <c:v>12.085819941834156</c:v>
                </c:pt>
                <c:pt idx="2">
                  <c:v>11.834930824744733</c:v>
                </c:pt>
                <c:pt idx="3">
                  <c:v>12.503454565287115</c:v>
                </c:pt>
                <c:pt idx="4">
                  <c:v>10.454572645921276</c:v>
                </c:pt>
                <c:pt idx="5">
                  <c:v>10.265065710481892</c:v>
                </c:pt>
                <c:pt idx="6">
                  <c:v>10.117276594803712</c:v>
                </c:pt>
                <c:pt idx="7">
                  <c:v>11.012030581534257</c:v>
                </c:pt>
                <c:pt idx="8">
                  <c:v>10.905701241942742</c:v>
                </c:pt>
                <c:pt idx="9">
                  <c:v>10.295768277822104</c:v>
                </c:pt>
                <c:pt idx="10">
                  <c:v>8.8750686305256536</c:v>
                </c:pt>
                <c:pt idx="11">
                  <c:v>8.7085184058551768</c:v>
                </c:pt>
                <c:pt idx="12">
                  <c:v>8.7197026986144959</c:v>
                </c:pt>
                <c:pt idx="13">
                  <c:v>8.3664469532956733</c:v>
                </c:pt>
                <c:pt idx="14">
                  <c:v>8.312537970525911</c:v>
                </c:pt>
                <c:pt idx="15">
                  <c:v>8.2215799636780975</c:v>
                </c:pt>
                <c:pt idx="16">
                  <c:v>8.0835952490491945</c:v>
                </c:pt>
                <c:pt idx="17">
                  <c:v>7.9456105344202914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Contributions'!$E$3:$E$20</c:f>
              <c:numCache>
                <c:formatCode>0.00</c:formatCode>
                <c:ptCount val="18"/>
                <c:pt idx="0">
                  <c:v>20.245042208285025</c:v>
                </c:pt>
                <c:pt idx="1">
                  <c:v>20.180000589563853</c:v>
                </c:pt>
                <c:pt idx="2">
                  <c:v>20.209721370485905</c:v>
                </c:pt>
                <c:pt idx="3">
                  <c:v>20.101392416965762</c:v>
                </c:pt>
                <c:pt idx="4">
                  <c:v>20.175682802322768</c:v>
                </c:pt>
                <c:pt idx="5">
                  <c:v>20.30330412250294</c:v>
                </c:pt>
                <c:pt idx="6">
                  <c:v>20.87205813778472</c:v>
                </c:pt>
                <c:pt idx="7">
                  <c:v>20.35835219814598</c:v>
                </c:pt>
                <c:pt idx="8">
                  <c:v>20.14911372394808</c:v>
                </c:pt>
                <c:pt idx="9">
                  <c:v>20.112195452459574</c:v>
                </c:pt>
                <c:pt idx="10">
                  <c:v>20.101444041006385</c:v>
                </c:pt>
                <c:pt idx="11">
                  <c:v>19.9752094084254</c:v>
                </c:pt>
                <c:pt idx="12">
                  <c:v>19.843213868266616</c:v>
                </c:pt>
                <c:pt idx="13">
                  <c:v>19.793706550582222</c:v>
                </c:pt>
                <c:pt idx="14">
                  <c:v>19.736482353626503</c:v>
                </c:pt>
                <c:pt idx="15">
                  <c:v>19.864269588645193</c:v>
                </c:pt>
                <c:pt idx="16">
                  <c:v>19.844085901277687</c:v>
                </c:pt>
                <c:pt idx="17">
                  <c:v>19.823902213910181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Contributions'!$I$3:$I$20</c:f>
              <c:numCache>
                <c:formatCode>0.00</c:formatCode>
                <c:ptCount val="18"/>
                <c:pt idx="0">
                  <c:v>15.73051835655545</c:v>
                </c:pt>
                <c:pt idx="1">
                  <c:v>15.699938425827979</c:v>
                </c:pt>
                <c:pt idx="2">
                  <c:v>15.421737315775752</c:v>
                </c:pt>
                <c:pt idx="3">
                  <c:v>15.528246755502796</c:v>
                </c:pt>
                <c:pt idx="4">
                  <c:v>15.338577486979208</c:v>
                </c:pt>
                <c:pt idx="5">
                  <c:v>15.300214581815238</c:v>
                </c:pt>
                <c:pt idx="6">
                  <c:v>15.459390922210792</c:v>
                </c:pt>
                <c:pt idx="7">
                  <c:v>15.35952585812602</c:v>
                </c:pt>
                <c:pt idx="8">
                  <c:v>15.375925080643455</c:v>
                </c:pt>
                <c:pt idx="9">
                  <c:v>15.32848023966365</c:v>
                </c:pt>
                <c:pt idx="10">
                  <c:v>15.442913310650763</c:v>
                </c:pt>
                <c:pt idx="11">
                  <c:v>15.371411393890448</c:v>
                </c:pt>
                <c:pt idx="12">
                  <c:v>15.339759617429522</c:v>
                </c:pt>
                <c:pt idx="13">
                  <c:v>15.324111841151723</c:v>
                </c:pt>
                <c:pt idx="14">
                  <c:v>15.365831931960228</c:v>
                </c:pt>
                <c:pt idx="15">
                  <c:v>15.376781728161903</c:v>
                </c:pt>
                <c:pt idx="16">
                  <c:v>15.403928464601776</c:v>
                </c:pt>
                <c:pt idx="17">
                  <c:v>15.431075201041649</c:v>
                </c:pt>
              </c:numCache>
            </c:numRef>
          </c:val>
        </c:ser>
        <c:marker val="1"/>
        <c:axId val="80700544"/>
        <c:axId val="80702080"/>
      </c:lineChart>
      <c:catAx>
        <c:axId val="80700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02080"/>
        <c:crosses val="autoZero"/>
        <c:auto val="1"/>
        <c:lblAlgn val="ctr"/>
        <c:lblOffset val="100"/>
        <c:tickLblSkip val="1"/>
        <c:tickMarkSkip val="1"/>
      </c:catAx>
      <c:valAx>
        <c:axId val="8070208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0054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Contributions'!$B$21</c:f>
              <c:numCache>
                <c:formatCode>0.00</c:formatCode>
                <c:ptCount val="1"/>
                <c:pt idx="0">
                  <c:v>9.8886883077032905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Contributions'!$E$21</c:f>
              <c:numCache>
                <c:formatCode>0.00</c:formatCode>
                <c:ptCount val="1"/>
                <c:pt idx="0">
                  <c:v>20.093843163789156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Contributions'!$I$21</c:f>
              <c:numCache>
                <c:formatCode>0.00</c:formatCode>
                <c:ptCount val="1"/>
                <c:pt idx="0">
                  <c:v>15.422131583999354</c:v>
                </c:pt>
              </c:numCache>
            </c:numRef>
          </c:val>
          <c:shape val="cylinder"/>
        </c:ser>
        <c:shape val="box"/>
        <c:axId val="80744448"/>
        <c:axId val="80745984"/>
        <c:axId val="0"/>
      </c:bar3DChart>
      <c:catAx>
        <c:axId val="80744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45984"/>
        <c:crosses val="autoZero"/>
        <c:auto val="1"/>
        <c:lblAlgn val="ctr"/>
        <c:lblOffset val="100"/>
        <c:tickLblSkip val="1"/>
        <c:tickMarkSkip val="1"/>
      </c:catAx>
      <c:valAx>
        <c:axId val="80745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444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01"/>
          <c:h val="0.10000034995625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Contributions'!$C$3:$C$20</c:f>
              <c:numCache>
                <c:formatCode>0.00</c:formatCode>
                <c:ptCount val="18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28.337491082181067</c:v>
                </c:pt>
                <c:pt idx="15">
                  <c:v>28.898022748528874</c:v>
                </c:pt>
                <c:pt idx="16">
                  <c:v>29.228187901266097</c:v>
                </c:pt>
                <c:pt idx="17">
                  <c:v>29.558353054003319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Contributions'!$D$3:$D$20</c:f>
              <c:numCache>
                <c:formatCode>0.00</c:formatCode>
                <c:ptCount val="18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3.4154551484738156</c:v>
                </c:pt>
                <c:pt idx="15">
                  <c:v>3.5364268840313913</c:v>
                </c:pt>
                <c:pt idx="16">
                  <c:v>3.4779783626692216</c:v>
                </c:pt>
                <c:pt idx="17">
                  <c:v>3.4195298413070518</c:v>
                </c:pt>
              </c:numCache>
            </c:numRef>
          </c:val>
        </c:ser>
        <c:marker val="1"/>
        <c:axId val="80790656"/>
        <c:axId val="80792192"/>
      </c:lineChart>
      <c:catAx>
        <c:axId val="80790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92192"/>
        <c:crosses val="autoZero"/>
        <c:auto val="1"/>
        <c:lblAlgn val="ctr"/>
        <c:lblOffset val="100"/>
        <c:tickLblSkip val="1"/>
        <c:tickMarkSkip val="1"/>
      </c:catAx>
      <c:valAx>
        <c:axId val="80792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790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75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Contributions'!$F$3:$F$20</c:f>
              <c:numCache>
                <c:formatCode>0.00</c:formatCode>
                <c:ptCount val="18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21.2994901257279</c:v>
                </c:pt>
                <c:pt idx="16">
                  <c:v>21.295361427704528</c:v>
                </c:pt>
                <c:pt idx="17">
                  <c:v>21.291232729681155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Contributions'!$G$3:$G$20</c:f>
              <c:numCache>
                <c:formatCode>0.00</c:formatCode>
                <c:ptCount val="18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16.618432287844801</c:v>
                </c:pt>
                <c:pt idx="15">
                  <c:v>16.501166684585058</c:v>
                </c:pt>
                <c:pt idx="16">
                  <c:v>16.449344786679767</c:v>
                </c:pt>
                <c:pt idx="17">
                  <c:v>16.397522888774475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Contributions'!$H$3:$H$20</c:f>
              <c:numCache>
                <c:formatCode>0.00</c:formatCode>
                <c:ptCount val="18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14.489632945304971</c:v>
                </c:pt>
                <c:pt idx="15">
                  <c:v>14.61899188497596</c:v>
                </c:pt>
                <c:pt idx="16">
                  <c:v>14.632881186529662</c:v>
                </c:pt>
                <c:pt idx="17">
                  <c:v>14.646770488083364</c:v>
                </c:pt>
              </c:numCache>
            </c:numRef>
          </c:val>
        </c:ser>
        <c:marker val="1"/>
        <c:axId val="80956800"/>
        <c:axId val="80966784"/>
      </c:lineChart>
      <c:catAx>
        <c:axId val="80956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966784"/>
        <c:crosses val="autoZero"/>
        <c:auto val="1"/>
        <c:lblAlgn val="ctr"/>
        <c:lblOffset val="100"/>
        <c:tickLblSkip val="1"/>
        <c:tickMarkSkip val="1"/>
      </c:catAx>
      <c:valAx>
        <c:axId val="80966784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9568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3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Contributions'!$J$3:$J$20</c:f>
              <c:numCache>
                <c:formatCode>0.00</c:formatCode>
                <c:ptCount val="18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17.250963180855209</c:v>
                </c:pt>
                <c:pt idx="15">
                  <c:v>17.310856234287751</c:v>
                </c:pt>
                <c:pt idx="16">
                  <c:v>17.427233590816801</c:v>
                </c:pt>
                <c:pt idx="17">
                  <c:v>17.543610947345851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Contributions'!$K$3:$K$20</c:f>
              <c:numCache>
                <c:formatCode>0.00</c:formatCode>
                <c:ptCount val="18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21.95067211966002</c:v>
                </c:pt>
                <c:pt idx="17">
                  <c:v>21.956971948512376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Contributions'!$L$3:$L$20</c:f>
              <c:numCache>
                <c:formatCode>0.00</c:formatCode>
                <c:ptCount val="18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13.914765169876114</c:v>
                </c:pt>
                <c:pt idx="16">
                  <c:v>13.949349693562132</c:v>
                </c:pt>
                <c:pt idx="17">
                  <c:v>13.98393421724815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Contributions'!$M$3:$M$20</c:f>
              <c:numCache>
                <c:formatCode>0.00</c:formatCode>
                <c:ptCount val="18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16.428265787305335</c:v>
                </c:pt>
                <c:pt idx="16">
                  <c:v>16.448232834507216</c:v>
                </c:pt>
                <c:pt idx="17">
                  <c:v>16.468199881709097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Contributions'!$N$3:$N$20</c:f>
              <c:numCache>
                <c:formatCode>0.00</c:formatCode>
                <c:ptCount val="18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13.728704293006741</c:v>
                </c:pt>
                <c:pt idx="15">
                  <c:v>13.755893875744608</c:v>
                </c:pt>
                <c:pt idx="16">
                  <c:v>13.735387431333548</c:v>
                </c:pt>
                <c:pt idx="17">
                  <c:v>13.714880986922488</c:v>
                </c:pt>
              </c:numCache>
            </c:numRef>
          </c:val>
        </c:ser>
        <c:marker val="1"/>
        <c:axId val="80887808"/>
        <c:axId val="80889344"/>
      </c:lineChart>
      <c:catAx>
        <c:axId val="80887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889344"/>
        <c:crosses val="autoZero"/>
        <c:auto val="1"/>
        <c:lblAlgn val="ctr"/>
        <c:lblOffset val="100"/>
        <c:tickLblSkip val="1"/>
        <c:tickMarkSkip val="1"/>
      </c:catAx>
      <c:valAx>
        <c:axId val="80889344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8878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71"/>
          <c:y val="1.6556291390728482E-2"/>
          <c:w val="0.50297136682874111"/>
          <c:h val="0.23841059602649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0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Contributions'!$C$21</c:f>
              <c:numCache>
                <c:formatCode>0.00</c:formatCode>
                <c:ptCount val="1"/>
                <c:pt idx="0">
                  <c:v>29.01603332534965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Contributions'!$D$21</c:f>
              <c:numCache>
                <c:formatCode>0.00</c:formatCode>
                <c:ptCount val="1"/>
                <c:pt idx="0">
                  <c:v>4.1340105127795912</c:v>
                </c:pt>
              </c:numCache>
            </c:numRef>
          </c:val>
          <c:shape val="cylinder"/>
        </c:ser>
        <c:shape val="box"/>
        <c:axId val="80922112"/>
        <c:axId val="80923648"/>
        <c:axId val="0"/>
      </c:bar3DChart>
      <c:catAx>
        <c:axId val="80922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923648"/>
        <c:crosses val="autoZero"/>
        <c:auto val="1"/>
        <c:lblAlgn val="ctr"/>
        <c:lblOffset val="100"/>
        <c:tickLblSkip val="1"/>
        <c:tickMarkSkip val="1"/>
      </c:catAx>
      <c:valAx>
        <c:axId val="80923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922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62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Contributions'!$F$21</c:f>
              <c:numCache>
                <c:formatCode>0.00</c:formatCode>
                <c:ptCount val="1"/>
                <c:pt idx="0">
                  <c:v>21.160781282954581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Contributions'!$G$21</c:f>
              <c:numCache>
                <c:formatCode>0.00</c:formatCode>
                <c:ptCount val="1"/>
                <c:pt idx="0">
                  <c:v>17.340141506085271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Contributions'!$H$21</c:f>
              <c:numCache>
                <c:formatCode>0.00</c:formatCode>
                <c:ptCount val="1"/>
                <c:pt idx="0">
                  <c:v>15.693833694119995</c:v>
                </c:pt>
              </c:numCache>
            </c:numRef>
          </c:val>
          <c:shape val="cylinder"/>
        </c:ser>
        <c:shape val="box"/>
        <c:axId val="81048320"/>
        <c:axId val="81049856"/>
        <c:axId val="0"/>
      </c:bar3DChart>
      <c:catAx>
        <c:axId val="810483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1049856"/>
        <c:crosses val="autoZero"/>
        <c:auto val="1"/>
        <c:lblAlgn val="ctr"/>
        <c:lblOffset val="100"/>
        <c:tickLblSkip val="1"/>
        <c:tickMarkSkip val="1"/>
      </c:catAx>
      <c:valAx>
        <c:axId val="81049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1048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36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Contributions'!$J$21</c:f>
              <c:numCache>
                <c:formatCode>0.00</c:formatCode>
                <c:ptCount val="1"/>
                <c:pt idx="0">
                  <c:v>16.727824540451969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Contributions'!$K$21</c:f>
              <c:numCache>
                <c:formatCode>0.00</c:formatCode>
                <c:ptCount val="1"/>
                <c:pt idx="0">
                  <c:v>21.882638540661425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Contributions'!$L$21</c:f>
              <c:numCache>
                <c:formatCode>0.00</c:formatCode>
                <c:ptCount val="1"/>
                <c:pt idx="0">
                  <c:v>13.801125202596168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Contributions'!$M$21</c:f>
              <c:numCache>
                <c:formatCode>0.00</c:formatCode>
                <c:ptCount val="1"/>
                <c:pt idx="0">
                  <c:v>16.354404213425358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Contributions'!$N$21</c:f>
              <c:numCache>
                <c:formatCode>0.00</c:formatCode>
                <c:ptCount val="1"/>
                <c:pt idx="0">
                  <c:v>13.679724953572148</c:v>
                </c:pt>
              </c:numCache>
            </c:numRef>
          </c:val>
          <c:shape val="cylinder"/>
        </c:ser>
        <c:shape val="box"/>
        <c:axId val="81147392"/>
        <c:axId val="81148928"/>
        <c:axId val="0"/>
      </c:bar3DChart>
      <c:catAx>
        <c:axId val="811473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1148928"/>
        <c:crosses val="autoZero"/>
        <c:auto val="1"/>
        <c:lblAlgn val="ctr"/>
        <c:lblOffset val="100"/>
        <c:tickLblSkip val="1"/>
        <c:tickMarkSkip val="1"/>
      </c:catAx>
      <c:valAx>
        <c:axId val="81148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1147392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46E-2"/>
          <c:w val="0.93689473281860103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77" r="0.75000000000000677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1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Durban'!$O$11:$O$52</c:f>
              <c:numCache>
                <c:formatCode>0.00</c:formatCode>
                <c:ptCount val="42"/>
                <c:pt idx="0">
                  <c:v>9.6224615891290064</c:v>
                </c:pt>
                <c:pt idx="1">
                  <c:v>9.0078059198263194</c:v>
                </c:pt>
                <c:pt idx="2">
                  <c:v>8.2918003608103348</c:v>
                </c:pt>
                <c:pt idx="3">
                  <c:v>9.9845548726080491</c:v>
                </c:pt>
                <c:pt idx="4">
                  <c:v>9.1701646986601979</c:v>
                </c:pt>
                <c:pt idx="5">
                  <c:v>8.3111129238633605</c:v>
                </c:pt>
                <c:pt idx="6">
                  <c:v>8.4712625717624555</c:v>
                </c:pt>
                <c:pt idx="7">
                  <c:v>11.241660192234168</c:v>
                </c:pt>
                <c:pt idx="8">
                  <c:v>8.1224199029757997</c:v>
                </c:pt>
                <c:pt idx="9">
                  <c:v>9.5748045536609627</c:v>
                </c:pt>
                <c:pt idx="10">
                  <c:v>11.167754063728019</c:v>
                </c:pt>
                <c:pt idx="11">
                  <c:v>9.408459332015715</c:v>
                </c:pt>
                <c:pt idx="12">
                  <c:v>10.893577853806844</c:v>
                </c:pt>
                <c:pt idx="13">
                  <c:v>9.2338047474500939</c:v>
                </c:pt>
                <c:pt idx="14">
                  <c:v>10.54328520619822</c:v>
                </c:pt>
                <c:pt idx="15">
                  <c:v>11.086274923512914</c:v>
                </c:pt>
                <c:pt idx="16">
                  <c:v>11.618458639576181</c:v>
                </c:pt>
                <c:pt idx="17">
                  <c:v>13.790615771124196</c:v>
                </c:pt>
                <c:pt idx="18">
                  <c:v>13.088066581032226</c:v>
                </c:pt>
                <c:pt idx="19">
                  <c:v>14.167270064746107</c:v>
                </c:pt>
                <c:pt idx="20">
                  <c:v>14.767366459183744</c:v>
                </c:pt>
                <c:pt idx="21">
                  <c:v>14.712455518988815</c:v>
                </c:pt>
                <c:pt idx="22">
                  <c:v>14.729721466689224</c:v>
                </c:pt>
                <c:pt idx="23">
                  <c:v>8.6784091084747992</c:v>
                </c:pt>
                <c:pt idx="24">
                  <c:v>5.5823682710189777</c:v>
                </c:pt>
                <c:pt idx="25">
                  <c:v>3.7139247043408576</c:v>
                </c:pt>
                <c:pt idx="26">
                  <c:v>4.7197293970891971</c:v>
                </c:pt>
                <c:pt idx="27">
                  <c:v>10.462036126827346</c:v>
                </c:pt>
                <c:pt idx="28">
                  <c:v>15.111254493584415</c:v>
                </c:pt>
                <c:pt idx="29">
                  <c:v>14.683007803936801</c:v>
                </c:pt>
                <c:pt idx="30">
                  <c:v>13.868306847482719</c:v>
                </c:pt>
                <c:pt idx="31">
                  <c:v>11.636968644814331</c:v>
                </c:pt>
                <c:pt idx="32">
                  <c:v>9.7023652145428709</c:v>
                </c:pt>
                <c:pt idx="33">
                  <c:v>11.426434613594186</c:v>
                </c:pt>
                <c:pt idx="34">
                  <c:v>10.280332611153025</c:v>
                </c:pt>
                <c:pt idx="35">
                  <c:v>7.2895297729986677</c:v>
                </c:pt>
                <c:pt idx="36">
                  <c:v>8.5227256670138285</c:v>
                </c:pt>
                <c:pt idx="37">
                  <c:v>7.7751398430359968</c:v>
                </c:pt>
                <c:pt idx="38">
                  <c:v>7.6005403616077452</c:v>
                </c:pt>
                <c:pt idx="39">
                  <c:v>9.0360463461434435</c:v>
                </c:pt>
                <c:pt idx="40">
                  <c:v>7.9939766474975773</c:v>
                </c:pt>
                <c:pt idx="41">
                  <c:v>9.0830081324505674</c:v>
                </c:pt>
              </c:numCache>
            </c:numRef>
          </c:val>
        </c:ser>
        <c:marker val="1"/>
        <c:axId val="81108352"/>
        <c:axId val="81122432"/>
      </c:lineChart>
      <c:catAx>
        <c:axId val="811083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122432"/>
        <c:crosses val="autoZero"/>
        <c:auto val="1"/>
        <c:lblAlgn val="ctr"/>
        <c:lblOffset val="100"/>
      </c:catAx>
      <c:valAx>
        <c:axId val="811224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108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2"/>
          <c:w val="0.34362946934940286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24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Durban'!$N$11:$N$52</c:f>
              <c:numCache>
                <c:formatCode>0.00</c:formatCode>
                <c:ptCount val="42"/>
                <c:pt idx="0">
                  <c:v>-2.7592295267251701</c:v>
                </c:pt>
                <c:pt idx="1">
                  <c:v>3.9422824144320057</c:v>
                </c:pt>
                <c:pt idx="2">
                  <c:v>2.1607193100831585</c:v>
                </c:pt>
                <c:pt idx="3">
                  <c:v>6.5141041589935318</c:v>
                </c:pt>
                <c:pt idx="4">
                  <c:v>-3.4792572440012832</c:v>
                </c:pt>
                <c:pt idx="5">
                  <c:v>3.1243684501999107</c:v>
                </c:pt>
                <c:pt idx="6">
                  <c:v>2.3117749384943354</c:v>
                </c:pt>
                <c:pt idx="7">
                  <c:v>9.2345152034720499</c:v>
                </c:pt>
                <c:pt idx="8">
                  <c:v>-6.185719814169504</c:v>
                </c:pt>
                <c:pt idx="9">
                  <c:v>4.5096153766289904</c:v>
                </c:pt>
                <c:pt idx="10">
                  <c:v>3.7991377718229788</c:v>
                </c:pt>
                <c:pt idx="11">
                  <c:v>7.5058151075031292</c:v>
                </c:pt>
                <c:pt idx="12">
                  <c:v>-4.9122778338773161</c:v>
                </c:pt>
                <c:pt idx="13">
                  <c:v>2.9453927019264436</c:v>
                </c:pt>
                <c:pt idx="14">
                  <c:v>5.0434681589349388</c:v>
                </c:pt>
                <c:pt idx="15">
                  <c:v>8.0338847414571219</c:v>
                </c:pt>
                <c:pt idx="16">
                  <c:v>-4.4567387731859611</c:v>
                </c:pt>
                <c:pt idx="17">
                  <c:v>4.9487671584718838</c:v>
                </c:pt>
                <c:pt idx="18">
                  <c:v>4.3949243139139442</c:v>
                </c:pt>
                <c:pt idx="19">
                  <c:v>9.0648559862310538</c:v>
                </c:pt>
                <c:pt idx="20">
                  <c:v>-3.9545355888362881</c:v>
                </c:pt>
                <c:pt idx="21">
                  <c:v>4.8985539693505684</c:v>
                </c:pt>
                <c:pt idx="22">
                  <c:v>4.4106373181839453</c:v>
                </c:pt>
                <c:pt idx="23">
                  <c:v>3.3123316844268564</c:v>
                </c:pt>
                <c:pt idx="24">
                  <c:v>-6.6906878982850682</c:v>
                </c:pt>
                <c:pt idx="25">
                  <c:v>3.0422115560532403</c:v>
                </c:pt>
                <c:pt idx="26">
                  <c:v>5.4231986428744081</c:v>
                </c:pt>
                <c:pt idx="27">
                  <c:v>8.9774637556420274</c:v>
                </c:pt>
                <c:pt idx="28">
                  <c:v>-2.7634076957485694</c:v>
                </c:pt>
                <c:pt idx="29">
                  <c:v>2.6588651475115097</c:v>
                </c:pt>
                <c:pt idx="30">
                  <c:v>4.6742787949259297</c:v>
                </c:pt>
                <c:pt idx="31">
                  <c:v>6.841965434466724</c:v>
                </c:pt>
                <c:pt idx="32">
                  <c:v>-4.4484610190631697</c:v>
                </c:pt>
                <c:pt idx="33">
                  <c:v>4.272239732426085</c:v>
                </c:pt>
                <c:pt idx="34">
                  <c:v>3.5976276308913522</c:v>
                </c:pt>
                <c:pt idx="35">
                  <c:v>3.9444111209328865</c:v>
                </c:pt>
                <c:pt idx="36">
                  <c:v>-3.3501826895054627</c:v>
                </c:pt>
                <c:pt idx="37">
                  <c:v>3.5539344394170835</c:v>
                </c:pt>
                <c:pt idx="38">
                  <c:v>3.4297958647911706</c:v>
                </c:pt>
                <c:pt idx="39">
                  <c:v>5.3311404414519661</c:v>
                </c:pt>
                <c:pt idx="40">
                  <c:v>-4.273875810945273</c:v>
                </c:pt>
                <c:pt idx="41">
                  <c:v>4.5981917072403258</c:v>
                </c:pt>
              </c:numCache>
            </c:numRef>
          </c:val>
        </c:ser>
        <c:marker val="1"/>
        <c:axId val="81262848"/>
        <c:axId val="81403904"/>
      </c:lineChart>
      <c:catAx>
        <c:axId val="81262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403904"/>
        <c:crosses val="autoZero"/>
        <c:auto val="1"/>
        <c:lblAlgn val="ctr"/>
        <c:lblOffset val="100"/>
      </c:catAx>
      <c:valAx>
        <c:axId val="814039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262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2"/>
          <c:w val="0.34362946934940286"/>
          <c:h val="0.1392361063562714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27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Durban'!$T$14:$T$23</c:f>
              <c:numCache>
                <c:formatCode>0.00</c:formatCode>
                <c:ptCount val="10"/>
                <c:pt idx="0">
                  <c:v>9.2305507550520041</c:v>
                </c:pt>
                <c:pt idx="1">
                  <c:v>9.3374245364104649</c:v>
                </c:pt>
                <c:pt idx="2">
                  <c:v>9.583437801023118</c:v>
                </c:pt>
                <c:pt idx="3">
                  <c:v>10.453671169140994</c:v>
                </c:pt>
                <c:pt idx="4">
                  <c:v>13.208282661594966</c:v>
                </c:pt>
                <c:pt idx="5">
                  <c:v>13.068129294197965</c:v>
                </c:pt>
                <c:pt idx="6">
                  <c:v>6.1943557930590334</c:v>
                </c:pt>
                <c:pt idx="7">
                  <c:v>13.738304074290916</c:v>
                </c:pt>
                <c:pt idx="8">
                  <c:v>9.6131288616132586</c:v>
                </c:pt>
                <c:pt idx="9">
                  <c:v>8.2402531450538685</c:v>
                </c:pt>
              </c:numCache>
            </c:numRef>
          </c:val>
        </c:ser>
        <c:axId val="81431552"/>
        <c:axId val="81433344"/>
      </c:barChart>
      <c:catAx>
        <c:axId val="81431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33344"/>
        <c:crosses val="autoZero"/>
        <c:auto val="1"/>
        <c:lblAlgn val="ctr"/>
        <c:lblOffset val="100"/>
      </c:catAx>
      <c:valAx>
        <c:axId val="814333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31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24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PMB'!$O$11:$O$52</c:f>
              <c:numCache>
                <c:formatCode>0.00</c:formatCode>
                <c:ptCount val="42"/>
                <c:pt idx="0">
                  <c:v>9.6224615891290064</c:v>
                </c:pt>
                <c:pt idx="1">
                  <c:v>9.0078059198263123</c:v>
                </c:pt>
                <c:pt idx="2">
                  <c:v>8.2918003608103312</c:v>
                </c:pt>
                <c:pt idx="3">
                  <c:v>9.9845548726080473</c:v>
                </c:pt>
                <c:pt idx="4">
                  <c:v>9.1701646986601926</c:v>
                </c:pt>
                <c:pt idx="5">
                  <c:v>8.3111129238633499</c:v>
                </c:pt>
                <c:pt idx="6">
                  <c:v>8.4712625717624626</c:v>
                </c:pt>
                <c:pt idx="7">
                  <c:v>11.241660192234185</c:v>
                </c:pt>
                <c:pt idx="8">
                  <c:v>8.1224199029758033</c:v>
                </c:pt>
                <c:pt idx="9">
                  <c:v>9.5748045536609627</c:v>
                </c:pt>
                <c:pt idx="10">
                  <c:v>11.167754063728012</c:v>
                </c:pt>
                <c:pt idx="11">
                  <c:v>9.4084593320157168</c:v>
                </c:pt>
                <c:pt idx="12">
                  <c:v>10.893577853806846</c:v>
                </c:pt>
                <c:pt idx="13">
                  <c:v>9.2338047474501064</c:v>
                </c:pt>
                <c:pt idx="14">
                  <c:v>10.543285206198222</c:v>
                </c:pt>
                <c:pt idx="15">
                  <c:v>11.086274923512905</c:v>
                </c:pt>
                <c:pt idx="16">
                  <c:v>11.618458639576183</c:v>
                </c:pt>
                <c:pt idx="17">
                  <c:v>13.790615771124202</c:v>
                </c:pt>
                <c:pt idx="18">
                  <c:v>13.088066581032223</c:v>
                </c:pt>
                <c:pt idx="19">
                  <c:v>14.167270064746114</c:v>
                </c:pt>
                <c:pt idx="20">
                  <c:v>14.693303007430172</c:v>
                </c:pt>
                <c:pt idx="21">
                  <c:v>5.7485789408601757</c:v>
                </c:pt>
                <c:pt idx="22">
                  <c:v>8.8085084735887982</c:v>
                </c:pt>
                <c:pt idx="23">
                  <c:v>12.146754972145038</c:v>
                </c:pt>
                <c:pt idx="24">
                  <c:v>6.9018462041049942</c:v>
                </c:pt>
                <c:pt idx="25">
                  <c:v>18.020781923329903</c:v>
                </c:pt>
                <c:pt idx="26">
                  <c:v>15.080200606350463</c:v>
                </c:pt>
                <c:pt idx="27">
                  <c:v>24.917543106119087</c:v>
                </c:pt>
                <c:pt idx="28">
                  <c:v>14.181090132070787</c:v>
                </c:pt>
                <c:pt idx="29">
                  <c:v>8.1739286826271442</c:v>
                </c:pt>
                <c:pt idx="30">
                  <c:v>8.8622760147118118</c:v>
                </c:pt>
                <c:pt idx="31">
                  <c:v>1.9503711533634573</c:v>
                </c:pt>
                <c:pt idx="32">
                  <c:v>9.8354968790885895</c:v>
                </c:pt>
                <c:pt idx="33">
                  <c:v>11.033122602031032</c:v>
                </c:pt>
                <c:pt idx="34">
                  <c:v>10.147491143190928</c:v>
                </c:pt>
                <c:pt idx="35">
                  <c:v>9.5331512226201998</c:v>
                </c:pt>
                <c:pt idx="36">
                  <c:v>8.7264630986144098</c:v>
                </c:pt>
                <c:pt idx="37">
                  <c:v>10.172160635659765</c:v>
                </c:pt>
                <c:pt idx="38">
                  <c:v>9.3215013050724451</c:v>
                </c:pt>
                <c:pt idx="39">
                  <c:v>10.912240732711698</c:v>
                </c:pt>
                <c:pt idx="40">
                  <c:v>7.8152173952105235</c:v>
                </c:pt>
                <c:pt idx="41">
                  <c:v>7.6238346054204484</c:v>
                </c:pt>
              </c:numCache>
            </c:numRef>
          </c:val>
        </c:ser>
        <c:marker val="1"/>
        <c:axId val="81613568"/>
        <c:axId val="81615104"/>
      </c:lineChart>
      <c:catAx>
        <c:axId val="81613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615104"/>
        <c:crosses val="autoZero"/>
        <c:auto val="1"/>
        <c:lblAlgn val="ctr"/>
        <c:lblOffset val="100"/>
      </c:catAx>
      <c:valAx>
        <c:axId val="816151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613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13"/>
          <c:h val="0.1559127026929862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192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PMB'!$N$11:$N$52</c:f>
              <c:numCache>
                <c:formatCode>0.00</c:formatCode>
                <c:ptCount val="42"/>
                <c:pt idx="0">
                  <c:v>-2.7592295267251621</c:v>
                </c:pt>
                <c:pt idx="1">
                  <c:v>3.9422824144320043</c:v>
                </c:pt>
                <c:pt idx="2">
                  <c:v>2.160719310083155</c:v>
                </c:pt>
                <c:pt idx="3">
                  <c:v>6.5141041589935265</c:v>
                </c:pt>
                <c:pt idx="4">
                  <c:v>-3.4792572440012779</c:v>
                </c:pt>
                <c:pt idx="5">
                  <c:v>3.1243684501999036</c:v>
                </c:pt>
                <c:pt idx="6">
                  <c:v>2.3117749384943487</c:v>
                </c:pt>
                <c:pt idx="7">
                  <c:v>9.2345152034720552</c:v>
                </c:pt>
                <c:pt idx="8">
                  <c:v>-6.185719814169512</c:v>
                </c:pt>
                <c:pt idx="9">
                  <c:v>4.5096153766289824</c:v>
                </c:pt>
                <c:pt idx="10">
                  <c:v>3.7991377718229851</c:v>
                </c:pt>
                <c:pt idx="11">
                  <c:v>7.5058151075031425</c:v>
                </c:pt>
                <c:pt idx="12">
                  <c:v>-4.9122778338773241</c:v>
                </c:pt>
                <c:pt idx="13">
                  <c:v>2.9453927019264454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-4.4567387731859611</c:v>
                </c:pt>
                <c:pt idx="17">
                  <c:v>4.9487671584718864</c:v>
                </c:pt>
                <c:pt idx="18">
                  <c:v>4.3949243139139362</c:v>
                </c:pt>
                <c:pt idx="19">
                  <c:v>9.064855986231068</c:v>
                </c:pt>
                <c:pt idx="20">
                  <c:v>-4.0165171332337213</c:v>
                </c:pt>
                <c:pt idx="21">
                  <c:v>-3.2359981132931108</c:v>
                </c:pt>
                <c:pt idx="22">
                  <c:v>7.4156846416131073</c:v>
                </c:pt>
                <c:pt idx="23">
                  <c:v>12.410967229911533</c:v>
                </c:pt>
                <c:pt idx="24">
                  <c:v>-8.5054977640149154</c:v>
                </c:pt>
                <c:pt idx="25">
                  <c:v>6.8284933348624106</c:v>
                </c:pt>
                <c:pt idx="26">
                  <c:v>4.7393377282967863</c:v>
                </c:pt>
                <c:pt idx="27">
                  <c:v>22.020137004941311</c:v>
                </c:pt>
                <c:pt idx="28">
                  <c:v>-16.369296524498957</c:v>
                </c:pt>
                <c:pt idx="29">
                  <c:v>1.2081580751355125</c:v>
                </c:pt>
                <c:pt idx="30">
                  <c:v>5.4058295953076856</c:v>
                </c:pt>
                <c:pt idx="31">
                  <c:v>14.272810667277117</c:v>
                </c:pt>
                <c:pt idx="32">
                  <c:v>-9.9010649332360554</c:v>
                </c:pt>
                <c:pt idx="33">
                  <c:v>2.3117129087412578</c:v>
                </c:pt>
                <c:pt idx="34">
                  <c:v>4.5650830104409819</c:v>
                </c:pt>
                <c:pt idx="35">
                  <c:v>13.635462065868969</c:v>
                </c:pt>
                <c:pt idx="36">
                  <c:v>-10.564624230970541</c:v>
                </c:pt>
                <c:pt idx="37">
                  <c:v>3.6721157687966182</c:v>
                </c:pt>
                <c:pt idx="38">
                  <c:v>3.7577169480595307</c:v>
                </c:pt>
                <c:pt idx="39">
                  <c:v>15.288974025805757</c:v>
                </c:pt>
                <c:pt idx="40">
                  <c:v>-13.061945032759912</c:v>
                </c:pt>
                <c:pt idx="41">
                  <c:v>3.4880873986033643</c:v>
                </c:pt>
              </c:numCache>
            </c:numRef>
          </c:val>
        </c:ser>
        <c:marker val="1"/>
        <c:axId val="81640832"/>
        <c:axId val="81654912"/>
      </c:lineChart>
      <c:catAx>
        <c:axId val="81640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654912"/>
        <c:crosses val="autoZero"/>
        <c:auto val="1"/>
        <c:lblAlgn val="ctr"/>
        <c:lblOffset val="100"/>
      </c:catAx>
      <c:valAx>
        <c:axId val="816549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640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PMB'!$T$14:$T$23</c:f>
              <c:numCache>
                <c:formatCode>0.00</c:formatCode>
                <c:ptCount val="10"/>
                <c:pt idx="0">
                  <c:v>9.2305507550519881</c:v>
                </c:pt>
                <c:pt idx="1">
                  <c:v>9.3374245364104631</c:v>
                </c:pt>
                <c:pt idx="2">
                  <c:v>9.5834378010231287</c:v>
                </c:pt>
                <c:pt idx="3">
                  <c:v>10.453671169140975</c:v>
                </c:pt>
                <c:pt idx="4">
                  <c:v>13.208282661594986</c:v>
                </c:pt>
                <c:pt idx="5">
                  <c:v>10.343613831924158</c:v>
                </c:pt>
                <c:pt idx="6">
                  <c:v>16.555732462411765</c:v>
                </c:pt>
                <c:pt idx="7">
                  <c:v>7.7961875912996126</c:v>
                </c:pt>
                <c:pt idx="8">
                  <c:v>10.109199044552755</c:v>
                </c:pt>
                <c:pt idx="9">
                  <c:v>9.8342260059589215</c:v>
                </c:pt>
              </c:numCache>
            </c:numRef>
          </c:val>
        </c:ser>
        <c:axId val="81486208"/>
        <c:axId val="81487744"/>
      </c:barChart>
      <c:catAx>
        <c:axId val="814862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87744"/>
        <c:crosses val="autoZero"/>
        <c:auto val="1"/>
        <c:lblAlgn val="ctr"/>
        <c:lblOffset val="100"/>
      </c:catAx>
      <c:valAx>
        <c:axId val="814877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486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94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RBay'!$O$11:$O$52</c:f>
              <c:numCache>
                <c:formatCode>0.00</c:formatCode>
                <c:ptCount val="42"/>
                <c:pt idx="0">
                  <c:v>9.6224615891289869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9.9845548726080349</c:v>
                </c:pt>
                <c:pt idx="4">
                  <c:v>9.1701646986602068</c:v>
                </c:pt>
                <c:pt idx="5">
                  <c:v>8.3111129238633712</c:v>
                </c:pt>
                <c:pt idx="6">
                  <c:v>8.4712625717624519</c:v>
                </c:pt>
                <c:pt idx="7">
                  <c:v>11.24166019223418</c:v>
                </c:pt>
                <c:pt idx="8">
                  <c:v>8.1224199029758033</c:v>
                </c:pt>
                <c:pt idx="9">
                  <c:v>9.5748045536609574</c:v>
                </c:pt>
                <c:pt idx="10">
                  <c:v>11.16775406372801</c:v>
                </c:pt>
                <c:pt idx="11">
                  <c:v>9.4084593320157079</c:v>
                </c:pt>
                <c:pt idx="12">
                  <c:v>10.893577853806837</c:v>
                </c:pt>
                <c:pt idx="13">
                  <c:v>9.2338047474500957</c:v>
                </c:pt>
                <c:pt idx="14">
                  <c:v>10.543285206198222</c:v>
                </c:pt>
                <c:pt idx="15">
                  <c:v>11.086274923512917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13.088066581032217</c:v>
                </c:pt>
                <c:pt idx="19">
                  <c:v>14.167270064746104</c:v>
                </c:pt>
                <c:pt idx="20">
                  <c:v>14.342858459294783</c:v>
                </c:pt>
                <c:pt idx="21">
                  <c:v>23.688835546232447</c:v>
                </c:pt>
                <c:pt idx="22">
                  <c:v>23.573932236147595</c:v>
                </c:pt>
                <c:pt idx="23">
                  <c:v>11.685374488928661</c:v>
                </c:pt>
                <c:pt idx="24">
                  <c:v>-2.5759948061372677</c:v>
                </c:pt>
                <c:pt idx="25">
                  <c:v>-11.077456479157172</c:v>
                </c:pt>
                <c:pt idx="26">
                  <c:v>-5.8849719388830817</c:v>
                </c:pt>
                <c:pt idx="27">
                  <c:v>5.2460765903390296</c:v>
                </c:pt>
                <c:pt idx="28">
                  <c:v>21.741522222533561</c:v>
                </c:pt>
                <c:pt idx="29">
                  <c:v>24.284497440696811</c:v>
                </c:pt>
                <c:pt idx="30">
                  <c:v>19.463548794238065</c:v>
                </c:pt>
                <c:pt idx="31">
                  <c:v>14.278493721749431</c:v>
                </c:pt>
                <c:pt idx="32">
                  <c:v>8.6631771646487579</c:v>
                </c:pt>
                <c:pt idx="33">
                  <c:v>11.495618368981882</c:v>
                </c:pt>
                <c:pt idx="34">
                  <c:v>10.844310894687917</c:v>
                </c:pt>
                <c:pt idx="35">
                  <c:v>7.3734312536904199</c:v>
                </c:pt>
                <c:pt idx="36">
                  <c:v>7.2449827692830091</c:v>
                </c:pt>
                <c:pt idx="37">
                  <c:v>4.9903380401752395</c:v>
                </c:pt>
                <c:pt idx="38">
                  <c:v>5.5820115722353032</c:v>
                </c:pt>
                <c:pt idx="39">
                  <c:v>8.1441893870547784</c:v>
                </c:pt>
                <c:pt idx="40">
                  <c:v>9.2021075440603131</c:v>
                </c:pt>
                <c:pt idx="41">
                  <c:v>10.992557860273701</c:v>
                </c:pt>
              </c:numCache>
            </c:numRef>
          </c:val>
        </c:ser>
        <c:marker val="1"/>
        <c:axId val="81692544"/>
        <c:axId val="81694080"/>
      </c:lineChart>
      <c:catAx>
        <c:axId val="81692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694080"/>
        <c:crosses val="autoZero"/>
        <c:auto val="1"/>
        <c:lblAlgn val="ctr"/>
        <c:lblOffset val="100"/>
      </c:catAx>
      <c:valAx>
        <c:axId val="81694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692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94327017342010566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RBay'!$N$11:$N$52</c:f>
              <c:numCache>
                <c:formatCode>0.00</c:formatCode>
                <c:ptCount val="42"/>
                <c:pt idx="0">
                  <c:v>-2.7592295267251847</c:v>
                </c:pt>
                <c:pt idx="1">
                  <c:v>3.9422824144320092</c:v>
                </c:pt>
                <c:pt idx="2">
                  <c:v>2.1607193100831745</c:v>
                </c:pt>
                <c:pt idx="3">
                  <c:v>6.514104158993514</c:v>
                </c:pt>
                <c:pt idx="4">
                  <c:v>-3.4792572440012757</c:v>
                </c:pt>
                <c:pt idx="5">
                  <c:v>3.1243684501999147</c:v>
                </c:pt>
                <c:pt idx="6">
                  <c:v>2.3117749384943371</c:v>
                </c:pt>
                <c:pt idx="7">
                  <c:v>9.2345152034720481</c:v>
                </c:pt>
                <c:pt idx="8">
                  <c:v>-6.1857198141695058</c:v>
                </c:pt>
                <c:pt idx="9">
                  <c:v>4.5096153766289868</c:v>
                </c:pt>
                <c:pt idx="10">
                  <c:v>3.7991377718229775</c:v>
                </c:pt>
                <c:pt idx="11">
                  <c:v>7.5058151075031274</c:v>
                </c:pt>
                <c:pt idx="12">
                  <c:v>-4.9122778338773179</c:v>
                </c:pt>
                <c:pt idx="13">
                  <c:v>2.9453927019264521</c:v>
                </c:pt>
                <c:pt idx="14">
                  <c:v>5.0434681589349353</c:v>
                </c:pt>
                <c:pt idx="15">
                  <c:v>8.0338847414571237</c:v>
                </c:pt>
                <c:pt idx="16">
                  <c:v>-4.456738773185962</c:v>
                </c:pt>
                <c:pt idx="17">
                  <c:v>4.9487671584718917</c:v>
                </c:pt>
                <c:pt idx="18">
                  <c:v>4.3949243139139291</c:v>
                </c:pt>
                <c:pt idx="19">
                  <c:v>9.0648559862310627</c:v>
                </c:pt>
                <c:pt idx="20">
                  <c:v>-4.3097939628279045</c:v>
                </c:pt>
                <c:pt idx="21">
                  <c:v>13.526904756060546</c:v>
                </c:pt>
                <c:pt idx="22">
                  <c:v>4.2979444829796911</c:v>
                </c:pt>
                <c:pt idx="23">
                  <c:v>-1.4278410989972312</c:v>
                </c:pt>
                <c:pt idx="24">
                  <c:v>-16.528702414017619</c:v>
                </c:pt>
                <c:pt idx="25">
                  <c:v>3.6202639058953192</c:v>
                </c:pt>
                <c:pt idx="26">
                  <c:v>10.388250077795455</c:v>
                </c:pt>
                <c:pt idx="27">
                  <c:v>10.230355333189371</c:v>
                </c:pt>
                <c:pt idx="28">
                  <c:v>-3.44606507697228</c:v>
                </c:pt>
                <c:pt idx="29">
                  <c:v>5.7847165790807633</c:v>
                </c:pt>
                <c:pt idx="30">
                  <c:v>6.1063316104385024</c:v>
                </c:pt>
                <c:pt idx="31">
                  <c:v>5.4460469074702704</c:v>
                </c:pt>
                <c:pt idx="32">
                  <c:v>-8.1904477842437426</c:v>
                </c:pt>
                <c:pt idx="33">
                  <c:v>8.542127119113891</c:v>
                </c:pt>
                <c:pt idx="34">
                  <c:v>5.4865059360421489</c:v>
                </c:pt>
                <c:pt idx="35">
                  <c:v>2.1442036781634486</c:v>
                </c:pt>
                <c:pt idx="36">
                  <c:v>-8.3002775409958964</c:v>
                </c:pt>
                <c:pt idx="37">
                  <c:v>6.2602121196800047</c:v>
                </c:pt>
                <c:pt idx="38">
                  <c:v>6.0809756245573912</c:v>
                </c:pt>
                <c:pt idx="39">
                  <c:v>4.6229555856087696</c:v>
                </c:pt>
                <c:pt idx="40">
                  <c:v>-7.4032270204677797</c:v>
                </c:pt>
                <c:pt idx="41">
                  <c:v>8.0024278577216919</c:v>
                </c:pt>
              </c:numCache>
            </c:numRef>
          </c:val>
        </c:ser>
        <c:marker val="1"/>
        <c:axId val="81801984"/>
        <c:axId val="81803520"/>
      </c:lineChart>
      <c:catAx>
        <c:axId val="818019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803520"/>
        <c:crosses val="autoZero"/>
        <c:auto val="1"/>
        <c:lblAlgn val="ctr"/>
        <c:lblOffset val="100"/>
      </c:catAx>
      <c:valAx>
        <c:axId val="818035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01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13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RBay'!$T$14:$T$23</c:f>
              <c:numCache>
                <c:formatCode>0.00</c:formatCode>
                <c:ptCount val="10"/>
                <c:pt idx="0">
                  <c:v>9.2305507550520147</c:v>
                </c:pt>
                <c:pt idx="1">
                  <c:v>9.3374245364104524</c:v>
                </c:pt>
                <c:pt idx="2">
                  <c:v>9.5834378010231234</c:v>
                </c:pt>
                <c:pt idx="3">
                  <c:v>10.45367116914098</c:v>
                </c:pt>
                <c:pt idx="4">
                  <c:v>13.20828266159498</c:v>
                </c:pt>
                <c:pt idx="5">
                  <c:v>18.201512071409216</c:v>
                </c:pt>
                <c:pt idx="6">
                  <c:v>-3.5656122051750354</c:v>
                </c:pt>
                <c:pt idx="7">
                  <c:v>19.629234561509747</c:v>
                </c:pt>
                <c:pt idx="8">
                  <c:v>9.5610015165835147</c:v>
                </c:pt>
                <c:pt idx="9">
                  <c:v>6.4950475882827154</c:v>
                </c:pt>
              </c:numCache>
            </c:numRef>
          </c:val>
        </c:ser>
        <c:axId val="81831424"/>
        <c:axId val="81832960"/>
      </c:barChart>
      <c:catAx>
        <c:axId val="818314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32960"/>
        <c:crosses val="autoZero"/>
        <c:auto val="1"/>
        <c:lblAlgn val="ctr"/>
        <c:lblOffset val="100"/>
      </c:catAx>
      <c:valAx>
        <c:axId val="818329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31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63E-2"/>
          <c:y val="3.8152988608382718E-2"/>
          <c:w val="0.91042422686294056"/>
          <c:h val="0.82867440539005455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Shepstone'!$O$11:$O$52</c:f>
              <c:numCache>
                <c:formatCode>0.00</c:formatCode>
                <c:ptCount val="42"/>
                <c:pt idx="0">
                  <c:v>9.6224615891290117</c:v>
                </c:pt>
                <c:pt idx="1">
                  <c:v>9.0078059198263141</c:v>
                </c:pt>
                <c:pt idx="2">
                  <c:v>8.2918003608103383</c:v>
                </c:pt>
                <c:pt idx="3">
                  <c:v>9.9845548726080349</c:v>
                </c:pt>
                <c:pt idx="4">
                  <c:v>9.170164698660205</c:v>
                </c:pt>
                <c:pt idx="5">
                  <c:v>8.3111129238633517</c:v>
                </c:pt>
                <c:pt idx="6">
                  <c:v>8.4712625717624483</c:v>
                </c:pt>
                <c:pt idx="7">
                  <c:v>11.241660192234175</c:v>
                </c:pt>
                <c:pt idx="8">
                  <c:v>8.1224199029758033</c:v>
                </c:pt>
                <c:pt idx="9">
                  <c:v>9.5748045536609574</c:v>
                </c:pt>
                <c:pt idx="10">
                  <c:v>11.167754063728019</c:v>
                </c:pt>
                <c:pt idx="11">
                  <c:v>9.408459332015715</c:v>
                </c:pt>
                <c:pt idx="12">
                  <c:v>10.89357785380683</c:v>
                </c:pt>
                <c:pt idx="13">
                  <c:v>9.2338047474500993</c:v>
                </c:pt>
                <c:pt idx="14">
                  <c:v>10.543285206198224</c:v>
                </c:pt>
                <c:pt idx="15">
                  <c:v>11.08627492351291</c:v>
                </c:pt>
                <c:pt idx="16">
                  <c:v>11.618458639576181</c:v>
                </c:pt>
                <c:pt idx="17">
                  <c:v>13.790615771124207</c:v>
                </c:pt>
                <c:pt idx="18">
                  <c:v>13.088066581032223</c:v>
                </c:pt>
                <c:pt idx="19">
                  <c:v>14.167270064746123</c:v>
                </c:pt>
                <c:pt idx="20">
                  <c:v>8.1436374588692182</c:v>
                </c:pt>
                <c:pt idx="21">
                  <c:v>3.5985002116099141</c:v>
                </c:pt>
                <c:pt idx="22">
                  <c:v>4.9426089848969994</c:v>
                </c:pt>
                <c:pt idx="23">
                  <c:v>17.677098827950964</c:v>
                </c:pt>
                <c:pt idx="24">
                  <c:v>19.192870502879842</c:v>
                </c:pt>
                <c:pt idx="25">
                  <c:v>21.149031804313463</c:v>
                </c:pt>
                <c:pt idx="26">
                  <c:v>19.843604966901495</c:v>
                </c:pt>
                <c:pt idx="27">
                  <c:v>6.4669685270065527</c:v>
                </c:pt>
                <c:pt idx="28">
                  <c:v>8.356253386423127</c:v>
                </c:pt>
                <c:pt idx="29">
                  <c:v>7.0853776459443045</c:v>
                </c:pt>
                <c:pt idx="30">
                  <c:v>7.3096145889101223</c:v>
                </c:pt>
                <c:pt idx="31">
                  <c:v>11.452406523534533</c:v>
                </c:pt>
                <c:pt idx="32">
                  <c:v>9.7507915113415233</c:v>
                </c:pt>
                <c:pt idx="33">
                  <c:v>10.864630133058123</c:v>
                </c:pt>
                <c:pt idx="34">
                  <c:v>9.7773095667812413</c:v>
                </c:pt>
                <c:pt idx="35">
                  <c:v>8.7535716185503762</c:v>
                </c:pt>
                <c:pt idx="36">
                  <c:v>10.720851457452024</c:v>
                </c:pt>
                <c:pt idx="37">
                  <c:v>10.669105154586484</c:v>
                </c:pt>
                <c:pt idx="38">
                  <c:v>10.108397034627725</c:v>
                </c:pt>
                <c:pt idx="39">
                  <c:v>8.1167505473358865</c:v>
                </c:pt>
                <c:pt idx="40">
                  <c:v>6.5465155147938656</c:v>
                </c:pt>
                <c:pt idx="41">
                  <c:v>7.3572787295021795</c:v>
                </c:pt>
              </c:numCache>
            </c:numRef>
          </c:val>
        </c:ser>
        <c:marker val="1"/>
        <c:axId val="68365312"/>
        <c:axId val="68371200"/>
      </c:lineChart>
      <c:catAx>
        <c:axId val="68365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371200"/>
        <c:crosses val="autoZero"/>
        <c:auto val="1"/>
        <c:lblAlgn val="ctr"/>
        <c:lblOffset val="100"/>
      </c:catAx>
      <c:valAx>
        <c:axId val="683712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365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47"/>
          <c:h val="0.14373614257122125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82867440539005477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Shepstone'!$N$11:$N$52</c:f>
              <c:numCache>
                <c:formatCode>0.00</c:formatCode>
                <c:ptCount val="42"/>
                <c:pt idx="0">
                  <c:v>-2.7592295267251767</c:v>
                </c:pt>
                <c:pt idx="1">
                  <c:v>3.9422824144320119</c:v>
                </c:pt>
                <c:pt idx="2">
                  <c:v>2.1607193100831594</c:v>
                </c:pt>
                <c:pt idx="3">
                  <c:v>6.5141041589935185</c:v>
                </c:pt>
                <c:pt idx="4">
                  <c:v>-3.4792572440012699</c:v>
                </c:pt>
                <c:pt idx="5">
                  <c:v>3.1243684501999014</c:v>
                </c:pt>
                <c:pt idx="6">
                  <c:v>2.3117749384943376</c:v>
                </c:pt>
                <c:pt idx="7">
                  <c:v>9.2345152034720499</c:v>
                </c:pt>
                <c:pt idx="8">
                  <c:v>-6.1857198141694942</c:v>
                </c:pt>
                <c:pt idx="9">
                  <c:v>4.5096153766289744</c:v>
                </c:pt>
                <c:pt idx="10">
                  <c:v>3.7991377718229851</c:v>
                </c:pt>
                <c:pt idx="11">
                  <c:v>7.5058151075031274</c:v>
                </c:pt>
                <c:pt idx="12">
                  <c:v>-4.9122778338773179</c:v>
                </c:pt>
                <c:pt idx="13">
                  <c:v>2.9453927019264476</c:v>
                </c:pt>
                <c:pt idx="14">
                  <c:v>5.0434681589349415</c:v>
                </c:pt>
                <c:pt idx="15">
                  <c:v>8.0338847414571148</c:v>
                </c:pt>
                <c:pt idx="16">
                  <c:v>-4.456738773185962</c:v>
                </c:pt>
                <c:pt idx="17">
                  <c:v>4.9487671584718971</c:v>
                </c:pt>
                <c:pt idx="18">
                  <c:v>4.3949243139139362</c:v>
                </c:pt>
                <c:pt idx="19">
                  <c:v>9.064855986231068</c:v>
                </c:pt>
                <c:pt idx="20">
                  <c:v>-9.4977413588768211</c:v>
                </c:pt>
                <c:pt idx="21">
                  <c:v>0.53790617881105696</c:v>
                </c:pt>
                <c:pt idx="22">
                  <c:v>5.7493660613365307</c:v>
                </c:pt>
                <c:pt idx="23">
                  <c:v>22.299568885266069</c:v>
                </c:pt>
                <c:pt idx="24">
                  <c:v>-8.3320025572611716</c:v>
                </c:pt>
                <c:pt idx="25">
                  <c:v>2.1879072280718219</c:v>
                </c:pt>
                <c:pt idx="26">
                  <c:v>4.609876472028434</c:v>
                </c:pt>
                <c:pt idx="27">
                  <c:v>8.6488040389823517</c:v>
                </c:pt>
                <c:pt idx="28">
                  <c:v>-6.7053294016554226</c:v>
                </c:pt>
                <c:pt idx="29">
                  <c:v>0.98937804117461936</c:v>
                </c:pt>
                <c:pt idx="30">
                  <c:v>4.8289297117870538</c:v>
                </c:pt>
                <c:pt idx="31">
                  <c:v>12.843296683500718</c:v>
                </c:pt>
                <c:pt idx="32">
                  <c:v>-8.1297186723727197</c:v>
                </c:pt>
                <c:pt idx="33">
                  <c:v>2.0142988467232019</c:v>
                </c:pt>
                <c:pt idx="34">
                  <c:v>3.8008051324724486</c:v>
                </c:pt>
                <c:pt idx="35">
                  <c:v>11.790966602956178</c:v>
                </c:pt>
                <c:pt idx="36">
                  <c:v>-6.4678463351221867</c:v>
                </c:pt>
                <c:pt idx="37">
                  <c:v>1.9666216230092306</c:v>
                </c:pt>
                <c:pt idx="38">
                  <c:v>3.274895446885532</c:v>
                </c:pt>
                <c:pt idx="39">
                  <c:v>9.7688857086560201</c:v>
                </c:pt>
                <c:pt idx="40">
                  <c:v>-7.8262617851813614</c:v>
                </c:pt>
                <c:pt idx="41">
                  <c:v>2.7425342423997585</c:v>
                </c:pt>
              </c:numCache>
            </c:numRef>
          </c:val>
        </c:ser>
        <c:marker val="1"/>
        <c:axId val="81868672"/>
        <c:axId val="81870208"/>
      </c:lineChart>
      <c:catAx>
        <c:axId val="81868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1870208"/>
        <c:crosses val="autoZero"/>
        <c:auto val="1"/>
        <c:lblAlgn val="ctr"/>
        <c:lblOffset val="100"/>
      </c:catAx>
      <c:valAx>
        <c:axId val="81870208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68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47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4753318442644376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Port Shepstone'!$T$14:$T$23</c:f>
              <c:numCache>
                <c:formatCode>0.00</c:formatCode>
                <c:ptCount val="10"/>
                <c:pt idx="0">
                  <c:v>9.2305507550519987</c:v>
                </c:pt>
                <c:pt idx="1">
                  <c:v>9.3374245364104365</c:v>
                </c:pt>
                <c:pt idx="2">
                  <c:v>9.5834378010231429</c:v>
                </c:pt>
                <c:pt idx="3">
                  <c:v>10.453671169140968</c:v>
                </c:pt>
                <c:pt idx="4">
                  <c:v>13.208282661594991</c:v>
                </c:pt>
                <c:pt idx="5">
                  <c:v>8.861293097639928</c:v>
                </c:pt>
                <c:pt idx="6">
                  <c:v>16.013862927861481</c:v>
                </c:pt>
                <c:pt idx="7">
                  <c:v>8.6333912478586488</c:v>
                </c:pt>
                <c:pt idx="8">
                  <c:v>9.7417901894353403</c:v>
                </c:pt>
                <c:pt idx="9">
                  <c:v>65.93994769876052</c:v>
                </c:pt>
              </c:numCache>
            </c:numRef>
          </c:val>
        </c:ser>
        <c:axId val="81889920"/>
        <c:axId val="81899904"/>
      </c:barChart>
      <c:catAx>
        <c:axId val="81889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99904"/>
        <c:crosses val="autoZero"/>
        <c:auto val="1"/>
        <c:lblAlgn val="ctr"/>
        <c:lblOffset val="100"/>
      </c:catAx>
      <c:valAx>
        <c:axId val="818999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1889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32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Newcastle'!$O$11:$O$52</c:f>
              <c:numCache>
                <c:formatCode>0.00</c:formatCode>
                <c:ptCount val="42"/>
                <c:pt idx="0">
                  <c:v>9.6224615891290028</c:v>
                </c:pt>
                <c:pt idx="1">
                  <c:v>9.0078059198262999</c:v>
                </c:pt>
                <c:pt idx="2">
                  <c:v>8.2918003608103454</c:v>
                </c:pt>
                <c:pt idx="3">
                  <c:v>9.9845548726080384</c:v>
                </c:pt>
                <c:pt idx="4">
                  <c:v>9.1701646986602139</c:v>
                </c:pt>
                <c:pt idx="5">
                  <c:v>8.3111129238633694</c:v>
                </c:pt>
                <c:pt idx="6">
                  <c:v>8.4712625717624608</c:v>
                </c:pt>
                <c:pt idx="7">
                  <c:v>11.241660192234166</c:v>
                </c:pt>
                <c:pt idx="8">
                  <c:v>8.1224199029757944</c:v>
                </c:pt>
                <c:pt idx="9">
                  <c:v>9.5748045536609592</c:v>
                </c:pt>
                <c:pt idx="10">
                  <c:v>11.167754063728005</c:v>
                </c:pt>
                <c:pt idx="11">
                  <c:v>9.4084593320157222</c:v>
                </c:pt>
                <c:pt idx="12">
                  <c:v>10.893577853806828</c:v>
                </c:pt>
                <c:pt idx="13">
                  <c:v>9.2338047474500939</c:v>
                </c:pt>
                <c:pt idx="14">
                  <c:v>10.543285206198219</c:v>
                </c:pt>
                <c:pt idx="15">
                  <c:v>11.086274923512907</c:v>
                </c:pt>
                <c:pt idx="16">
                  <c:v>11.618458639576188</c:v>
                </c:pt>
                <c:pt idx="17">
                  <c:v>13.790615771124202</c:v>
                </c:pt>
                <c:pt idx="18">
                  <c:v>13.088066581032232</c:v>
                </c:pt>
                <c:pt idx="19">
                  <c:v>14.167270064746132</c:v>
                </c:pt>
                <c:pt idx="20">
                  <c:v>13.05355365491549</c:v>
                </c:pt>
                <c:pt idx="21">
                  <c:v>9.0466753393731754</c:v>
                </c:pt>
                <c:pt idx="22">
                  <c:v>10.727945011908965</c:v>
                </c:pt>
                <c:pt idx="23">
                  <c:v>13.602181145720838</c:v>
                </c:pt>
                <c:pt idx="24">
                  <c:v>6.3159960347248214</c:v>
                </c:pt>
                <c:pt idx="25">
                  <c:v>15.316386173128633</c:v>
                </c:pt>
                <c:pt idx="26">
                  <c:v>9.4372713562919195</c:v>
                </c:pt>
                <c:pt idx="27">
                  <c:v>6.5184127707107073</c:v>
                </c:pt>
                <c:pt idx="28">
                  <c:v>15.153660987187422</c:v>
                </c:pt>
                <c:pt idx="29">
                  <c:v>8.7049767348432354</c:v>
                </c:pt>
                <c:pt idx="30">
                  <c:v>11.884007329444085</c:v>
                </c:pt>
                <c:pt idx="31">
                  <c:v>12.711573979479724</c:v>
                </c:pt>
                <c:pt idx="32">
                  <c:v>9.4188013446710261</c:v>
                </c:pt>
                <c:pt idx="33">
                  <c:v>11.495069091901076</c:v>
                </c:pt>
                <c:pt idx="34">
                  <c:v>9.9472673932050135</c:v>
                </c:pt>
                <c:pt idx="35">
                  <c:v>7.9221421327080419</c:v>
                </c:pt>
                <c:pt idx="36">
                  <c:v>8.6964614969674194</c:v>
                </c:pt>
                <c:pt idx="37">
                  <c:v>9.6817828227512521</c:v>
                </c:pt>
                <c:pt idx="38">
                  <c:v>8.4488978714473131</c:v>
                </c:pt>
                <c:pt idx="39">
                  <c:v>8.2673517413982012</c:v>
                </c:pt>
                <c:pt idx="40">
                  <c:v>7.9719609423030873</c:v>
                </c:pt>
                <c:pt idx="41">
                  <c:v>7.7943064390079906</c:v>
                </c:pt>
              </c:numCache>
            </c:numRef>
          </c:val>
        </c:ser>
        <c:marker val="1"/>
        <c:axId val="83239296"/>
        <c:axId val="83240832"/>
      </c:lineChart>
      <c:catAx>
        <c:axId val="83239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3240832"/>
        <c:crosses val="autoZero"/>
        <c:auto val="1"/>
        <c:lblAlgn val="ctr"/>
        <c:lblOffset val="100"/>
      </c:catAx>
      <c:valAx>
        <c:axId val="832408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239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43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Newcastle'!$N$11:$N$52</c:f>
              <c:numCache>
                <c:formatCode>0.00</c:formatCode>
                <c:ptCount val="42"/>
                <c:pt idx="0">
                  <c:v>-2.7592295267251798</c:v>
                </c:pt>
                <c:pt idx="1">
                  <c:v>3.9422824144320017</c:v>
                </c:pt>
                <c:pt idx="2">
                  <c:v>2.1607193100831661</c:v>
                </c:pt>
                <c:pt idx="3">
                  <c:v>6.5141041589935273</c:v>
                </c:pt>
                <c:pt idx="4">
                  <c:v>-3.4792572440012695</c:v>
                </c:pt>
                <c:pt idx="5">
                  <c:v>3.1243684501998996</c:v>
                </c:pt>
                <c:pt idx="6">
                  <c:v>2.3117749384943416</c:v>
                </c:pt>
                <c:pt idx="7">
                  <c:v>9.2345152034720357</c:v>
                </c:pt>
                <c:pt idx="8">
                  <c:v>-6.1857198141694933</c:v>
                </c:pt>
                <c:pt idx="9">
                  <c:v>4.5096153766289815</c:v>
                </c:pt>
                <c:pt idx="10">
                  <c:v>3.7991377718229753</c:v>
                </c:pt>
                <c:pt idx="11">
                  <c:v>7.5058151075031363</c:v>
                </c:pt>
                <c:pt idx="12">
                  <c:v>-4.9122778338773259</c:v>
                </c:pt>
                <c:pt idx="13">
                  <c:v>2.945392701926453</c:v>
                </c:pt>
                <c:pt idx="14">
                  <c:v>5.0434681589349326</c:v>
                </c:pt>
                <c:pt idx="15">
                  <c:v>8.0338847414571237</c:v>
                </c:pt>
                <c:pt idx="16">
                  <c:v>-4.4567387731859585</c:v>
                </c:pt>
                <c:pt idx="17">
                  <c:v>4.94876715847189</c:v>
                </c:pt>
                <c:pt idx="18">
                  <c:v>4.3949243139139389</c:v>
                </c:pt>
                <c:pt idx="19">
                  <c:v>9.0648559862310769</c:v>
                </c:pt>
                <c:pt idx="20">
                  <c:v>-5.3887755803785335</c:v>
                </c:pt>
                <c:pt idx="21">
                  <c:v>1.2291411425240346</c:v>
                </c:pt>
                <c:pt idx="22">
                  <c:v>6.0044737996677657</c:v>
                </c:pt>
                <c:pt idx="23">
                  <c:v>11.895922253837671</c:v>
                </c:pt>
                <c:pt idx="24">
                  <c:v>-11.456923988683238</c:v>
                </c:pt>
                <c:pt idx="25">
                  <c:v>9.7988935564569086</c:v>
                </c:pt>
                <c:pt idx="26">
                  <c:v>0.60010332597849558</c:v>
                </c:pt>
                <c:pt idx="27">
                  <c:v>8.9114877068649854</c:v>
                </c:pt>
                <c:pt idx="28">
                  <c:v>-4.2789026558463634</c:v>
                </c:pt>
                <c:pt idx="29">
                  <c:v>3.650079964841082</c:v>
                </c:pt>
                <c:pt idx="30">
                  <c:v>3.5421103609773192</c:v>
                </c:pt>
                <c:pt idx="31">
                  <c:v>9.7170676747559686</c:v>
                </c:pt>
                <c:pt idx="32">
                  <c:v>-7.0753129869279938</c:v>
                </c:pt>
                <c:pt idx="33">
                  <c:v>5.6168837991374811</c:v>
                </c:pt>
                <c:pt idx="34">
                  <c:v>2.1047135719659811</c:v>
                </c:pt>
                <c:pt idx="35">
                  <c:v>7.6961824765710798</c:v>
                </c:pt>
                <c:pt idx="36">
                  <c:v>-6.4085973051406082</c:v>
                </c:pt>
                <c:pt idx="37">
                  <c:v>6.5742890958409657</c:v>
                </c:pt>
                <c:pt idx="38">
                  <c:v>0.95699914227343297</c:v>
                </c:pt>
                <c:pt idx="39">
                  <c:v>7.5158964106595523</c:v>
                </c:pt>
                <c:pt idx="40">
                  <c:v>-6.6639470369461939</c:v>
                </c:pt>
                <c:pt idx="41">
                  <c:v>6.398934288647391</c:v>
                </c:pt>
              </c:numCache>
            </c:numRef>
          </c:val>
        </c:ser>
        <c:marker val="1"/>
        <c:axId val="83311616"/>
        <c:axId val="83317504"/>
      </c:lineChart>
      <c:catAx>
        <c:axId val="83311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3317504"/>
        <c:crosses val="autoZero"/>
        <c:auto val="1"/>
        <c:lblAlgn val="ctr"/>
        <c:lblOffset val="100"/>
      </c:catAx>
      <c:valAx>
        <c:axId val="833175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311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Newcastle'!$T$14:$T$23</c:f>
              <c:numCache>
                <c:formatCode>0.00</c:formatCode>
                <c:ptCount val="10"/>
                <c:pt idx="0">
                  <c:v>9.230550755051997</c:v>
                </c:pt>
                <c:pt idx="1">
                  <c:v>9.3374245364104755</c:v>
                </c:pt>
                <c:pt idx="2">
                  <c:v>9.583437801023118</c:v>
                </c:pt>
                <c:pt idx="3">
                  <c:v>10.453671169140978</c:v>
                </c:pt>
                <c:pt idx="4">
                  <c:v>13.208282661594978</c:v>
                </c:pt>
                <c:pt idx="5">
                  <c:v>11.648593803491272</c:v>
                </c:pt>
                <c:pt idx="6">
                  <c:v>9.2798673512842029</c:v>
                </c:pt>
                <c:pt idx="7">
                  <c:v>12.059849387879309</c:v>
                </c:pt>
                <c:pt idx="8">
                  <c:v>9.6419986267065436</c:v>
                </c:pt>
                <c:pt idx="9">
                  <c:v>8.7605515091558885</c:v>
                </c:pt>
              </c:numCache>
            </c:numRef>
          </c:val>
        </c:ser>
        <c:axId val="83337216"/>
        <c:axId val="83338752"/>
      </c:barChart>
      <c:catAx>
        <c:axId val="83337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338752"/>
        <c:crosses val="autoZero"/>
        <c:auto val="1"/>
        <c:lblAlgn val="ctr"/>
        <c:lblOffset val="100"/>
      </c:catAx>
      <c:valAx>
        <c:axId val="83338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337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9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Rates'!$B$23:$B$44</c:f>
              <c:numCache>
                <c:formatCode>0.00</c:formatCode>
                <c:ptCount val="22"/>
                <c:pt idx="0">
                  <c:v>12.835734121035481</c:v>
                </c:pt>
                <c:pt idx="1">
                  <c:v>12.641405292261068</c:v>
                </c:pt>
                <c:pt idx="2">
                  <c:v>13.594273313236538</c:v>
                </c:pt>
                <c:pt idx="3">
                  <c:v>10.757084299257201</c:v>
                </c:pt>
                <c:pt idx="4">
                  <c:v>9.3937280128233347</c:v>
                </c:pt>
                <c:pt idx="5">
                  <c:v>7.8032161685011925</c:v>
                </c:pt>
                <c:pt idx="6">
                  <c:v>7.5561848585454356</c:v>
                </c:pt>
                <c:pt idx="7">
                  <c:v>11.279372474312211</c:v>
                </c:pt>
                <c:pt idx="8">
                  <c:v>13.258795976507749</c:v>
                </c:pt>
                <c:pt idx="9">
                  <c:v>12.508545165048337</c:v>
                </c:pt>
                <c:pt idx="10">
                  <c:v>12.516875588275866</c:v>
                </c:pt>
                <c:pt idx="11">
                  <c:v>10.07145908904546</c:v>
                </c:pt>
                <c:pt idx="12">
                  <c:v>9.6185149117040076</c:v>
                </c:pt>
                <c:pt idx="13">
                  <c:v>11.58031453045489</c:v>
                </c:pt>
                <c:pt idx="14">
                  <c:v>10.337333459321552</c:v>
                </c:pt>
                <c:pt idx="15">
                  <c:v>7.8898201846456715</c:v>
                </c:pt>
                <c:pt idx="16">
                  <c:v>9.3765234124438734</c:v>
                </c:pt>
                <c:pt idx="17">
                  <c:v>8.6330602943893577</c:v>
                </c:pt>
                <c:pt idx="18">
                  <c:v>8.0615297386846532</c:v>
                </c:pt>
                <c:pt idx="19">
                  <c:v>9.1636584802698628</c:v>
                </c:pt>
                <c:pt idx="21">
                  <c:v>12.376410166143506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Rates'!$C$23:$C$44</c:f>
              <c:numCache>
                <c:formatCode>0.00</c:formatCode>
                <c:ptCount val="22"/>
                <c:pt idx="0">
                  <c:v>12.396194448285231</c:v>
                </c:pt>
                <c:pt idx="1">
                  <c:v>12.145699803010974</c:v>
                </c:pt>
                <c:pt idx="2">
                  <c:v>13.043807959889598</c:v>
                </c:pt>
                <c:pt idx="3">
                  <c:v>10.457907036487764</c:v>
                </c:pt>
                <c:pt idx="4">
                  <c:v>9.2124610069684731</c:v>
                </c:pt>
                <c:pt idx="5">
                  <c:v>7.6810926025935577</c:v>
                </c:pt>
                <c:pt idx="6">
                  <c:v>7.9161049775140286</c:v>
                </c:pt>
                <c:pt idx="7">
                  <c:v>11.225463717351552</c:v>
                </c:pt>
                <c:pt idx="8">
                  <c:v>13.321075815652772</c:v>
                </c:pt>
                <c:pt idx="9">
                  <c:v>12.68212354166277</c:v>
                </c:pt>
                <c:pt idx="10">
                  <c:v>12.152260944127082</c:v>
                </c:pt>
                <c:pt idx="11">
                  <c:v>10.520359879781923</c:v>
                </c:pt>
                <c:pt idx="12">
                  <c:v>9.6021350313219713</c:v>
                </c:pt>
                <c:pt idx="13">
                  <c:v>11.326629460122177</c:v>
                </c:pt>
                <c:pt idx="14">
                  <c:v>10.283190370768613</c:v>
                </c:pt>
                <c:pt idx="15">
                  <c:v>7.7623257965714139</c:v>
                </c:pt>
                <c:pt idx="16">
                  <c:v>9.1545422928831623</c:v>
                </c:pt>
                <c:pt idx="17">
                  <c:v>8.4701757689350554</c:v>
                </c:pt>
                <c:pt idx="18">
                  <c:v>8.1419351890644442</c:v>
                </c:pt>
                <c:pt idx="19">
                  <c:v>9.0808697727157472</c:v>
                </c:pt>
                <c:pt idx="21">
                  <c:v>12.588087397458306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14.767366459183744</c:v>
                </c:pt>
                <c:pt idx="1">
                  <c:v>14.712455518988815</c:v>
                </c:pt>
                <c:pt idx="2">
                  <c:v>14.729721466689224</c:v>
                </c:pt>
                <c:pt idx="3">
                  <c:v>8.6784091084747992</c:v>
                </c:pt>
                <c:pt idx="4">
                  <c:v>5.5823682710189777</c:v>
                </c:pt>
                <c:pt idx="5">
                  <c:v>3.7139247043408576</c:v>
                </c:pt>
                <c:pt idx="6">
                  <c:v>4.7197293970891971</c:v>
                </c:pt>
                <c:pt idx="7">
                  <c:v>10.462036126827346</c:v>
                </c:pt>
                <c:pt idx="8">
                  <c:v>15.111254493584415</c:v>
                </c:pt>
                <c:pt idx="9">
                  <c:v>14.683007803936801</c:v>
                </c:pt>
                <c:pt idx="10">
                  <c:v>13.868306847482719</c:v>
                </c:pt>
                <c:pt idx="11">
                  <c:v>11.636968644814331</c:v>
                </c:pt>
                <c:pt idx="12">
                  <c:v>9.7023652145428709</c:v>
                </c:pt>
                <c:pt idx="13">
                  <c:v>11.426434613594186</c:v>
                </c:pt>
                <c:pt idx="14">
                  <c:v>10.280332611153025</c:v>
                </c:pt>
                <c:pt idx="15">
                  <c:v>7.2895297729986677</c:v>
                </c:pt>
                <c:pt idx="16">
                  <c:v>8.5227256670138285</c:v>
                </c:pt>
                <c:pt idx="17">
                  <c:v>7.7751398430359968</c:v>
                </c:pt>
                <c:pt idx="18">
                  <c:v>7.6005403616077452</c:v>
                </c:pt>
                <c:pt idx="19">
                  <c:v>9.0360463461434435</c:v>
                </c:pt>
                <c:pt idx="21">
                  <c:v>9.0830081324505674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14.693303007430172</c:v>
                </c:pt>
                <c:pt idx="1">
                  <c:v>5.7485789408601757</c:v>
                </c:pt>
                <c:pt idx="2">
                  <c:v>8.8085084735887982</c:v>
                </c:pt>
                <c:pt idx="3">
                  <c:v>12.146754972145038</c:v>
                </c:pt>
                <c:pt idx="4">
                  <c:v>6.9018462041049942</c:v>
                </c:pt>
                <c:pt idx="5">
                  <c:v>18.020781923329903</c:v>
                </c:pt>
                <c:pt idx="6">
                  <c:v>15.080200606350463</c:v>
                </c:pt>
                <c:pt idx="7">
                  <c:v>24.917543106119087</c:v>
                </c:pt>
                <c:pt idx="8">
                  <c:v>14.181090132070787</c:v>
                </c:pt>
                <c:pt idx="9">
                  <c:v>8.1739286826271442</c:v>
                </c:pt>
                <c:pt idx="10">
                  <c:v>8.8622760147118118</c:v>
                </c:pt>
                <c:pt idx="11">
                  <c:v>1.9503711533634573</c:v>
                </c:pt>
                <c:pt idx="12">
                  <c:v>9.8354968790885895</c:v>
                </c:pt>
                <c:pt idx="13">
                  <c:v>11.033122602031032</c:v>
                </c:pt>
                <c:pt idx="14">
                  <c:v>10.147491143190928</c:v>
                </c:pt>
                <c:pt idx="15">
                  <c:v>9.5331512226201998</c:v>
                </c:pt>
                <c:pt idx="16">
                  <c:v>8.7264630986144098</c:v>
                </c:pt>
                <c:pt idx="17">
                  <c:v>10.172160635659765</c:v>
                </c:pt>
                <c:pt idx="18">
                  <c:v>9.3215013050724451</c:v>
                </c:pt>
                <c:pt idx="19">
                  <c:v>10.912240732711698</c:v>
                </c:pt>
                <c:pt idx="21">
                  <c:v>7.6238346054204484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14.342858459294783</c:v>
                </c:pt>
                <c:pt idx="1">
                  <c:v>23.688835546232447</c:v>
                </c:pt>
                <c:pt idx="2">
                  <c:v>23.573932236147595</c:v>
                </c:pt>
                <c:pt idx="3">
                  <c:v>11.685374488928661</c:v>
                </c:pt>
                <c:pt idx="4">
                  <c:v>-2.5759948061372677</c:v>
                </c:pt>
                <c:pt idx="5">
                  <c:v>-11.077456479157172</c:v>
                </c:pt>
                <c:pt idx="6">
                  <c:v>-5.8849719388830817</c:v>
                </c:pt>
                <c:pt idx="7">
                  <c:v>5.2460765903390296</c:v>
                </c:pt>
                <c:pt idx="8">
                  <c:v>21.741522222533561</c:v>
                </c:pt>
                <c:pt idx="9">
                  <c:v>24.284497440696811</c:v>
                </c:pt>
                <c:pt idx="10">
                  <c:v>19.463548794238065</c:v>
                </c:pt>
                <c:pt idx="11">
                  <c:v>14.278493721749431</c:v>
                </c:pt>
                <c:pt idx="12">
                  <c:v>8.6631771646487579</c:v>
                </c:pt>
                <c:pt idx="13">
                  <c:v>11.495618368981882</c:v>
                </c:pt>
                <c:pt idx="14">
                  <c:v>10.844310894687917</c:v>
                </c:pt>
                <c:pt idx="15">
                  <c:v>7.3734312536904199</c:v>
                </c:pt>
                <c:pt idx="16">
                  <c:v>7.2449827692830091</c:v>
                </c:pt>
                <c:pt idx="17">
                  <c:v>4.9903380401752395</c:v>
                </c:pt>
                <c:pt idx="18">
                  <c:v>5.5820115722353032</c:v>
                </c:pt>
                <c:pt idx="19">
                  <c:v>8.1441893870547784</c:v>
                </c:pt>
                <c:pt idx="21">
                  <c:v>10.992557860273701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8.1436374588692182</c:v>
                </c:pt>
                <c:pt idx="1">
                  <c:v>3.5985002116099141</c:v>
                </c:pt>
                <c:pt idx="2">
                  <c:v>4.9426089848969994</c:v>
                </c:pt>
                <c:pt idx="3">
                  <c:v>17.677098827950964</c:v>
                </c:pt>
                <c:pt idx="4">
                  <c:v>19.192870502879842</c:v>
                </c:pt>
                <c:pt idx="5">
                  <c:v>21.149031804313463</c:v>
                </c:pt>
                <c:pt idx="6">
                  <c:v>19.843604966901495</c:v>
                </c:pt>
                <c:pt idx="7">
                  <c:v>6.4669685270065527</c:v>
                </c:pt>
                <c:pt idx="8">
                  <c:v>8.356253386423127</c:v>
                </c:pt>
                <c:pt idx="9">
                  <c:v>7.0853776459443045</c:v>
                </c:pt>
                <c:pt idx="10">
                  <c:v>7.3096145889101223</c:v>
                </c:pt>
                <c:pt idx="11">
                  <c:v>11.452406523534533</c:v>
                </c:pt>
                <c:pt idx="12">
                  <c:v>9.7507915113415233</c:v>
                </c:pt>
                <c:pt idx="13">
                  <c:v>10.864630133058123</c:v>
                </c:pt>
                <c:pt idx="14">
                  <c:v>9.7773095667812413</c:v>
                </c:pt>
                <c:pt idx="15">
                  <c:v>8.7535716185503762</c:v>
                </c:pt>
                <c:pt idx="16">
                  <c:v>10.720851457452024</c:v>
                </c:pt>
                <c:pt idx="17">
                  <c:v>10.669105154586484</c:v>
                </c:pt>
                <c:pt idx="18">
                  <c:v>10.108397034627725</c:v>
                </c:pt>
                <c:pt idx="19">
                  <c:v>8.1167505473358865</c:v>
                </c:pt>
                <c:pt idx="21">
                  <c:v>7.3572787295021795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13.05355365491549</c:v>
                </c:pt>
                <c:pt idx="1">
                  <c:v>9.0466753393731754</c:v>
                </c:pt>
                <c:pt idx="2">
                  <c:v>10.727945011908965</c:v>
                </c:pt>
                <c:pt idx="3">
                  <c:v>13.602181145720838</c:v>
                </c:pt>
                <c:pt idx="4">
                  <c:v>6.3159960347248214</c:v>
                </c:pt>
                <c:pt idx="5">
                  <c:v>15.316386173128633</c:v>
                </c:pt>
                <c:pt idx="6">
                  <c:v>9.4372713562919195</c:v>
                </c:pt>
                <c:pt idx="7">
                  <c:v>6.5184127707107073</c:v>
                </c:pt>
                <c:pt idx="8">
                  <c:v>15.153660987187422</c:v>
                </c:pt>
                <c:pt idx="9">
                  <c:v>8.7049767348432354</c:v>
                </c:pt>
                <c:pt idx="10">
                  <c:v>11.884007329444085</c:v>
                </c:pt>
                <c:pt idx="11">
                  <c:v>12.711573979479724</c:v>
                </c:pt>
                <c:pt idx="12">
                  <c:v>9.4188013446710261</c:v>
                </c:pt>
                <c:pt idx="13">
                  <c:v>11.495069091901076</c:v>
                </c:pt>
                <c:pt idx="14">
                  <c:v>9.9472673932050135</c:v>
                </c:pt>
                <c:pt idx="15">
                  <c:v>7.9221421327080419</c:v>
                </c:pt>
                <c:pt idx="16">
                  <c:v>8.6964614969674194</c:v>
                </c:pt>
                <c:pt idx="17">
                  <c:v>9.6817828227512521</c:v>
                </c:pt>
                <c:pt idx="18">
                  <c:v>8.4488978714473131</c:v>
                </c:pt>
                <c:pt idx="19">
                  <c:v>8.2673517413982012</c:v>
                </c:pt>
                <c:pt idx="21">
                  <c:v>7.7943064390079906</c:v>
                </c:pt>
              </c:numCache>
            </c:numRef>
          </c:val>
          <c:shape val="cylinder"/>
        </c:ser>
        <c:shape val="box"/>
        <c:axId val="83371136"/>
        <c:axId val="83372672"/>
        <c:axId val="0"/>
      </c:bar3DChart>
      <c:catAx>
        <c:axId val="83371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372672"/>
        <c:crosses val="autoZero"/>
        <c:auto val="1"/>
        <c:lblAlgn val="ctr"/>
        <c:lblOffset val="100"/>
      </c:catAx>
      <c:valAx>
        <c:axId val="833726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37113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04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03"/>
          <c:h val="0.91612827433398414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14.767366459183744</c:v>
                </c:pt>
                <c:pt idx="1">
                  <c:v>14.712455518988815</c:v>
                </c:pt>
                <c:pt idx="2">
                  <c:v>14.729721466689224</c:v>
                </c:pt>
                <c:pt idx="3">
                  <c:v>8.6784091084747992</c:v>
                </c:pt>
                <c:pt idx="4">
                  <c:v>5.5823682710189777</c:v>
                </c:pt>
                <c:pt idx="5">
                  <c:v>3.7139247043408576</c:v>
                </c:pt>
                <c:pt idx="6">
                  <c:v>4.7197293970891971</c:v>
                </c:pt>
                <c:pt idx="7">
                  <c:v>10.462036126827346</c:v>
                </c:pt>
                <c:pt idx="8">
                  <c:v>15.111254493584415</c:v>
                </c:pt>
                <c:pt idx="9">
                  <c:v>14.683007803936801</c:v>
                </c:pt>
                <c:pt idx="10">
                  <c:v>13.868306847482719</c:v>
                </c:pt>
                <c:pt idx="11">
                  <c:v>11.636968644814331</c:v>
                </c:pt>
                <c:pt idx="12">
                  <c:v>9.7023652145428709</c:v>
                </c:pt>
                <c:pt idx="13">
                  <c:v>11.426434613594186</c:v>
                </c:pt>
                <c:pt idx="14">
                  <c:v>10.280332611153025</c:v>
                </c:pt>
                <c:pt idx="15">
                  <c:v>7.2895297729986677</c:v>
                </c:pt>
                <c:pt idx="16">
                  <c:v>8.5227256670138285</c:v>
                </c:pt>
                <c:pt idx="17">
                  <c:v>7.7751398430359968</c:v>
                </c:pt>
                <c:pt idx="18">
                  <c:v>7.6005403616077452</c:v>
                </c:pt>
                <c:pt idx="19">
                  <c:v>9.0360463461434435</c:v>
                </c:pt>
                <c:pt idx="21">
                  <c:v>9.0830081324505674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14.693303007430172</c:v>
                </c:pt>
                <c:pt idx="1">
                  <c:v>5.7485789408601757</c:v>
                </c:pt>
                <c:pt idx="2">
                  <c:v>8.8085084735887982</c:v>
                </c:pt>
                <c:pt idx="3">
                  <c:v>12.146754972145038</c:v>
                </c:pt>
                <c:pt idx="4">
                  <c:v>6.9018462041049942</c:v>
                </c:pt>
                <c:pt idx="5">
                  <c:v>18.020781923329903</c:v>
                </c:pt>
                <c:pt idx="6">
                  <c:v>15.080200606350463</c:v>
                </c:pt>
                <c:pt idx="7">
                  <c:v>24.917543106119087</c:v>
                </c:pt>
                <c:pt idx="8">
                  <c:v>14.181090132070787</c:v>
                </c:pt>
                <c:pt idx="9">
                  <c:v>8.1739286826271442</c:v>
                </c:pt>
                <c:pt idx="10">
                  <c:v>8.8622760147118118</c:v>
                </c:pt>
                <c:pt idx="11">
                  <c:v>1.9503711533634573</c:v>
                </c:pt>
                <c:pt idx="12">
                  <c:v>9.8354968790885895</c:v>
                </c:pt>
                <c:pt idx="13">
                  <c:v>11.033122602031032</c:v>
                </c:pt>
                <c:pt idx="14">
                  <c:v>10.147491143190928</c:v>
                </c:pt>
                <c:pt idx="15">
                  <c:v>9.5331512226201998</c:v>
                </c:pt>
                <c:pt idx="16">
                  <c:v>8.7264630986144098</c:v>
                </c:pt>
                <c:pt idx="17">
                  <c:v>10.172160635659765</c:v>
                </c:pt>
                <c:pt idx="18">
                  <c:v>9.3215013050724451</c:v>
                </c:pt>
                <c:pt idx="19">
                  <c:v>10.912240732711698</c:v>
                </c:pt>
                <c:pt idx="21">
                  <c:v>7.6238346054204484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14.342858459294783</c:v>
                </c:pt>
                <c:pt idx="1">
                  <c:v>23.688835546232447</c:v>
                </c:pt>
                <c:pt idx="2">
                  <c:v>23.573932236147595</c:v>
                </c:pt>
                <c:pt idx="3">
                  <c:v>11.685374488928661</c:v>
                </c:pt>
                <c:pt idx="4">
                  <c:v>-2.5759948061372677</c:v>
                </c:pt>
                <c:pt idx="5">
                  <c:v>-11.077456479157172</c:v>
                </c:pt>
                <c:pt idx="6">
                  <c:v>-5.8849719388830817</c:v>
                </c:pt>
                <c:pt idx="7">
                  <c:v>5.2460765903390296</c:v>
                </c:pt>
                <c:pt idx="8">
                  <c:v>21.741522222533561</c:v>
                </c:pt>
                <c:pt idx="9">
                  <c:v>24.284497440696811</c:v>
                </c:pt>
                <c:pt idx="10">
                  <c:v>19.463548794238065</c:v>
                </c:pt>
                <c:pt idx="11">
                  <c:v>14.278493721749431</c:v>
                </c:pt>
                <c:pt idx="12">
                  <c:v>8.6631771646487579</c:v>
                </c:pt>
                <c:pt idx="13">
                  <c:v>11.495618368981882</c:v>
                </c:pt>
                <c:pt idx="14">
                  <c:v>10.844310894687917</c:v>
                </c:pt>
                <c:pt idx="15">
                  <c:v>7.3734312536904199</c:v>
                </c:pt>
                <c:pt idx="16">
                  <c:v>7.2449827692830091</c:v>
                </c:pt>
                <c:pt idx="17">
                  <c:v>4.9903380401752395</c:v>
                </c:pt>
                <c:pt idx="18">
                  <c:v>5.5820115722353032</c:v>
                </c:pt>
                <c:pt idx="19">
                  <c:v>8.1441893870547784</c:v>
                </c:pt>
                <c:pt idx="21">
                  <c:v>10.992557860273701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8.1436374588692182</c:v>
                </c:pt>
                <c:pt idx="1">
                  <c:v>3.5985002116099141</c:v>
                </c:pt>
                <c:pt idx="2">
                  <c:v>4.9426089848969994</c:v>
                </c:pt>
                <c:pt idx="3">
                  <c:v>17.677098827950964</c:v>
                </c:pt>
                <c:pt idx="4">
                  <c:v>19.192870502879842</c:v>
                </c:pt>
                <c:pt idx="5">
                  <c:v>21.149031804313463</c:v>
                </c:pt>
                <c:pt idx="6">
                  <c:v>19.843604966901495</c:v>
                </c:pt>
                <c:pt idx="7">
                  <c:v>6.4669685270065527</c:v>
                </c:pt>
                <c:pt idx="8">
                  <c:v>8.356253386423127</c:v>
                </c:pt>
                <c:pt idx="9">
                  <c:v>7.0853776459443045</c:v>
                </c:pt>
                <c:pt idx="10">
                  <c:v>7.3096145889101223</c:v>
                </c:pt>
                <c:pt idx="11">
                  <c:v>11.452406523534533</c:v>
                </c:pt>
                <c:pt idx="12">
                  <c:v>9.7507915113415233</c:v>
                </c:pt>
                <c:pt idx="13">
                  <c:v>10.864630133058123</c:v>
                </c:pt>
                <c:pt idx="14">
                  <c:v>9.7773095667812413</c:v>
                </c:pt>
                <c:pt idx="15">
                  <c:v>8.7535716185503762</c:v>
                </c:pt>
                <c:pt idx="16">
                  <c:v>10.720851457452024</c:v>
                </c:pt>
                <c:pt idx="17">
                  <c:v>10.669105154586484</c:v>
                </c:pt>
                <c:pt idx="18">
                  <c:v>10.108397034627725</c:v>
                </c:pt>
                <c:pt idx="19">
                  <c:v>8.1167505473358865</c:v>
                </c:pt>
                <c:pt idx="21">
                  <c:v>7.3572787295021795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13.05355365491549</c:v>
                </c:pt>
                <c:pt idx="1">
                  <c:v>9.0466753393731754</c:v>
                </c:pt>
                <c:pt idx="2">
                  <c:v>10.727945011908965</c:v>
                </c:pt>
                <c:pt idx="3">
                  <c:v>13.602181145720838</c:v>
                </c:pt>
                <c:pt idx="4">
                  <c:v>6.3159960347248214</c:v>
                </c:pt>
                <c:pt idx="5">
                  <c:v>15.316386173128633</c:v>
                </c:pt>
                <c:pt idx="6">
                  <c:v>9.4372713562919195</c:v>
                </c:pt>
                <c:pt idx="7">
                  <c:v>6.5184127707107073</c:v>
                </c:pt>
                <c:pt idx="8">
                  <c:v>15.153660987187422</c:v>
                </c:pt>
                <c:pt idx="9">
                  <c:v>8.7049767348432354</c:v>
                </c:pt>
                <c:pt idx="10">
                  <c:v>11.884007329444085</c:v>
                </c:pt>
                <c:pt idx="11">
                  <c:v>12.711573979479724</c:v>
                </c:pt>
                <c:pt idx="12">
                  <c:v>9.4188013446710261</c:v>
                </c:pt>
                <c:pt idx="13">
                  <c:v>11.495069091901076</c:v>
                </c:pt>
                <c:pt idx="14">
                  <c:v>9.9472673932050135</c:v>
                </c:pt>
                <c:pt idx="15">
                  <c:v>7.9221421327080419</c:v>
                </c:pt>
                <c:pt idx="16">
                  <c:v>8.6964614969674194</c:v>
                </c:pt>
                <c:pt idx="17">
                  <c:v>9.6817828227512521</c:v>
                </c:pt>
                <c:pt idx="18">
                  <c:v>8.4488978714473131</c:v>
                </c:pt>
                <c:pt idx="19">
                  <c:v>8.2673517413982012</c:v>
                </c:pt>
                <c:pt idx="21">
                  <c:v>7.7943064390079906</c:v>
                </c:pt>
              </c:numCache>
            </c:numRef>
          </c:val>
        </c:ser>
        <c:marker val="1"/>
        <c:axId val="83497344"/>
        <c:axId val="83498880"/>
      </c:lineChart>
      <c:catAx>
        <c:axId val="834973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498880"/>
        <c:crosses val="autoZero"/>
        <c:auto val="1"/>
        <c:lblAlgn val="ctr"/>
        <c:lblOffset val="100"/>
      </c:catAx>
      <c:valAx>
        <c:axId val="834988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3497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51"/>
          <c:y val="2.5706432405519258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17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Rates'!$B$74:$B$95</c:f>
              <c:numCache>
                <c:formatCode>0.00</c:formatCode>
                <c:ptCount val="22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78.203568518421918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76.457095962932755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Rates'!$C$74:$C$95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58.087081840123503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Rates'!$D$74:$D$95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8.0719546983587769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Rates'!$E$74:$E$95</c:f>
              <c:numCache>
                <c:formatCode>0.00</c:formatCode>
                <c:ptCount val="22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Rates'!$F$74:$F$95</c:f>
              <c:numCache>
                <c:formatCode>0.00</c:formatCode>
                <c:ptCount val="22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2.8478273392256441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2.8042097760898224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Rates'!$G$74:$G$95</c:f>
              <c:numCache>
                <c:formatCode>0.00</c:formatCode>
                <c:ptCount val="22"/>
                <c:pt idx="0">
                  <c:v>2.9382038843446092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3.0662199505795789</c:v>
                </c:pt>
                <c:pt idx="9">
                  <c:v>3.0161924543607941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3.1144370406098307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</c:numCache>
            </c:numRef>
          </c:val>
          <c:shape val="cylinder"/>
        </c:ser>
        <c:shape val="box"/>
        <c:axId val="84633088"/>
        <c:axId val="84634624"/>
        <c:axId val="0"/>
      </c:bar3DChart>
      <c:catAx>
        <c:axId val="84633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34624"/>
        <c:crosses val="autoZero"/>
        <c:auto val="1"/>
        <c:lblAlgn val="ctr"/>
        <c:lblOffset val="100"/>
      </c:catAx>
      <c:valAx>
        <c:axId val="846346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6330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579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801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Rates'!$D$3:$D$95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8.0683603195024709</c:v>
                </c:pt>
                <c:pt idx="17">
                  <c:v>8.0719546983587769</c:v>
                </c:pt>
                <c:pt idx="18">
                  <c:v>8.0790763684849622</c:v>
                </c:pt>
                <c:pt idx="19">
                  <c:v>8.7307251361390286</c:v>
                </c:pt>
                <c:pt idx="20">
                  <c:v>8.0838015775318208</c:v>
                </c:pt>
                <c:pt idx="21">
                  <c:v>7.9958247508757072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Rates'!$E$3:$E$95</c:f>
              <c:numCache>
                <c:formatCode>0.00</c:formatCode>
                <c:ptCount val="22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6.165086004333113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Rates'!$F$3:$F$95</c:f>
              <c:numCache>
                <c:formatCode>0.00</c:formatCode>
                <c:ptCount val="22"/>
                <c:pt idx="0">
                  <c:v>2.8514810350969717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2.9520196931433671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2.8207459090245468</c:v>
                </c:pt>
                <c:pt idx="9">
                  <c:v>2.8478273392256441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2.8042097760898224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Rates'!$G$3:$G$95</c:f>
              <c:numCache>
                <c:formatCode>0.00</c:formatCode>
                <c:ptCount val="22"/>
                <c:pt idx="0">
                  <c:v>2.9382038843446092</c:v>
                </c:pt>
                <c:pt idx="1">
                  <c:v>2.8210020725452409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3.1482284788941732</c:v>
                </c:pt>
                <c:pt idx="7">
                  <c:v>3.1141416905416106</c:v>
                </c:pt>
                <c:pt idx="8">
                  <c:v>3.0662199505795789</c:v>
                </c:pt>
                <c:pt idx="9">
                  <c:v>3.0161924543607941</c:v>
                </c:pt>
                <c:pt idx="10">
                  <c:v>3.0122904510705308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3.1144370406098307</c:v>
                </c:pt>
                <c:pt idx="17">
                  <c:v>3.0645665401540034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</c:numCache>
            </c:numRef>
          </c:val>
        </c:ser>
        <c:marker val="1"/>
        <c:axId val="84831232"/>
        <c:axId val="84833024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Rates'!$C$3:$C$95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58.087081840123503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56.386607347301755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</c:ser>
        <c:marker val="1"/>
        <c:axId val="84836352"/>
        <c:axId val="84834560"/>
      </c:lineChart>
      <c:catAx>
        <c:axId val="848312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833024"/>
        <c:crosses val="autoZero"/>
        <c:auto val="1"/>
        <c:lblAlgn val="ctr"/>
        <c:lblOffset val="100"/>
      </c:catAx>
      <c:valAx>
        <c:axId val="84833024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831232"/>
        <c:crosses val="autoZero"/>
        <c:crossBetween val="between"/>
      </c:valAx>
      <c:valAx>
        <c:axId val="84834560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836352"/>
        <c:crosses val="max"/>
        <c:crossBetween val="between"/>
      </c:valAx>
      <c:catAx>
        <c:axId val="84836352"/>
        <c:scaling>
          <c:orientation val="minMax"/>
        </c:scaling>
        <c:delete val="1"/>
        <c:axPos val="b"/>
        <c:tickLblPos val="none"/>
        <c:crossAx val="8483456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51"/>
          <c:y val="0.55600240129558265"/>
          <c:w val="0.4480581368770345"/>
          <c:h val="0.1897791366504729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21</xdr:row>
      <xdr:rowOff>19050</xdr:rowOff>
    </xdr:from>
    <xdr:to>
      <xdr:col>7</xdr:col>
      <xdr:colOff>85725</xdr:colOff>
      <xdr:row>40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21</xdr:row>
      <xdr:rowOff>28575</xdr:rowOff>
    </xdr:from>
    <xdr:to>
      <xdr:col>13</xdr:col>
      <xdr:colOff>628650</xdr:colOff>
      <xdr:row>40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40</xdr:row>
      <xdr:rowOff>123825</xdr:rowOff>
    </xdr:from>
    <xdr:to>
      <xdr:col>7</xdr:col>
      <xdr:colOff>76200</xdr:colOff>
      <xdr:row>60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61</xdr:row>
      <xdr:rowOff>0</xdr:rowOff>
    </xdr:from>
    <xdr:to>
      <xdr:col>7</xdr:col>
      <xdr:colOff>57150</xdr:colOff>
      <xdr:row>80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80</xdr:row>
      <xdr:rowOff>123825</xdr:rowOff>
    </xdr:from>
    <xdr:to>
      <xdr:col>7</xdr:col>
      <xdr:colOff>85725</xdr:colOff>
      <xdr:row>101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40</xdr:row>
      <xdr:rowOff>152400</xdr:rowOff>
    </xdr:from>
    <xdr:to>
      <xdr:col>13</xdr:col>
      <xdr:colOff>714375</xdr:colOff>
      <xdr:row>60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61</xdr:row>
      <xdr:rowOff>0</xdr:rowOff>
    </xdr:from>
    <xdr:to>
      <xdr:col>13</xdr:col>
      <xdr:colOff>695325</xdr:colOff>
      <xdr:row>80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80</xdr:row>
      <xdr:rowOff>133350</xdr:rowOff>
    </xdr:from>
    <xdr:to>
      <xdr:col>13</xdr:col>
      <xdr:colOff>676275</xdr:colOff>
      <xdr:row>101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74</xdr:row>
      <xdr:rowOff>38100</xdr:rowOff>
    </xdr:from>
    <xdr:to>
      <xdr:col>10</xdr:col>
      <xdr:colOff>0</xdr:colOff>
      <xdr:row>101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74</xdr:row>
      <xdr:rowOff>28575</xdr:rowOff>
    </xdr:from>
    <xdr:to>
      <xdr:col>16</xdr:col>
      <xdr:colOff>790575</xdr:colOff>
      <xdr:row>102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102</xdr:row>
      <xdr:rowOff>133350</xdr:rowOff>
    </xdr:from>
    <xdr:to>
      <xdr:col>10</xdr:col>
      <xdr:colOff>0</xdr:colOff>
      <xdr:row>130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131</xdr:row>
      <xdr:rowOff>161925</xdr:rowOff>
    </xdr:from>
    <xdr:to>
      <xdr:col>10</xdr:col>
      <xdr:colOff>0</xdr:colOff>
      <xdr:row>159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160</xdr:row>
      <xdr:rowOff>133350</xdr:rowOff>
    </xdr:from>
    <xdr:to>
      <xdr:col>9</xdr:col>
      <xdr:colOff>742950</xdr:colOff>
      <xdr:row>192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102</xdr:row>
      <xdr:rowOff>152400</xdr:rowOff>
    </xdr:from>
    <xdr:to>
      <xdr:col>17</xdr:col>
      <xdr:colOff>0</xdr:colOff>
      <xdr:row>130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132</xdr:row>
      <xdr:rowOff>0</xdr:rowOff>
    </xdr:from>
    <xdr:to>
      <xdr:col>16</xdr:col>
      <xdr:colOff>771525</xdr:colOff>
      <xdr:row>159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160</xdr:row>
      <xdr:rowOff>161925</xdr:rowOff>
    </xdr:from>
    <xdr:to>
      <xdr:col>16</xdr:col>
      <xdr:colOff>790575</xdr:colOff>
      <xdr:row>192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21</xdr:row>
      <xdr:rowOff>47625</xdr:rowOff>
    </xdr:from>
    <xdr:to>
      <xdr:col>7</xdr:col>
      <xdr:colOff>304800</xdr:colOff>
      <xdr:row>39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21</xdr:row>
      <xdr:rowOff>57150</xdr:rowOff>
    </xdr:from>
    <xdr:to>
      <xdr:col>14</xdr:col>
      <xdr:colOff>457200</xdr:colOff>
      <xdr:row>39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40</xdr:row>
      <xdr:rowOff>85725</xdr:rowOff>
    </xdr:from>
    <xdr:to>
      <xdr:col>7</xdr:col>
      <xdr:colOff>285750</xdr:colOff>
      <xdr:row>59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60</xdr:row>
      <xdr:rowOff>38100</xdr:rowOff>
    </xdr:from>
    <xdr:to>
      <xdr:col>7</xdr:col>
      <xdr:colOff>304800</xdr:colOff>
      <xdr:row>78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79</xdr:row>
      <xdr:rowOff>161925</xdr:rowOff>
    </xdr:from>
    <xdr:to>
      <xdr:col>7</xdr:col>
      <xdr:colOff>276225</xdr:colOff>
      <xdr:row>98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40</xdr:row>
      <xdr:rowOff>95250</xdr:rowOff>
    </xdr:from>
    <xdr:to>
      <xdr:col>14</xdr:col>
      <xdr:colOff>447675</xdr:colOff>
      <xdr:row>59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60</xdr:row>
      <xdr:rowOff>57150</xdr:rowOff>
    </xdr:from>
    <xdr:to>
      <xdr:col>14</xdr:col>
      <xdr:colOff>457200</xdr:colOff>
      <xdr:row>78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80</xdr:row>
      <xdr:rowOff>0</xdr:rowOff>
    </xdr:from>
    <xdr:to>
      <xdr:col>14</xdr:col>
      <xdr:colOff>533400</xdr:colOff>
      <xdr:row>98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22</xdr:row>
      <xdr:rowOff>123825</xdr:rowOff>
    </xdr:from>
    <xdr:to>
      <xdr:col>7</xdr:col>
      <xdr:colOff>723900</xdr:colOff>
      <xdr:row>40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15</xdr:col>
      <xdr:colOff>180975</xdr:colOff>
      <xdr:row>40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42</xdr:row>
      <xdr:rowOff>0</xdr:rowOff>
    </xdr:from>
    <xdr:to>
      <xdr:col>7</xdr:col>
      <xdr:colOff>733425</xdr:colOff>
      <xdr:row>59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61</xdr:row>
      <xdr:rowOff>0</xdr:rowOff>
    </xdr:from>
    <xdr:to>
      <xdr:col>7</xdr:col>
      <xdr:colOff>742950</xdr:colOff>
      <xdr:row>78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81</xdr:row>
      <xdr:rowOff>0</xdr:rowOff>
    </xdr:from>
    <xdr:to>
      <xdr:col>7</xdr:col>
      <xdr:colOff>742951</xdr:colOff>
      <xdr:row>98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42</xdr:row>
      <xdr:rowOff>0</xdr:rowOff>
    </xdr:from>
    <xdr:to>
      <xdr:col>15</xdr:col>
      <xdr:colOff>190500</xdr:colOff>
      <xdr:row>59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61</xdr:row>
      <xdr:rowOff>0</xdr:rowOff>
    </xdr:from>
    <xdr:to>
      <xdr:col>15</xdr:col>
      <xdr:colOff>200025</xdr:colOff>
      <xdr:row>78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15</xdr:col>
      <xdr:colOff>209550</xdr:colOff>
      <xdr:row>98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52</xdr:row>
      <xdr:rowOff>114300</xdr:rowOff>
    </xdr:from>
    <xdr:to>
      <xdr:col>17</xdr:col>
      <xdr:colOff>542925</xdr:colOff>
      <xdr:row>79</xdr:row>
      <xdr:rowOff>142875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80</xdr:row>
      <xdr:rowOff>95250</xdr:rowOff>
    </xdr:from>
    <xdr:to>
      <xdr:col>17</xdr:col>
      <xdr:colOff>600075</xdr:colOff>
      <xdr:row>107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266700</xdr:colOff>
      <xdr:row>23</xdr:row>
      <xdr:rowOff>104774</xdr:rowOff>
    </xdr:from>
    <xdr:to>
      <xdr:col>23</xdr:col>
      <xdr:colOff>609599</xdr:colOff>
      <xdr:row>48</xdr:row>
      <xdr:rowOff>95250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52</xdr:row>
      <xdr:rowOff>142875</xdr:rowOff>
    </xdr:from>
    <xdr:to>
      <xdr:col>17</xdr:col>
      <xdr:colOff>657225</xdr:colOff>
      <xdr:row>78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79</xdr:row>
      <xdr:rowOff>47625</xdr:rowOff>
    </xdr:from>
    <xdr:to>
      <xdr:col>17</xdr:col>
      <xdr:colOff>657225</xdr:colOff>
      <xdr:row>105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123825</xdr:colOff>
      <xdr:row>23</xdr:row>
      <xdr:rowOff>104775</xdr:rowOff>
    </xdr:from>
    <xdr:to>
      <xdr:col>23</xdr:col>
      <xdr:colOff>504825</xdr:colOff>
      <xdr:row>45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52</xdr:row>
      <xdr:rowOff>123825</xdr:rowOff>
    </xdr:from>
    <xdr:to>
      <xdr:col>17</xdr:col>
      <xdr:colOff>609600</xdr:colOff>
      <xdr:row>78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79</xdr:row>
      <xdr:rowOff>9525</xdr:rowOff>
    </xdr:from>
    <xdr:to>
      <xdr:col>17</xdr:col>
      <xdr:colOff>638175</xdr:colOff>
      <xdr:row>104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219075</xdr:colOff>
      <xdr:row>23</xdr:row>
      <xdr:rowOff>123826</xdr:rowOff>
    </xdr:from>
    <xdr:to>
      <xdr:col>24</xdr:col>
      <xdr:colOff>371475</xdr:colOff>
      <xdr:row>47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52</xdr:row>
      <xdr:rowOff>104775</xdr:rowOff>
    </xdr:from>
    <xdr:to>
      <xdr:col>17</xdr:col>
      <xdr:colOff>657225</xdr:colOff>
      <xdr:row>78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79</xdr:row>
      <xdr:rowOff>28575</xdr:rowOff>
    </xdr:from>
    <xdr:to>
      <xdr:col>17</xdr:col>
      <xdr:colOff>666750</xdr:colOff>
      <xdr:row>104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28573</xdr:colOff>
      <xdr:row>23</xdr:row>
      <xdr:rowOff>66674</xdr:rowOff>
    </xdr:from>
    <xdr:to>
      <xdr:col>24</xdr:col>
      <xdr:colOff>133349</xdr:colOff>
      <xdr:row>47</xdr:row>
      <xdr:rowOff>133349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52</xdr:row>
      <xdr:rowOff>114300</xdr:rowOff>
    </xdr:from>
    <xdr:to>
      <xdr:col>18</xdr:col>
      <xdr:colOff>9525</xdr:colOff>
      <xdr:row>78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79</xdr:row>
      <xdr:rowOff>47625</xdr:rowOff>
    </xdr:from>
    <xdr:to>
      <xdr:col>18</xdr:col>
      <xdr:colOff>9525</xdr:colOff>
      <xdr:row>105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85725</xdr:colOff>
      <xdr:row>23</xdr:row>
      <xdr:rowOff>152399</xdr:rowOff>
    </xdr:from>
    <xdr:to>
      <xdr:col>23</xdr:col>
      <xdr:colOff>314325</xdr:colOff>
      <xdr:row>47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50</xdr:row>
      <xdr:rowOff>9525</xdr:rowOff>
    </xdr:from>
    <xdr:to>
      <xdr:col>8</xdr:col>
      <xdr:colOff>571500</xdr:colOff>
      <xdr:row>79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53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100</xdr:row>
      <xdr:rowOff>152400</xdr:rowOff>
    </xdr:from>
    <xdr:to>
      <xdr:col>6</xdr:col>
      <xdr:colOff>1171575</xdr:colOff>
      <xdr:row>125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105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197"/>
      <c r="B1" s="176" t="s">
        <v>189</v>
      </c>
      <c r="C1" s="200"/>
      <c r="D1" s="177"/>
      <c r="E1" s="177"/>
      <c r="F1" s="177"/>
      <c r="G1" s="177"/>
      <c r="H1" s="177"/>
      <c r="I1" s="177"/>
      <c r="J1" s="178"/>
    </row>
    <row r="2" spans="1:10" ht="15.75" customHeight="1">
      <c r="A2" s="198"/>
      <c r="B2" s="127"/>
      <c r="C2" s="201"/>
      <c r="D2" s="179"/>
      <c r="E2" s="179"/>
      <c r="F2" s="179"/>
      <c r="G2" s="179"/>
      <c r="H2" s="179"/>
      <c r="I2" s="179"/>
      <c r="J2" s="180"/>
    </row>
    <row r="3" spans="1:10" ht="15.75" customHeight="1">
      <c r="A3" s="198"/>
      <c r="B3" s="128" t="s">
        <v>190</v>
      </c>
      <c r="C3" s="201"/>
      <c r="D3" s="179"/>
      <c r="E3" s="179"/>
      <c r="F3" s="179"/>
      <c r="G3" s="179"/>
      <c r="H3" s="179"/>
      <c r="I3" s="179"/>
      <c r="J3" s="180"/>
    </row>
    <row r="4" spans="1:10" ht="15.75" customHeight="1">
      <c r="A4" s="198"/>
      <c r="B4" s="127"/>
      <c r="C4" s="201"/>
      <c r="D4" s="179"/>
      <c r="E4" s="179"/>
      <c r="F4" s="179"/>
      <c r="G4" s="179"/>
      <c r="H4" s="179"/>
      <c r="I4" s="179"/>
      <c r="J4" s="180"/>
    </row>
    <row r="5" spans="1:10" ht="15.75" customHeight="1">
      <c r="A5" s="198"/>
      <c r="B5" s="128" t="s">
        <v>20</v>
      </c>
      <c r="C5" s="201"/>
      <c r="D5" s="179"/>
      <c r="E5" s="179"/>
      <c r="F5" s="179"/>
      <c r="G5" s="179"/>
      <c r="H5" s="179"/>
      <c r="I5" s="179"/>
      <c r="J5" s="180"/>
    </row>
    <row r="6" spans="1:10" ht="15.75" customHeight="1">
      <c r="A6" s="198"/>
      <c r="B6" s="127"/>
      <c r="C6" s="201"/>
      <c r="D6" s="179"/>
      <c r="E6" s="179"/>
      <c r="F6" s="179"/>
      <c r="G6" s="179"/>
      <c r="H6" s="179"/>
      <c r="I6" s="179"/>
      <c r="J6" s="180"/>
    </row>
    <row r="7" spans="1:10" ht="15.75" customHeight="1">
      <c r="A7" s="198"/>
      <c r="B7" s="128" t="s">
        <v>186</v>
      </c>
      <c r="C7" s="201"/>
      <c r="D7" s="179"/>
      <c r="E7" s="179"/>
      <c r="F7" s="179"/>
      <c r="G7" s="179"/>
      <c r="H7" s="179"/>
      <c r="I7" s="179"/>
      <c r="J7" s="180"/>
    </row>
    <row r="8" spans="1:10" ht="15.75" customHeight="1">
      <c r="A8" s="198"/>
      <c r="B8" s="127"/>
      <c r="C8" s="201"/>
      <c r="D8" s="179"/>
      <c r="E8" s="179"/>
      <c r="F8" s="179"/>
      <c r="G8" s="179"/>
      <c r="H8" s="179"/>
      <c r="I8" s="179"/>
      <c r="J8" s="180"/>
    </row>
    <row r="9" spans="1:10" ht="15.75" customHeight="1">
      <c r="A9" s="198"/>
      <c r="B9" s="128" t="s">
        <v>94</v>
      </c>
      <c r="C9" s="201"/>
      <c r="D9" s="179"/>
      <c r="E9" s="179"/>
      <c r="F9" s="179"/>
      <c r="G9" s="179"/>
      <c r="H9" s="179"/>
      <c r="I9" s="179"/>
      <c r="J9" s="180"/>
    </row>
    <row r="10" spans="1:10" ht="15.75" customHeight="1">
      <c r="A10" s="198"/>
      <c r="B10" s="127"/>
      <c r="C10" s="201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198"/>
      <c r="B11" s="128" t="s">
        <v>191</v>
      </c>
      <c r="C11" s="201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198"/>
      <c r="B12" s="127"/>
      <c r="C12" s="201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198"/>
      <c r="B13" s="128" t="s">
        <v>192</v>
      </c>
      <c r="C13" s="201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198"/>
      <c r="B14" s="127"/>
      <c r="C14" s="201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198"/>
      <c r="B15" s="128" t="s">
        <v>193</v>
      </c>
      <c r="C15" s="201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198"/>
      <c r="B16" s="127"/>
      <c r="C16" s="201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198"/>
      <c r="B17" s="128" t="s">
        <v>194</v>
      </c>
      <c r="C17" s="201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198"/>
      <c r="B18" s="127"/>
      <c r="C18" s="201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198"/>
      <c r="B19" s="128" t="s">
        <v>195</v>
      </c>
      <c r="C19" s="201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198"/>
      <c r="B20" s="127"/>
      <c r="C20" s="201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198"/>
      <c r="B21" s="128" t="s">
        <v>196</v>
      </c>
      <c r="C21" s="201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198"/>
      <c r="B22" s="127"/>
      <c r="C22" s="201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198"/>
      <c r="B23" s="128" t="s">
        <v>93</v>
      </c>
      <c r="C23" s="201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198"/>
      <c r="B24" s="128"/>
      <c r="C24" s="201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198"/>
      <c r="B25" s="128" t="s">
        <v>101</v>
      </c>
      <c r="C25" s="201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199"/>
      <c r="B26" s="191"/>
      <c r="C26" s="202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181"/>
  <sheetViews>
    <sheetView zoomScaleNormal="100" workbookViewId="0">
      <selection sqref="A1:S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9" width="11" customWidth="1"/>
    <col min="20" max="25" width="9" style="147"/>
  </cols>
  <sheetData>
    <row r="1" spans="1:43" s="165" customFormat="1" ht="45" customHeight="1" thickBot="1">
      <c r="A1" s="203" t="s">
        <v>197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5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</row>
    <row r="3" spans="1:43" ht="18">
      <c r="A3" s="206" t="s">
        <v>198</v>
      </c>
      <c r="B3" s="206"/>
      <c r="C3" s="206"/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8"/>
      <c r="P3" s="208"/>
    </row>
    <row r="4" spans="1:43">
      <c r="A4" s="1" t="s">
        <v>178</v>
      </c>
      <c r="B4" s="1"/>
      <c r="C4" s="1"/>
      <c r="D4" s="1"/>
      <c r="E4" s="1"/>
      <c r="F4" s="1"/>
      <c r="O4" s="7"/>
    </row>
    <row r="5" spans="1:43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</row>
    <row r="6" spans="1:43" ht="13.5" thickTop="1">
      <c r="A6" s="2" t="s">
        <v>0</v>
      </c>
      <c r="B6" s="21">
        <f t="shared" ref="B6:G6" si="0">SUM(B7:B8)</f>
        <v>24858.206155717333</v>
      </c>
      <c r="C6" s="15">
        <f t="shared" si="0"/>
        <v>26877.022033133766</v>
      </c>
      <c r="D6" s="15">
        <f t="shared" si="0"/>
        <v>29465.541140656525</v>
      </c>
      <c r="E6" s="15">
        <f t="shared" si="0"/>
        <v>31810</v>
      </c>
      <c r="F6" s="15">
        <f t="shared" si="0"/>
        <v>34832</v>
      </c>
      <c r="G6" s="15">
        <f t="shared" si="0"/>
        <v>37667</v>
      </c>
      <c r="H6" s="15">
        <f t="shared" ref="H6:O6" si="1">SUM(H7:H8)</f>
        <v>41260</v>
      </c>
      <c r="I6" s="15">
        <f t="shared" si="1"/>
        <v>49055.8</v>
      </c>
      <c r="J6" s="15">
        <f t="shared" si="1"/>
        <v>48648</v>
      </c>
      <c r="K6" s="15">
        <f t="shared" si="1"/>
        <v>50817</v>
      </c>
      <c r="L6" s="15">
        <f t="shared" si="1"/>
        <v>53020</v>
      </c>
      <c r="M6" s="15">
        <f t="shared" si="1"/>
        <v>61171</v>
      </c>
      <c r="N6" s="15">
        <f t="shared" si="1"/>
        <v>71666.622099999993</v>
      </c>
      <c r="O6" s="15">
        <f t="shared" si="1"/>
        <v>84978</v>
      </c>
      <c r="P6" s="15">
        <f>SUM(P7:P8)</f>
        <v>91498</v>
      </c>
      <c r="Q6" s="15">
        <f>SUM(Q7:Q8)</f>
        <v>101329.39199999999</v>
      </c>
      <c r="R6" s="15">
        <f>SUM(R7:R8)</f>
        <v>110630</v>
      </c>
      <c r="S6" s="15">
        <f>SUM(S7:S8)</f>
        <v>122519</v>
      </c>
    </row>
    <row r="7" spans="1:43">
      <c r="A7" s="3" t="s">
        <v>1</v>
      </c>
      <c r="B7" s="11">
        <v>6406.339120692267</v>
      </c>
      <c r="C7" s="12">
        <v>6908.0220331337659</v>
      </c>
      <c r="D7" s="12">
        <v>7405.0411406565254</v>
      </c>
      <c r="E7" s="12">
        <v>8314</v>
      </c>
      <c r="F7" s="12">
        <v>8812</v>
      </c>
      <c r="G7" s="12">
        <v>9409</v>
      </c>
      <c r="H7" s="12">
        <v>9978</v>
      </c>
      <c r="I7" s="12">
        <v>14601.4</v>
      </c>
      <c r="J7" s="12">
        <v>13455</v>
      </c>
      <c r="K7" s="12">
        <v>12912</v>
      </c>
      <c r="L7" s="12">
        <v>12143</v>
      </c>
      <c r="M7" s="12">
        <v>12840</v>
      </c>
      <c r="N7" s="12">
        <v>14651.4</v>
      </c>
      <c r="O7" s="12">
        <v>16540</v>
      </c>
      <c r="P7" s="12">
        <v>17979</v>
      </c>
      <c r="Q7" s="12">
        <v>18719</v>
      </c>
      <c r="R7" s="12">
        <v>19787</v>
      </c>
      <c r="S7" s="12">
        <v>21357</v>
      </c>
    </row>
    <row r="8" spans="1:43">
      <c r="A8" s="4" t="s">
        <v>2</v>
      </c>
      <c r="B8" s="13">
        <v>18451.867035025065</v>
      </c>
      <c r="C8" s="14">
        <v>19969</v>
      </c>
      <c r="D8" s="14">
        <v>22060.5</v>
      </c>
      <c r="E8" s="14">
        <v>23496</v>
      </c>
      <c r="F8" s="14">
        <v>26020</v>
      </c>
      <c r="G8" s="14">
        <v>28258</v>
      </c>
      <c r="H8" s="14">
        <v>31282</v>
      </c>
      <c r="I8" s="14">
        <v>34454.400000000001</v>
      </c>
      <c r="J8" s="14">
        <v>35193</v>
      </c>
      <c r="K8" s="14">
        <v>37905</v>
      </c>
      <c r="L8" s="14">
        <v>40877</v>
      </c>
      <c r="M8" s="14">
        <v>48331</v>
      </c>
      <c r="N8" s="14">
        <v>57015.222099999999</v>
      </c>
      <c r="O8" s="14">
        <v>68438</v>
      </c>
      <c r="P8" s="162">
        <v>73519</v>
      </c>
      <c r="Q8" s="162">
        <v>82610.391999999993</v>
      </c>
      <c r="R8" s="12">
        <v>90843</v>
      </c>
      <c r="S8" s="12">
        <v>101162</v>
      </c>
    </row>
    <row r="9" spans="1:43">
      <c r="A9" s="2" t="s">
        <v>3</v>
      </c>
      <c r="B9" s="16">
        <f t="shared" ref="B9:G9" si="2">SUM(B10:B12)</f>
        <v>72336.019848293552</v>
      </c>
      <c r="C9" s="17">
        <f t="shared" si="2"/>
        <v>77478.270836967116</v>
      </c>
      <c r="D9" s="17">
        <f t="shared" si="2"/>
        <v>82480.307592891142</v>
      </c>
      <c r="E9" s="17">
        <f t="shared" si="2"/>
        <v>91282</v>
      </c>
      <c r="F9" s="17">
        <f t="shared" si="2"/>
        <v>95955</v>
      </c>
      <c r="G9" s="17">
        <f t="shared" si="2"/>
        <v>103957</v>
      </c>
      <c r="H9" s="17">
        <f t="shared" ref="H9:O9" si="3">SUM(H10:H12)</f>
        <v>109992</v>
      </c>
      <c r="I9" s="17">
        <f t="shared" si="3"/>
        <v>123047</v>
      </c>
      <c r="J9" s="17">
        <f t="shared" si="3"/>
        <v>131319</v>
      </c>
      <c r="K9" s="17">
        <f t="shared" si="3"/>
        <v>140793</v>
      </c>
      <c r="L9" s="17">
        <f t="shared" si="3"/>
        <v>152489</v>
      </c>
      <c r="M9" s="17">
        <f t="shared" si="3"/>
        <v>169171</v>
      </c>
      <c r="N9" s="17">
        <f t="shared" si="3"/>
        <v>197624.86680499997</v>
      </c>
      <c r="O9" s="17">
        <f t="shared" si="3"/>
        <v>226413</v>
      </c>
      <c r="P9" s="17">
        <f>SUM(P10:P12)</f>
        <v>242593.12902305525</v>
      </c>
      <c r="Q9" s="17">
        <f>SUM(Q10:Q12)</f>
        <v>265467.484</v>
      </c>
      <c r="R9" s="17">
        <f>SUM(R10:R12)</f>
        <v>285880</v>
      </c>
      <c r="S9" s="17">
        <f>SUM(S10:S12)</f>
        <v>313274</v>
      </c>
    </row>
    <row r="10" spans="1:43">
      <c r="A10" s="3" t="s">
        <v>4</v>
      </c>
      <c r="B10" s="11">
        <v>56484.077894283299</v>
      </c>
      <c r="C10" s="12">
        <v>59965.499970793397</v>
      </c>
      <c r="D10" s="12">
        <v>63532.4054706237</v>
      </c>
      <c r="E10" s="12">
        <v>72150</v>
      </c>
      <c r="F10" s="12">
        <v>75682</v>
      </c>
      <c r="G10" s="12">
        <v>82994</v>
      </c>
      <c r="H10" s="12">
        <v>88728</v>
      </c>
      <c r="I10" s="12">
        <v>99442</v>
      </c>
      <c r="J10" s="12">
        <v>105207</v>
      </c>
      <c r="K10" s="12">
        <v>112552</v>
      </c>
      <c r="L10" s="12">
        <v>120743</v>
      </c>
      <c r="M10" s="12">
        <v>133628</v>
      </c>
      <c r="N10" s="12">
        <v>152608.33449999997</v>
      </c>
      <c r="O10" s="12">
        <v>173833</v>
      </c>
      <c r="P10" s="12">
        <v>183596.12902305525</v>
      </c>
      <c r="Q10" s="12">
        <v>202337</v>
      </c>
      <c r="R10" s="12">
        <v>217098</v>
      </c>
      <c r="S10" s="12">
        <v>236607</v>
      </c>
    </row>
    <row r="11" spans="1:43">
      <c r="A11" s="3" t="s">
        <v>5</v>
      </c>
      <c r="B11" s="11">
        <v>4943.3999999999996</v>
      </c>
      <c r="C11" s="12">
        <v>6098.4722459472287</v>
      </c>
      <c r="D11" s="12">
        <v>6663</v>
      </c>
      <c r="E11" s="12">
        <v>6724</v>
      </c>
      <c r="F11" s="12">
        <v>7760</v>
      </c>
      <c r="G11" s="12">
        <v>8166</v>
      </c>
      <c r="H11" s="12">
        <v>8208</v>
      </c>
      <c r="I11" s="12">
        <v>9866</v>
      </c>
      <c r="J11" s="12">
        <v>10724</v>
      </c>
      <c r="K11" s="12">
        <v>11201</v>
      </c>
      <c r="L11" s="12">
        <v>12291</v>
      </c>
      <c r="M11" s="12">
        <v>13659</v>
      </c>
      <c r="N11" s="12">
        <v>15185.697404999999</v>
      </c>
      <c r="O11" s="12">
        <v>17740</v>
      </c>
      <c r="P11" s="12">
        <v>19718</v>
      </c>
      <c r="Q11" s="12">
        <v>21644.484000000004</v>
      </c>
      <c r="R11" s="12">
        <v>23875</v>
      </c>
      <c r="S11" s="12">
        <v>26817</v>
      </c>
    </row>
    <row r="12" spans="1:43">
      <c r="A12" s="4" t="s">
        <v>6</v>
      </c>
      <c r="B12" s="13">
        <v>10908.541954010252</v>
      </c>
      <c r="C12" s="14">
        <v>11414.298620226486</v>
      </c>
      <c r="D12" s="14">
        <v>12284.902122267455</v>
      </c>
      <c r="E12" s="14">
        <v>12408</v>
      </c>
      <c r="F12" s="14">
        <v>12513</v>
      </c>
      <c r="G12" s="14">
        <v>12797</v>
      </c>
      <c r="H12" s="14">
        <v>13056</v>
      </c>
      <c r="I12" s="14">
        <v>13739</v>
      </c>
      <c r="J12" s="14">
        <v>15388</v>
      </c>
      <c r="K12" s="14">
        <v>17040</v>
      </c>
      <c r="L12" s="14">
        <v>19455</v>
      </c>
      <c r="M12" s="14">
        <v>21884</v>
      </c>
      <c r="N12" s="14">
        <v>29830.834899999998</v>
      </c>
      <c r="O12" s="12">
        <v>34840</v>
      </c>
      <c r="P12" s="12">
        <v>39279</v>
      </c>
      <c r="Q12" s="12">
        <v>41486</v>
      </c>
      <c r="R12" s="12">
        <v>44907</v>
      </c>
      <c r="S12" s="12">
        <v>49850</v>
      </c>
    </row>
    <row r="13" spans="1:43">
      <c r="A13" s="2" t="s">
        <v>7</v>
      </c>
      <c r="B13" s="16">
        <f t="shared" ref="B13:G13" si="4">SUM(B14:B18)</f>
        <v>177482.16845559969</v>
      </c>
      <c r="C13" s="17">
        <f t="shared" si="4"/>
        <v>203764.53099031423</v>
      </c>
      <c r="D13" s="17">
        <f t="shared" si="4"/>
        <v>228132.04138166577</v>
      </c>
      <c r="E13" s="17">
        <f t="shared" si="4"/>
        <v>249450</v>
      </c>
      <c r="F13" s="17">
        <f t="shared" si="4"/>
        <v>273630</v>
      </c>
      <c r="G13" s="17">
        <f t="shared" si="4"/>
        <v>300677.8</v>
      </c>
      <c r="H13" s="17">
        <f t="shared" ref="H13:O13" si="5">SUM(H14:H18)</f>
        <v>323744</v>
      </c>
      <c r="I13" s="17">
        <f t="shared" si="5"/>
        <v>356760</v>
      </c>
      <c r="J13" s="17">
        <f t="shared" si="5"/>
        <v>399021</v>
      </c>
      <c r="K13" s="17">
        <f t="shared" si="5"/>
        <v>445344</v>
      </c>
      <c r="L13" s="17">
        <f t="shared" si="5"/>
        <v>493509</v>
      </c>
      <c r="M13" s="17">
        <f t="shared" si="5"/>
        <v>547211</v>
      </c>
      <c r="N13" s="17">
        <f t="shared" si="5"/>
        <v>613087.70319999999</v>
      </c>
      <c r="O13" s="17">
        <f t="shared" si="5"/>
        <v>680481.36030000006</v>
      </c>
      <c r="P13" s="17">
        <f>SUM(P14:P18)</f>
        <v>747549.36030000006</v>
      </c>
      <c r="Q13" s="17">
        <f>SUM(Q14:Q18)</f>
        <v>844760.68929999997</v>
      </c>
      <c r="R13" s="17">
        <f>SUM(R14:R18)</f>
        <v>933805</v>
      </c>
      <c r="S13" s="17">
        <f>SUM(S14:S18)</f>
        <v>1011636</v>
      </c>
    </row>
    <row r="14" spans="1:43">
      <c r="A14" s="3" t="s">
        <v>8</v>
      </c>
      <c r="B14" s="11">
        <v>35342.546580595023</v>
      </c>
      <c r="C14" s="12">
        <v>38416.847196920025</v>
      </c>
      <c r="D14" s="12">
        <v>42131.899787490736</v>
      </c>
      <c r="E14" s="12">
        <v>46056</v>
      </c>
      <c r="F14" s="12">
        <v>54460</v>
      </c>
      <c r="G14" s="12">
        <v>61514.8</v>
      </c>
      <c r="H14" s="12">
        <v>62013</v>
      </c>
      <c r="I14" s="12">
        <v>66958</v>
      </c>
      <c r="J14" s="12">
        <v>74129</v>
      </c>
      <c r="K14" s="12">
        <v>82791</v>
      </c>
      <c r="L14" s="12">
        <v>90849</v>
      </c>
      <c r="M14" s="12">
        <v>100805</v>
      </c>
      <c r="N14" s="12">
        <v>108685.9</v>
      </c>
      <c r="O14" s="12">
        <v>120774</v>
      </c>
      <c r="P14" s="12">
        <v>128668</v>
      </c>
      <c r="Q14" s="12">
        <v>143468</v>
      </c>
      <c r="R14" s="12">
        <v>159677</v>
      </c>
      <c r="S14" s="12">
        <v>170621</v>
      </c>
    </row>
    <row r="15" spans="1:43">
      <c r="A15" s="3" t="s">
        <v>9</v>
      </c>
      <c r="B15" s="11">
        <v>22275.209715232919</v>
      </c>
      <c r="C15" s="12">
        <v>25294.555859524022</v>
      </c>
      <c r="D15" s="12">
        <v>27535.765789160421</v>
      </c>
      <c r="E15" s="12">
        <v>29722</v>
      </c>
      <c r="F15" s="12">
        <v>31092</v>
      </c>
      <c r="G15" s="12">
        <v>33626</v>
      </c>
      <c r="H15" s="12">
        <v>36234</v>
      </c>
      <c r="I15" s="12">
        <v>37650</v>
      </c>
      <c r="J15" s="12">
        <v>41779</v>
      </c>
      <c r="K15" s="12">
        <v>46041</v>
      </c>
      <c r="L15" s="12">
        <v>50515</v>
      </c>
      <c r="M15" s="12">
        <v>54060</v>
      </c>
      <c r="N15" s="12">
        <v>57978.6</v>
      </c>
      <c r="O15" s="12">
        <v>61386</v>
      </c>
      <c r="P15" s="12">
        <v>64378</v>
      </c>
      <c r="Q15" s="12">
        <v>71361.39</v>
      </c>
      <c r="R15" s="12">
        <v>79490</v>
      </c>
      <c r="S15" s="12">
        <v>85401</v>
      </c>
    </row>
    <row r="16" spans="1:43">
      <c r="A16" s="3" t="s">
        <v>10</v>
      </c>
      <c r="B16" s="11">
        <v>28136.194776002001</v>
      </c>
      <c r="C16" s="12">
        <v>31675.422999183371</v>
      </c>
      <c r="D16" s="12">
        <v>36688.812310531881</v>
      </c>
      <c r="E16" s="12">
        <v>42385</v>
      </c>
      <c r="F16" s="12">
        <v>47558</v>
      </c>
      <c r="G16" s="12">
        <v>53287</v>
      </c>
      <c r="H16" s="12">
        <v>62490</v>
      </c>
      <c r="I16" s="12">
        <v>72894</v>
      </c>
      <c r="J16" s="12">
        <v>83620</v>
      </c>
      <c r="K16" s="12">
        <v>96945</v>
      </c>
      <c r="L16" s="12">
        <v>112934</v>
      </c>
      <c r="M16" s="12">
        <v>128669</v>
      </c>
      <c r="N16" s="12">
        <v>149792.00319999998</v>
      </c>
      <c r="O16" s="12">
        <v>167630.3603</v>
      </c>
      <c r="P16" s="12">
        <v>171329.3603</v>
      </c>
      <c r="Q16" s="12">
        <v>193200.3793</v>
      </c>
      <c r="R16" s="12">
        <v>213975</v>
      </c>
      <c r="S16" s="12">
        <v>233748</v>
      </c>
    </row>
    <row r="17" spans="1:25">
      <c r="A17" s="3" t="s">
        <v>11</v>
      </c>
      <c r="B17" s="11">
        <v>19707.217383769766</v>
      </c>
      <c r="C17" s="12">
        <v>22086.204934686808</v>
      </c>
      <c r="D17" s="12">
        <v>25359.56349448274</v>
      </c>
      <c r="E17" s="12">
        <v>27760</v>
      </c>
      <c r="F17" s="12">
        <v>31122</v>
      </c>
      <c r="G17" s="12">
        <v>35803</v>
      </c>
      <c r="H17" s="12">
        <v>39303</v>
      </c>
      <c r="I17" s="12">
        <v>43254</v>
      </c>
      <c r="J17" s="12">
        <v>48454</v>
      </c>
      <c r="K17" s="12">
        <v>53280</v>
      </c>
      <c r="L17" s="12">
        <v>57446</v>
      </c>
      <c r="M17" s="12">
        <v>63687</v>
      </c>
      <c r="N17" s="12">
        <v>71411.199999999997</v>
      </c>
      <c r="O17" s="12">
        <v>78117</v>
      </c>
      <c r="P17" s="12">
        <v>84522</v>
      </c>
      <c r="Q17" s="12">
        <v>91380.92</v>
      </c>
      <c r="R17" s="12">
        <v>99443</v>
      </c>
      <c r="S17" s="12">
        <v>105715</v>
      </c>
    </row>
    <row r="18" spans="1:25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199990</v>
      </c>
      <c r="N18" s="14">
        <v>225220</v>
      </c>
      <c r="O18" s="14">
        <v>252574</v>
      </c>
      <c r="P18" s="162">
        <v>298652</v>
      </c>
      <c r="Q18" s="162">
        <v>345350</v>
      </c>
      <c r="R18" s="162">
        <v>381220</v>
      </c>
      <c r="S18" s="162">
        <v>416151</v>
      </c>
    </row>
    <row r="19" spans="1:25" hidden="1">
      <c r="A19" s="2" t="s">
        <v>179</v>
      </c>
      <c r="B19" s="16">
        <f t="shared" ref="B19:G19" si="6">B13+B9+B6</f>
        <v>274676.39445961057</v>
      </c>
      <c r="C19" s="17">
        <f t="shared" si="6"/>
        <v>308119.82386041514</v>
      </c>
      <c r="D19" s="17">
        <f t="shared" si="6"/>
        <v>340077.89011521341</v>
      </c>
      <c r="E19" s="17">
        <f t="shared" si="6"/>
        <v>372542</v>
      </c>
      <c r="F19" s="17">
        <f t="shared" si="6"/>
        <v>404417</v>
      </c>
      <c r="G19" s="17">
        <f t="shared" si="6"/>
        <v>442301.8</v>
      </c>
      <c r="H19" s="17">
        <f t="shared" ref="H19:O19" si="7">H13+H9+H6</f>
        <v>474996</v>
      </c>
      <c r="I19" s="17">
        <f t="shared" si="7"/>
        <v>528862.80000000005</v>
      </c>
      <c r="J19" s="17">
        <f t="shared" si="7"/>
        <v>578988</v>
      </c>
      <c r="K19" s="17">
        <f t="shared" si="7"/>
        <v>636954</v>
      </c>
      <c r="L19" s="17">
        <f t="shared" si="7"/>
        <v>699018</v>
      </c>
      <c r="M19" s="17">
        <f t="shared" si="7"/>
        <v>777553</v>
      </c>
      <c r="N19" s="17">
        <f t="shared" si="7"/>
        <v>882379.19210500002</v>
      </c>
      <c r="O19" s="17">
        <f t="shared" si="7"/>
        <v>991872.36030000006</v>
      </c>
      <c r="P19" s="17">
        <f>P13+P9+P6</f>
        <v>1081640.4893230554</v>
      </c>
      <c r="Q19" s="17">
        <f>Q13+Q9+Q6</f>
        <v>1211557.5652999999</v>
      </c>
      <c r="R19" s="17">
        <f>R13+R9+R6</f>
        <v>1330315</v>
      </c>
      <c r="S19" s="17">
        <f>S13+S9+S6</f>
        <v>1447429</v>
      </c>
    </row>
    <row r="20" spans="1:25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</row>
    <row r="21" spans="1:25" ht="13.5" thickBot="1">
      <c r="A21" s="22" t="s">
        <v>211</v>
      </c>
      <c r="B21" s="23">
        <f t="shared" ref="B21:H21" si="8">B19+B20</f>
        <v>274676.39445961057</v>
      </c>
      <c r="C21" s="24">
        <f t="shared" si="8"/>
        <v>308119.82386041514</v>
      </c>
      <c r="D21" s="24">
        <f t="shared" si="8"/>
        <v>340077.89011521341</v>
      </c>
      <c r="E21" s="24">
        <f t="shared" si="8"/>
        <v>372542</v>
      </c>
      <c r="F21" s="24">
        <f t="shared" si="8"/>
        <v>404417</v>
      </c>
      <c r="G21" s="24">
        <f t="shared" si="8"/>
        <v>442301.8</v>
      </c>
      <c r="H21" s="24">
        <f t="shared" si="8"/>
        <v>474996</v>
      </c>
      <c r="I21" s="24">
        <f t="shared" ref="I21:O21" si="9">I19+I20</f>
        <v>528862.80000000005</v>
      </c>
      <c r="J21" s="24">
        <f t="shared" si="9"/>
        <v>578988</v>
      </c>
      <c r="K21" s="24">
        <f t="shared" si="9"/>
        <v>636954</v>
      </c>
      <c r="L21" s="24">
        <f t="shared" si="9"/>
        <v>699018</v>
      </c>
      <c r="M21" s="24">
        <f t="shared" si="9"/>
        <v>777553</v>
      </c>
      <c r="N21" s="24">
        <f t="shared" si="9"/>
        <v>882379.19210500002</v>
      </c>
      <c r="O21" s="24">
        <f t="shared" si="9"/>
        <v>991872.36030000006</v>
      </c>
      <c r="P21" s="24">
        <f>P19+P20</f>
        <v>1081640.4893230554</v>
      </c>
      <c r="Q21" s="24">
        <f>Q19+Q20</f>
        <v>1211557.5652999999</v>
      </c>
      <c r="R21" s="24">
        <f t="shared" ref="R21:S21" si="10">R19+R20</f>
        <v>1330315</v>
      </c>
      <c r="S21" s="24">
        <f t="shared" si="10"/>
        <v>1447429</v>
      </c>
    </row>
    <row r="23" spans="1:25" ht="18">
      <c r="A23" s="206" t="s">
        <v>199</v>
      </c>
      <c r="B23" s="206"/>
      <c r="C23" s="206"/>
      <c r="D23" s="206"/>
      <c r="E23" s="206"/>
      <c r="F23" s="206"/>
      <c r="G23" s="207"/>
      <c r="H23" s="207"/>
      <c r="I23" s="207"/>
      <c r="J23" s="207"/>
      <c r="K23" s="207"/>
      <c r="L23" s="207"/>
      <c r="M23" s="207"/>
      <c r="N23" s="207"/>
      <c r="O23" s="208"/>
      <c r="P23" s="208"/>
      <c r="T23" s="193"/>
      <c r="U23" s="193"/>
      <c r="V23" s="193"/>
      <c r="W23" s="193"/>
      <c r="X23" s="193"/>
      <c r="Y23" s="193"/>
    </row>
    <row r="24" spans="1:25">
      <c r="A24" s="1" t="s">
        <v>178</v>
      </c>
      <c r="B24" s="1"/>
      <c r="C24" s="1"/>
      <c r="D24" s="1"/>
      <c r="E24" s="1"/>
      <c r="F24" s="1"/>
      <c r="T24" s="193"/>
      <c r="U24" s="193"/>
      <c r="V24" s="193"/>
      <c r="W24" s="193"/>
      <c r="X24" s="193"/>
      <c r="Y24" s="193"/>
    </row>
    <row r="25" spans="1:25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v>2011</v>
      </c>
      <c r="S25" s="26">
        <v>2012</v>
      </c>
      <c r="T25" s="193"/>
      <c r="U25" s="193"/>
      <c r="V25" s="193"/>
      <c r="W25" s="193"/>
      <c r="X25" s="193"/>
      <c r="Y25" s="193"/>
    </row>
    <row r="26" spans="1:25" ht="13.5" thickTop="1">
      <c r="A26" s="5" t="s">
        <v>0</v>
      </c>
      <c r="B26" s="21">
        <f>B27+B28</f>
        <v>2806.1704929765651</v>
      </c>
      <c r="C26" s="15">
        <f>C27+C28</f>
        <v>3248.3084886516403</v>
      </c>
      <c r="D26" s="15">
        <f>D27+D28</f>
        <v>3487.2264111333998</v>
      </c>
      <c r="E26" s="15">
        <f>E27+E28</f>
        <v>3977.3488972178311</v>
      </c>
      <c r="F26" s="15">
        <f t="shared" ref="F26:O26" si="11">F27+F28</f>
        <v>3641.5367440272989</v>
      </c>
      <c r="G26" s="15">
        <f t="shared" si="11"/>
        <v>3866.5423011672146</v>
      </c>
      <c r="H26" s="15">
        <f t="shared" si="11"/>
        <v>4174.3883230160118</v>
      </c>
      <c r="I26" s="15">
        <f t="shared" si="11"/>
        <v>5402.0396980162823</v>
      </c>
      <c r="J26" s="15">
        <f t="shared" si="11"/>
        <v>5305.4055401803053</v>
      </c>
      <c r="K26" s="15">
        <f t="shared" si="11"/>
        <v>5232.0005657408583</v>
      </c>
      <c r="L26" s="15">
        <f t="shared" si="11"/>
        <v>4705.5613879047014</v>
      </c>
      <c r="M26" s="15">
        <f t="shared" si="11"/>
        <v>5327.0877940456703</v>
      </c>
      <c r="N26" s="15">
        <f t="shared" si="11"/>
        <v>6249.1163812595514</v>
      </c>
      <c r="O26" s="15">
        <f t="shared" si="11"/>
        <v>7109.6392919715981</v>
      </c>
      <c r="P26" s="15">
        <f t="shared" ref="P26:S26" si="12">P27+P28</f>
        <v>7605.8059922717985</v>
      </c>
      <c r="Q26" s="15">
        <f t="shared" si="12"/>
        <v>8330.8769899888375</v>
      </c>
      <c r="R26" s="15">
        <f t="shared" si="12"/>
        <v>8942.8814240231241</v>
      </c>
      <c r="S26" s="15">
        <f t="shared" si="12"/>
        <v>9772.0422398065293</v>
      </c>
      <c r="T26" s="193"/>
      <c r="U26" s="193"/>
      <c r="V26" s="193"/>
      <c r="W26" s="193"/>
      <c r="X26" s="193"/>
      <c r="Y26" s="193"/>
    </row>
    <row r="27" spans="1:25">
      <c r="A27" s="6" t="s">
        <v>1</v>
      </c>
      <c r="B27" s="29">
        <f>B7*B46/100</f>
        <v>2000.0517215500836</v>
      </c>
      <c r="C27" s="27">
        <f t="shared" ref="C27:O27" si="13">C7*C46/100</f>
        <v>2023.3346257271032</v>
      </c>
      <c r="D27" s="27">
        <f t="shared" si="13"/>
        <v>2141.8734065599447</v>
      </c>
      <c r="E27" s="27">
        <f t="shared" si="13"/>
        <v>2562.3991678736693</v>
      </c>
      <c r="F27" s="27">
        <f t="shared" si="13"/>
        <v>2490.0766669665727</v>
      </c>
      <c r="G27" s="27">
        <f t="shared" si="13"/>
        <v>2634.7558432978349</v>
      </c>
      <c r="H27" s="27">
        <f t="shared" si="13"/>
        <v>2879.181728722157</v>
      </c>
      <c r="I27" s="27">
        <f t="shared" si="13"/>
        <v>4140.2316312685207</v>
      </c>
      <c r="J27" s="27">
        <f t="shared" si="13"/>
        <v>3985.6897054947499</v>
      </c>
      <c r="K27" s="27">
        <f t="shared" si="13"/>
        <v>3803.6805527948745</v>
      </c>
      <c r="L27" s="27">
        <f t="shared" si="13"/>
        <v>3276.3034381666698</v>
      </c>
      <c r="M27" s="27">
        <f t="shared" si="13"/>
        <v>3683.9514011326823</v>
      </c>
      <c r="N27" s="27">
        <f t="shared" si="13"/>
        <v>4261.8877257811428</v>
      </c>
      <c r="O27" s="27">
        <f t="shared" si="13"/>
        <v>4746.9614578500332</v>
      </c>
      <c r="P27" s="27">
        <f t="shared" ref="P27:R27" si="14">P7*P46/100</f>
        <v>5094.797521665334</v>
      </c>
      <c r="Q27" s="27">
        <f t="shared" si="14"/>
        <v>5409.42087829712</v>
      </c>
      <c r="R27" s="27">
        <f t="shared" si="14"/>
        <v>5783.3815400235226</v>
      </c>
      <c r="S27" s="27">
        <f>S7*S46/100</f>
        <v>6312.7774617434889</v>
      </c>
      <c r="T27" s="193"/>
      <c r="U27" s="193"/>
      <c r="V27" s="193"/>
      <c r="W27" s="193"/>
      <c r="X27" s="193"/>
      <c r="Y27" s="193"/>
    </row>
    <row r="28" spans="1:25">
      <c r="A28" s="28" t="s">
        <v>2</v>
      </c>
      <c r="B28" s="30">
        <f>B8*B47/100</f>
        <v>806.11877142648154</v>
      </c>
      <c r="C28" s="163">
        <f t="shared" ref="C28:O28" si="15">C8*C47/100</f>
        <v>1224.9738629245371</v>
      </c>
      <c r="D28" s="163">
        <f t="shared" si="15"/>
        <v>1345.3530045734549</v>
      </c>
      <c r="E28" s="163">
        <f t="shared" si="15"/>
        <v>1414.9497293441618</v>
      </c>
      <c r="F28" s="163">
        <f t="shared" si="15"/>
        <v>1151.4600770607262</v>
      </c>
      <c r="G28" s="163">
        <f t="shared" si="15"/>
        <v>1231.78645786938</v>
      </c>
      <c r="H28" s="163">
        <f t="shared" si="15"/>
        <v>1295.2065942938552</v>
      </c>
      <c r="I28" s="163">
        <f t="shared" si="15"/>
        <v>1261.8080667477611</v>
      </c>
      <c r="J28" s="163">
        <f t="shared" si="15"/>
        <v>1319.7158346855554</v>
      </c>
      <c r="K28" s="163">
        <f t="shared" si="15"/>
        <v>1428.320012945984</v>
      </c>
      <c r="L28" s="163">
        <f t="shared" si="15"/>
        <v>1429.2579497380318</v>
      </c>
      <c r="M28" s="163">
        <f t="shared" si="15"/>
        <v>1643.1363929129875</v>
      </c>
      <c r="N28" s="163">
        <f t="shared" si="15"/>
        <v>1987.2286554784091</v>
      </c>
      <c r="O28" s="163">
        <f t="shared" si="15"/>
        <v>2362.6778341215645</v>
      </c>
      <c r="P28" s="163">
        <f t="shared" ref="P28:S28" si="16">P8*P47/100</f>
        <v>2511.0084706064645</v>
      </c>
      <c r="Q28" s="163">
        <f t="shared" si="16"/>
        <v>2921.4561116917175</v>
      </c>
      <c r="R28" s="163">
        <f t="shared" si="16"/>
        <v>3159.499883999601</v>
      </c>
      <c r="S28" s="163">
        <f t="shared" si="16"/>
        <v>3459.26477806304</v>
      </c>
      <c r="T28" s="193"/>
      <c r="U28" s="193"/>
      <c r="V28" s="193"/>
      <c r="W28" s="193"/>
      <c r="X28" s="193"/>
      <c r="Y28" s="193"/>
    </row>
    <row r="29" spans="1:25">
      <c r="A29" s="5" t="s">
        <v>3</v>
      </c>
      <c r="B29" s="131">
        <f>B30+B31+B32</f>
        <v>14644.457750080463</v>
      </c>
      <c r="C29" s="33">
        <f>C30+C31+C32</f>
        <v>15635.115511683844</v>
      </c>
      <c r="D29" s="33">
        <f>D30+D31+D32</f>
        <v>16669.040350043029</v>
      </c>
      <c r="E29" s="33">
        <f>E30+E31+E32</f>
        <v>18348.953026054689</v>
      </c>
      <c r="F29" s="33">
        <f>F30+F31+F32</f>
        <v>19359.576432968814</v>
      </c>
      <c r="G29" s="33">
        <f t="shared" ref="G29:O29" si="17">G30+G31+G32</f>
        <v>21106.705866630382</v>
      </c>
      <c r="H29" s="33">
        <f t="shared" si="17"/>
        <v>22957.594186912171</v>
      </c>
      <c r="I29" s="33">
        <f t="shared" si="17"/>
        <v>25050.341629252682</v>
      </c>
      <c r="J29" s="33">
        <f t="shared" si="17"/>
        <v>26459.614651151376</v>
      </c>
      <c r="K29" s="33">
        <f t="shared" si="17"/>
        <v>28316.563343381407</v>
      </c>
      <c r="L29" s="33">
        <f t="shared" si="17"/>
        <v>30652.491003690229</v>
      </c>
      <c r="M29" s="33">
        <f t="shared" si="17"/>
        <v>33792.261508327334</v>
      </c>
      <c r="N29" s="33">
        <f t="shared" si="17"/>
        <v>39215.124976993182</v>
      </c>
      <c r="O29" s="33">
        <f t="shared" si="17"/>
        <v>44815.524812369724</v>
      </c>
      <c r="P29" s="33">
        <f t="shared" ref="P29:S29" si="18">P30+P31+P32</f>
        <v>47879.350100745673</v>
      </c>
      <c r="Q29" s="33">
        <f t="shared" si="18"/>
        <v>52733.176691953537</v>
      </c>
      <c r="R29" s="33">
        <f t="shared" si="18"/>
        <v>56730.272774572652</v>
      </c>
      <c r="S29" s="33">
        <f t="shared" si="18"/>
        <v>62075.285826108899</v>
      </c>
      <c r="T29" s="193"/>
      <c r="U29" s="193"/>
      <c r="V29" s="193"/>
      <c r="W29" s="193"/>
      <c r="X29" s="193"/>
      <c r="Y29" s="193"/>
    </row>
    <row r="30" spans="1:25">
      <c r="A30" s="6" t="s">
        <v>4</v>
      </c>
      <c r="B30" s="29">
        <f>B10*B49/100</f>
        <v>11818.750564892898</v>
      </c>
      <c r="C30" s="27">
        <f t="shared" ref="C30:O30" si="19">C10*C49/100</f>
        <v>12590.264425990619</v>
      </c>
      <c r="D30" s="27">
        <f t="shared" si="19"/>
        <v>13332.799628845951</v>
      </c>
      <c r="E30" s="27">
        <f t="shared" si="19"/>
        <v>15103.319245051989</v>
      </c>
      <c r="F30" s="27">
        <f t="shared" si="19"/>
        <v>16000.669033700317</v>
      </c>
      <c r="G30" s="27">
        <f t="shared" si="19"/>
        <v>17626.097758926982</v>
      </c>
      <c r="H30" s="27">
        <f t="shared" si="19"/>
        <v>18802.994594460422</v>
      </c>
      <c r="I30" s="27">
        <f t="shared" si="19"/>
        <v>21039.775937569648</v>
      </c>
      <c r="J30" s="27">
        <f t="shared" si="19"/>
        <v>22392.451332618715</v>
      </c>
      <c r="K30" s="27">
        <f t="shared" si="19"/>
        <v>23911.363333290257</v>
      </c>
      <c r="L30" s="27">
        <f t="shared" si="19"/>
        <v>25642.974130567374</v>
      </c>
      <c r="M30" s="27">
        <f t="shared" si="19"/>
        <v>28272.256333372454</v>
      </c>
      <c r="N30" s="27">
        <f t="shared" si="19"/>
        <v>32304.898476033333</v>
      </c>
      <c r="O30" s="27">
        <f t="shared" si="19"/>
        <v>36771.479551976838</v>
      </c>
      <c r="P30" s="27">
        <f t="shared" ref="P30:S30" si="20">P10*P49/100</f>
        <v>38911.144697642099</v>
      </c>
      <c r="Q30" s="27">
        <f t="shared" si="20"/>
        <v>43096.749335694061</v>
      </c>
      <c r="R30" s="27">
        <f t="shared" si="20"/>
        <v>46231.803752317981</v>
      </c>
      <c r="S30" s="27">
        <f t="shared" si="20"/>
        <v>50376.547024716689</v>
      </c>
      <c r="T30" s="193"/>
      <c r="U30" s="193"/>
      <c r="V30" s="193"/>
      <c r="W30" s="193"/>
      <c r="X30" s="193"/>
      <c r="Y30" s="193"/>
    </row>
    <row r="31" spans="1:25">
      <c r="A31" s="6" t="s">
        <v>5</v>
      </c>
      <c r="B31" s="29">
        <f>B11*B50/100</f>
        <v>859.87597554404795</v>
      </c>
      <c r="C31" s="27">
        <f t="shared" ref="C31:O31" si="21">C11*C50/100</f>
        <v>1063.4179784362634</v>
      </c>
      <c r="D31" s="27">
        <f t="shared" si="21"/>
        <v>1156.748590951614</v>
      </c>
      <c r="E31" s="27">
        <f t="shared" si="21"/>
        <v>1169.6863128178368</v>
      </c>
      <c r="F31" s="27">
        <f t="shared" si="21"/>
        <v>1357.486019532723</v>
      </c>
      <c r="G31" s="27">
        <f t="shared" si="21"/>
        <v>1466.856171662851</v>
      </c>
      <c r="H31" s="27">
        <f t="shared" si="21"/>
        <v>1528.6692564123398</v>
      </c>
      <c r="I31" s="27">
        <f t="shared" si="21"/>
        <v>1947.5945615215689</v>
      </c>
      <c r="J31" s="27">
        <f t="shared" si="21"/>
        <v>1819.6173204711738</v>
      </c>
      <c r="K31" s="27">
        <f t="shared" si="21"/>
        <v>1910.0466854575143</v>
      </c>
      <c r="L31" s="27">
        <f t="shared" si="21"/>
        <v>2119.094422201239</v>
      </c>
      <c r="M31" s="27">
        <f t="shared" si="21"/>
        <v>2352.2709791751049</v>
      </c>
      <c r="N31" s="27">
        <f t="shared" si="21"/>
        <v>2613.9288211181274</v>
      </c>
      <c r="O31" s="27">
        <f t="shared" si="21"/>
        <v>3024.8627495203104</v>
      </c>
      <c r="P31" s="27">
        <f t="shared" ref="P31:S31" si="22">P11*P50/100</f>
        <v>3276.8224785172379</v>
      </c>
      <c r="Q31" s="27">
        <f t="shared" si="22"/>
        <v>3571.5923828583445</v>
      </c>
      <c r="R31" s="27">
        <f t="shared" si="22"/>
        <v>3927.2810678197943</v>
      </c>
      <c r="S31" s="27">
        <f t="shared" si="22"/>
        <v>4397.323713082651</v>
      </c>
      <c r="T31" s="193"/>
      <c r="U31" s="193"/>
      <c r="V31" s="193"/>
      <c r="W31" s="193"/>
      <c r="X31" s="193"/>
      <c r="Y31" s="193"/>
    </row>
    <row r="32" spans="1:25">
      <c r="A32" s="28" t="s">
        <v>6</v>
      </c>
      <c r="B32" s="30">
        <f>B12*B51/100</f>
        <v>1965.831209643517</v>
      </c>
      <c r="C32" s="163">
        <f t="shared" ref="C32:O32" si="23">C12*C51/100</f>
        <v>1981.4331072569607</v>
      </c>
      <c r="D32" s="163">
        <f t="shared" si="23"/>
        <v>2179.4921302454627</v>
      </c>
      <c r="E32" s="163">
        <f t="shared" si="23"/>
        <v>2075.9474681848624</v>
      </c>
      <c r="F32" s="163">
        <f t="shared" si="23"/>
        <v>2001.4213797357745</v>
      </c>
      <c r="G32" s="163">
        <f t="shared" si="23"/>
        <v>2013.7519360405495</v>
      </c>
      <c r="H32" s="163">
        <f t="shared" si="23"/>
        <v>2625.9303360394078</v>
      </c>
      <c r="I32" s="163">
        <f t="shared" si="23"/>
        <v>2062.9711301614652</v>
      </c>
      <c r="J32" s="163">
        <f t="shared" si="23"/>
        <v>2247.5459980614878</v>
      </c>
      <c r="K32" s="163">
        <f t="shared" si="23"/>
        <v>2495.1533246336348</v>
      </c>
      <c r="L32" s="163">
        <f t="shared" si="23"/>
        <v>2890.4224509216128</v>
      </c>
      <c r="M32" s="163">
        <f t="shared" si="23"/>
        <v>3167.7341957797785</v>
      </c>
      <c r="N32" s="163">
        <f t="shared" si="23"/>
        <v>4296.2976798417249</v>
      </c>
      <c r="O32" s="163">
        <f t="shared" si="23"/>
        <v>5019.1825108725743</v>
      </c>
      <c r="P32" s="163">
        <f t="shared" ref="P32:S32" si="24">P12*P51/100</f>
        <v>5691.382924586339</v>
      </c>
      <c r="Q32" s="163">
        <f t="shared" si="24"/>
        <v>6064.8349734011272</v>
      </c>
      <c r="R32" s="163">
        <f t="shared" si="24"/>
        <v>6571.1879544348758</v>
      </c>
      <c r="S32" s="163">
        <f t="shared" si="24"/>
        <v>7301.4150883095572</v>
      </c>
      <c r="T32" s="193"/>
      <c r="U32" s="193"/>
      <c r="V32" s="193"/>
      <c r="W32" s="193"/>
      <c r="X32" s="193"/>
      <c r="Y32" s="193"/>
    </row>
    <row r="33" spans="1:26">
      <c r="A33" s="5" t="s">
        <v>7</v>
      </c>
      <c r="B33" s="131">
        <f>SUM(B34:B38)</f>
        <v>27918.865088520779</v>
      </c>
      <c r="C33" s="33">
        <f>SUM(C34:C38)</f>
        <v>31990.9058991565</v>
      </c>
      <c r="D33" s="33">
        <f>SUM(D34:D38)</f>
        <v>35181.92415499733</v>
      </c>
      <c r="E33" s="33">
        <f>SUM(E34:E38)</f>
        <v>38735.211531601723</v>
      </c>
      <c r="F33" s="33">
        <f>SUM(F34:F38)</f>
        <v>41970.949577621206</v>
      </c>
      <c r="G33" s="33">
        <f t="shared" ref="G33:O33" si="25">SUM(G34:G38)</f>
        <v>46004.348599881254</v>
      </c>
      <c r="H33" s="33">
        <f t="shared" si="25"/>
        <v>50048.850547202106</v>
      </c>
      <c r="I33" s="33">
        <f t="shared" si="25"/>
        <v>54796.644451450389</v>
      </c>
      <c r="J33" s="33">
        <f t="shared" si="25"/>
        <v>61353.170016034317</v>
      </c>
      <c r="K33" s="33">
        <f t="shared" si="25"/>
        <v>68264.467038527684</v>
      </c>
      <c r="L33" s="33">
        <f t="shared" si="25"/>
        <v>76212.167050259479</v>
      </c>
      <c r="M33" s="33">
        <f t="shared" si="25"/>
        <v>84114.054002621851</v>
      </c>
      <c r="N33" s="33">
        <f t="shared" si="25"/>
        <v>94046.179914899752</v>
      </c>
      <c r="O33" s="33">
        <f t="shared" si="25"/>
        <v>104277.72471056262</v>
      </c>
      <c r="P33" s="33">
        <f t="shared" ref="P33:S33" si="26">SUM(P34:P38)</f>
        <v>114867.17831214183</v>
      </c>
      <c r="Q33" s="33">
        <f t="shared" si="26"/>
        <v>129897.00731897695</v>
      </c>
      <c r="R33" s="33">
        <f t="shared" si="26"/>
        <v>143842.65419887463</v>
      </c>
      <c r="S33" s="33">
        <f t="shared" si="26"/>
        <v>155855.69648318979</v>
      </c>
      <c r="T33" s="193"/>
      <c r="U33" s="193"/>
      <c r="V33" s="193"/>
      <c r="W33" s="193"/>
      <c r="X33" s="193"/>
      <c r="Y33" s="193"/>
    </row>
    <row r="34" spans="1:26">
      <c r="A34" s="3" t="s">
        <v>8</v>
      </c>
      <c r="B34" s="29">
        <f>B14*B53/100</f>
        <v>5733.1400856380669</v>
      </c>
      <c r="C34" s="27">
        <f t="shared" ref="C34:O34" si="27">C14*C53/100</f>
        <v>6144.5253436413323</v>
      </c>
      <c r="D34" s="27">
        <f t="shared" si="27"/>
        <v>6749.0754026570785</v>
      </c>
      <c r="E34" s="27">
        <f t="shared" si="27"/>
        <v>7347.15389546809</v>
      </c>
      <c r="F34" s="27">
        <f t="shared" si="27"/>
        <v>8651.7586599729402</v>
      </c>
      <c r="G34" s="27">
        <f t="shared" si="27"/>
        <v>9785.5556146341496</v>
      </c>
      <c r="H34" s="27">
        <f t="shared" si="27"/>
        <v>10437.13530760408</v>
      </c>
      <c r="I34" s="27">
        <f t="shared" si="27"/>
        <v>11285.883060902688</v>
      </c>
      <c r="J34" s="27">
        <f t="shared" si="27"/>
        <v>12592.263840194335</v>
      </c>
      <c r="K34" s="27">
        <f t="shared" si="27"/>
        <v>14068.871219531358</v>
      </c>
      <c r="L34" s="27">
        <f t="shared" si="27"/>
        <v>15354.701307224552</v>
      </c>
      <c r="M34" s="27">
        <f t="shared" si="27"/>
        <v>17108.504784218927</v>
      </c>
      <c r="N34" s="27">
        <f t="shared" si="27"/>
        <v>18495.580703504911</v>
      </c>
      <c r="O34" s="27">
        <f t="shared" si="27"/>
        <v>20567.707922141337</v>
      </c>
      <c r="P34" s="27">
        <f t="shared" ref="P34:S34" si="28">P14*P53/100</f>
        <v>22196.469305542782</v>
      </c>
      <c r="Q34" s="27">
        <f t="shared" si="28"/>
        <v>24835.53922220795</v>
      </c>
      <c r="R34" s="27">
        <f t="shared" si="28"/>
        <v>27827.283780808542</v>
      </c>
      <c r="S34" s="27">
        <f t="shared" si="28"/>
        <v>29933.084434470962</v>
      </c>
      <c r="T34" s="193"/>
      <c r="U34" s="193"/>
      <c r="V34" s="193"/>
      <c r="W34" s="193"/>
      <c r="X34" s="193"/>
      <c r="Y34" s="193"/>
    </row>
    <row r="35" spans="1:26">
      <c r="A35" s="3" t="s">
        <v>9</v>
      </c>
      <c r="B35" s="29">
        <f>B15*B54/100</f>
        <v>5189.8823371467379</v>
      </c>
      <c r="C35" s="27">
        <f t="shared" ref="C35:O35" si="29">C15*C54/100</f>
        <v>5802.6626773453136</v>
      </c>
      <c r="D35" s="27">
        <f t="shared" si="29"/>
        <v>6197.036550723773</v>
      </c>
      <c r="E35" s="27">
        <f t="shared" si="29"/>
        <v>6627.4704300750136</v>
      </c>
      <c r="F35" s="27">
        <f t="shared" si="29"/>
        <v>6824.3167763450438</v>
      </c>
      <c r="G35" s="27">
        <f t="shared" si="29"/>
        <v>7254.7274017084846</v>
      </c>
      <c r="H35" s="27">
        <f t="shared" si="29"/>
        <v>7700.305742798173</v>
      </c>
      <c r="I35" s="27">
        <f t="shared" si="29"/>
        <v>8027.2978920618743</v>
      </c>
      <c r="J35" s="27">
        <f t="shared" si="29"/>
        <v>8961.5098228559455</v>
      </c>
      <c r="K35" s="27">
        <f t="shared" si="29"/>
        <v>9837.2493077577819</v>
      </c>
      <c r="L35" s="27">
        <f t="shared" si="29"/>
        <v>10856.859030463813</v>
      </c>
      <c r="M35" s="27">
        <f t="shared" si="29"/>
        <v>11628.086459165577</v>
      </c>
      <c r="N35" s="27">
        <f t="shared" si="29"/>
        <v>12532.755772554407</v>
      </c>
      <c r="O35" s="27">
        <f t="shared" si="29"/>
        <v>13294.907956788182</v>
      </c>
      <c r="P35" s="27">
        <f t="shared" ref="P35:S35" si="30">P15*P54/100</f>
        <v>14037.319677945021</v>
      </c>
      <c r="Q35" s="27">
        <f t="shared" si="30"/>
        <v>15659.809093495191</v>
      </c>
      <c r="R35" s="27">
        <f t="shared" si="30"/>
        <v>17448.589267917749</v>
      </c>
      <c r="S35" s="27">
        <f t="shared" si="30"/>
        <v>18751.473613749054</v>
      </c>
      <c r="T35" s="193"/>
      <c r="U35" s="193"/>
      <c r="V35" s="193"/>
      <c r="W35" s="193"/>
      <c r="X35" s="193"/>
      <c r="Y35" s="193"/>
    </row>
    <row r="36" spans="1:26">
      <c r="A36" s="3" t="s">
        <v>10</v>
      </c>
      <c r="B36" s="29">
        <f>B16*B55/100</f>
        <v>3928.8453872115556</v>
      </c>
      <c r="C36" s="27">
        <f t="shared" ref="C36:O38" si="31">C16*C55/100</f>
        <v>4425.539674489969</v>
      </c>
      <c r="D36" s="27">
        <f t="shared" si="31"/>
        <v>5103.157596883012</v>
      </c>
      <c r="E36" s="27">
        <f t="shared" si="31"/>
        <v>5902.6504449877275</v>
      </c>
      <c r="F36" s="27">
        <f t="shared" si="31"/>
        <v>6684.2255285167012</v>
      </c>
      <c r="G36" s="27">
        <f t="shared" si="31"/>
        <v>7345.2093018092646</v>
      </c>
      <c r="H36" s="27">
        <f t="shared" si="31"/>
        <v>8417.2804221884708</v>
      </c>
      <c r="I36" s="27">
        <f t="shared" si="31"/>
        <v>9705.8226584441381</v>
      </c>
      <c r="J36" s="27">
        <f t="shared" si="31"/>
        <v>11217.956642965813</v>
      </c>
      <c r="K36" s="27">
        <f t="shared" si="31"/>
        <v>13026.277563309153</v>
      </c>
      <c r="L36" s="27">
        <f t="shared" si="31"/>
        <v>15873.299981252476</v>
      </c>
      <c r="M36" s="27">
        <f t="shared" si="31"/>
        <v>17763.396565755942</v>
      </c>
      <c r="N36" s="27">
        <f t="shared" si="31"/>
        <v>20658.456768392811</v>
      </c>
      <c r="O36" s="27">
        <f t="shared" si="31"/>
        <v>23122.944692943609</v>
      </c>
      <c r="P36" s="27">
        <f t="shared" ref="P36:S36" si="32">P16*P55/100</f>
        <v>23778.860404594372</v>
      </c>
      <c r="Q36" s="27">
        <f t="shared" si="32"/>
        <v>26883.379086904941</v>
      </c>
      <c r="R36" s="27">
        <f t="shared" si="32"/>
        <v>29848.121006799574</v>
      </c>
      <c r="S36" s="27">
        <f t="shared" si="32"/>
        <v>32687.166554133204</v>
      </c>
      <c r="T36" s="193"/>
      <c r="U36" s="193"/>
      <c r="V36" s="193"/>
      <c r="W36" s="193"/>
      <c r="X36" s="193"/>
      <c r="Y36" s="193"/>
    </row>
    <row r="37" spans="1:26">
      <c r="A37" s="3" t="s">
        <v>11</v>
      </c>
      <c r="B37" s="29">
        <f t="shared" ref="B37:O38" si="33">B17*B56/100</f>
        <v>3230.6293084370209</v>
      </c>
      <c r="C37" s="27">
        <f t="shared" si="33"/>
        <v>3618.545103264079</v>
      </c>
      <c r="D37" s="27">
        <f t="shared" si="33"/>
        <v>4151.9624730916121</v>
      </c>
      <c r="E37" s="27">
        <f t="shared" si="33"/>
        <v>4545.3665310961524</v>
      </c>
      <c r="F37" s="27">
        <f t="shared" si="33"/>
        <v>5087.3495720837691</v>
      </c>
      <c r="G37" s="27">
        <f t="shared" si="33"/>
        <v>5846.3460879562845</v>
      </c>
      <c r="H37" s="27">
        <f t="shared" si="33"/>
        <v>6423.0844859089648</v>
      </c>
      <c r="I37" s="27">
        <f t="shared" si="33"/>
        <v>7065.1682126104633</v>
      </c>
      <c r="J37" s="27">
        <f t="shared" si="33"/>
        <v>7915.5542065281688</v>
      </c>
      <c r="K37" s="27">
        <f t="shared" si="33"/>
        <v>8705.7834553233261</v>
      </c>
      <c r="L37" s="27">
        <f t="shared" si="33"/>
        <v>9348.5193149818842</v>
      </c>
      <c r="M37" s="27">
        <f t="shared" si="33"/>
        <v>10372.474335515719</v>
      </c>
      <c r="N37" s="27">
        <f t="shared" si="33"/>
        <v>11624.824565053745</v>
      </c>
      <c r="O37" s="27">
        <f t="shared" si="33"/>
        <v>12697.153152712977</v>
      </c>
      <c r="P37" s="27">
        <f t="shared" ref="P37:S37" si="34">P17*P56/100</f>
        <v>13853.478978909145</v>
      </c>
      <c r="Q37" s="27">
        <f t="shared" si="34"/>
        <v>15012.300416484859</v>
      </c>
      <c r="R37" s="27">
        <f t="shared" si="34"/>
        <v>16356.616177619011</v>
      </c>
      <c r="S37" s="27">
        <f t="shared" si="34"/>
        <v>17409.35750494877</v>
      </c>
      <c r="T37" s="193"/>
      <c r="U37" s="193"/>
      <c r="V37" s="193"/>
      <c r="W37" s="193"/>
      <c r="X37" s="193"/>
      <c r="Y37" s="193"/>
    </row>
    <row r="38" spans="1:26">
      <c r="A38" s="28" t="s">
        <v>12</v>
      </c>
      <c r="B38" s="30">
        <f t="shared" si="33"/>
        <v>9836.3679700873981</v>
      </c>
      <c r="C38" s="163">
        <f t="shared" si="31"/>
        <v>11999.633100415806</v>
      </c>
      <c r="D38" s="163">
        <f t="shared" si="31"/>
        <v>12980.692131641854</v>
      </c>
      <c r="E38" s="163">
        <f t="shared" si="31"/>
        <v>14312.570229974741</v>
      </c>
      <c r="F38" s="163">
        <f t="shared" si="31"/>
        <v>14723.299040702754</v>
      </c>
      <c r="G38" s="163">
        <f t="shared" si="31"/>
        <v>15772.510193773074</v>
      </c>
      <c r="H38" s="163">
        <f t="shared" si="31"/>
        <v>17071.044588702418</v>
      </c>
      <c r="I38" s="163">
        <f t="shared" si="31"/>
        <v>18712.472627431227</v>
      </c>
      <c r="J38" s="163">
        <f t="shared" si="31"/>
        <v>20665.885503490059</v>
      </c>
      <c r="K38" s="163">
        <f t="shared" si="31"/>
        <v>22626.285492606061</v>
      </c>
      <c r="L38" s="163">
        <f t="shared" si="31"/>
        <v>24778.78741633676</v>
      </c>
      <c r="M38" s="163">
        <f t="shared" si="31"/>
        <v>27241.59185796569</v>
      </c>
      <c r="N38" s="163">
        <f t="shared" si="31"/>
        <v>30734.562105393881</v>
      </c>
      <c r="O38" s="163">
        <f t="shared" si="31"/>
        <v>34595.010985976522</v>
      </c>
      <c r="P38" s="163">
        <f t="shared" ref="P38:S38" si="35">P18*P57/100</f>
        <v>41001.049945150495</v>
      </c>
      <c r="Q38" s="163">
        <f t="shared" si="35"/>
        <v>47505.979499884008</v>
      </c>
      <c r="R38" s="163">
        <f t="shared" si="35"/>
        <v>52362.043965729754</v>
      </c>
      <c r="S38" s="163">
        <f t="shared" si="35"/>
        <v>57074.614375887802</v>
      </c>
      <c r="T38" s="193"/>
      <c r="U38" s="193"/>
      <c r="V38" s="193"/>
      <c r="W38" s="193"/>
      <c r="X38" s="193"/>
      <c r="Y38" s="193"/>
    </row>
    <row r="39" spans="1:26" ht="25.5" hidden="1">
      <c r="A39" s="5" t="str">
        <f>A21</f>
        <v>SA - Annual Compensation of Employees</v>
      </c>
      <c r="B39" s="131">
        <f>B33+B29+B26</f>
        <v>45369.493331577803</v>
      </c>
      <c r="C39" s="33">
        <f>C33+C29+C26</f>
        <v>50874.329899491982</v>
      </c>
      <c r="D39" s="33">
        <f>D33+D29+D26</f>
        <v>55338.190916173764</v>
      </c>
      <c r="E39" s="33">
        <f>E33+E29+E26</f>
        <v>61061.513454874243</v>
      </c>
      <c r="F39" s="33">
        <f>F33+F29+F26</f>
        <v>64972.06275461732</v>
      </c>
      <c r="G39" s="33">
        <f t="shared" ref="G39:O39" si="36">G33+G29+G26</f>
        <v>70977.596767678842</v>
      </c>
      <c r="H39" s="33">
        <f t="shared" si="36"/>
        <v>77180.833057130294</v>
      </c>
      <c r="I39" s="33">
        <f t="shared" si="36"/>
        <v>85249.02577871934</v>
      </c>
      <c r="J39" s="33">
        <f t="shared" si="36"/>
        <v>93118.190207366002</v>
      </c>
      <c r="K39" s="33">
        <f t="shared" si="36"/>
        <v>101813.03094764995</v>
      </c>
      <c r="L39" s="33">
        <f t="shared" si="36"/>
        <v>111570.21944185441</v>
      </c>
      <c r="M39" s="33">
        <f t="shared" si="36"/>
        <v>123233.40330499485</v>
      </c>
      <c r="N39" s="33">
        <f t="shared" si="36"/>
        <v>139510.42127315249</v>
      </c>
      <c r="O39" s="33">
        <f t="shared" si="36"/>
        <v>156202.88881490394</v>
      </c>
      <c r="P39" s="33">
        <f t="shared" ref="P39:S39" si="37">P33+P29+P26</f>
        <v>170352.33440515932</v>
      </c>
      <c r="Q39" s="33">
        <f t="shared" si="37"/>
        <v>190961.06100091932</v>
      </c>
      <c r="R39" s="33">
        <f t="shared" si="37"/>
        <v>209515.80839747042</v>
      </c>
      <c r="S39" s="33">
        <f t="shared" si="37"/>
        <v>227703.02454910523</v>
      </c>
      <c r="T39" s="193"/>
      <c r="U39" s="193"/>
      <c r="V39" s="193"/>
      <c r="W39" s="193"/>
      <c r="X39" s="193"/>
      <c r="Y39" s="193"/>
    </row>
    <row r="40" spans="1:26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193"/>
      <c r="U40" s="193"/>
      <c r="V40" s="193"/>
      <c r="W40" s="193"/>
      <c r="X40" s="193"/>
      <c r="Y40" s="193"/>
    </row>
    <row r="41" spans="1:26" ht="13.5" thickBot="1">
      <c r="A41" s="70" t="s">
        <v>210</v>
      </c>
      <c r="B41" s="130">
        <f>B40+B39</f>
        <v>45369.493331577803</v>
      </c>
      <c r="C41" s="40">
        <f>C40+C39</f>
        <v>50874.329899491982</v>
      </c>
      <c r="D41" s="40">
        <f>D40+D39</f>
        <v>55338.190916173764</v>
      </c>
      <c r="E41" s="40">
        <f>E40+E39</f>
        <v>61061.513454874243</v>
      </c>
      <c r="F41" s="40">
        <f>F40+F39</f>
        <v>64972.06275461732</v>
      </c>
      <c r="G41" s="40">
        <f t="shared" ref="G41:O41" si="38">G40+G39</f>
        <v>70977.596767678842</v>
      </c>
      <c r="H41" s="40">
        <f t="shared" si="38"/>
        <v>77180.833057130294</v>
      </c>
      <c r="I41" s="40">
        <f t="shared" si="38"/>
        <v>85249.02577871934</v>
      </c>
      <c r="J41" s="40">
        <f t="shared" si="38"/>
        <v>93118.190207366002</v>
      </c>
      <c r="K41" s="40">
        <f t="shared" si="38"/>
        <v>101813.03094764995</v>
      </c>
      <c r="L41" s="40">
        <f t="shared" si="38"/>
        <v>111570.21944185441</v>
      </c>
      <c r="M41" s="40">
        <f>M40+M39</f>
        <v>123233.40330499485</v>
      </c>
      <c r="N41" s="40">
        <f t="shared" si="38"/>
        <v>139510.42127315249</v>
      </c>
      <c r="O41" s="40">
        <f t="shared" si="38"/>
        <v>156202.88881490394</v>
      </c>
      <c r="P41" s="40">
        <f t="shared" ref="P41:S41" si="39">P40+P39</f>
        <v>170353.33440515932</v>
      </c>
      <c r="Q41" s="40">
        <f t="shared" si="39"/>
        <v>190963.06100091932</v>
      </c>
      <c r="R41" s="40">
        <f t="shared" si="39"/>
        <v>209518.80839747042</v>
      </c>
      <c r="S41" s="40">
        <f t="shared" si="39"/>
        <v>227707.02454910523</v>
      </c>
      <c r="T41" s="193"/>
      <c r="U41" s="193"/>
      <c r="V41" s="193"/>
      <c r="W41" s="193"/>
      <c r="X41" s="193"/>
      <c r="Y41" s="193"/>
    </row>
    <row r="42" spans="1:26">
      <c r="T42" s="193"/>
      <c r="U42" s="193"/>
      <c r="V42" s="193"/>
      <c r="W42" s="193"/>
      <c r="X42" s="193"/>
      <c r="Y42" s="193"/>
    </row>
    <row r="43" spans="1:26" ht="18">
      <c r="A43" s="206" t="s">
        <v>25</v>
      </c>
      <c r="B43" s="206"/>
      <c r="C43" s="206"/>
      <c r="D43" s="206"/>
      <c r="E43" s="206"/>
      <c r="F43" s="206"/>
      <c r="G43" s="207"/>
      <c r="H43" s="207"/>
      <c r="I43" s="207"/>
      <c r="J43" s="207"/>
      <c r="K43" s="207"/>
      <c r="L43" s="207"/>
      <c r="M43" s="207"/>
      <c r="N43" s="207"/>
      <c r="O43" s="208"/>
      <c r="P43" s="208"/>
      <c r="T43" s="193"/>
      <c r="U43" s="193"/>
      <c r="V43" s="193"/>
      <c r="W43" s="193"/>
      <c r="X43" s="193"/>
      <c r="Y43" s="193"/>
      <c r="Z43" s="175"/>
    </row>
    <row r="44" spans="1:26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v>2011</v>
      </c>
      <c r="S44" s="26">
        <v>2012</v>
      </c>
      <c r="T44" s="159">
        <v>2013</v>
      </c>
      <c r="U44" s="159"/>
      <c r="V44" s="159"/>
      <c r="W44" s="159"/>
      <c r="X44" s="159"/>
      <c r="Y44" s="196"/>
      <c r="Z44" s="161"/>
    </row>
    <row r="45" spans="1:26" ht="13.5" thickTop="1">
      <c r="A45" s="42" t="s">
        <v>0</v>
      </c>
      <c r="B45" s="51">
        <f>B26/B6*100</f>
        <v>11.288708748322742</v>
      </c>
      <c r="C45" s="51">
        <f>C26/C6*100</f>
        <v>12.085819941834156</v>
      </c>
      <c r="D45" s="51">
        <f t="shared" ref="D45:Q45" si="40">D26/D6*100</f>
        <v>11.834930824744733</v>
      </c>
      <c r="E45" s="51">
        <f t="shared" si="40"/>
        <v>12.503454565287115</v>
      </c>
      <c r="F45" s="51">
        <f t="shared" si="40"/>
        <v>10.454572645921276</v>
      </c>
      <c r="G45" s="51">
        <f t="shared" si="40"/>
        <v>10.265065710481892</v>
      </c>
      <c r="H45" s="51">
        <f t="shared" si="40"/>
        <v>10.117276594803712</v>
      </c>
      <c r="I45" s="51">
        <f t="shared" si="40"/>
        <v>11.012030581534257</v>
      </c>
      <c r="J45" s="51">
        <f t="shared" si="40"/>
        <v>10.905701241942742</v>
      </c>
      <c r="K45" s="51">
        <f t="shared" si="40"/>
        <v>10.295768277822104</v>
      </c>
      <c r="L45" s="51">
        <f t="shared" si="40"/>
        <v>8.8750686305256536</v>
      </c>
      <c r="M45" s="51">
        <f t="shared" si="40"/>
        <v>8.7085184058551768</v>
      </c>
      <c r="N45" s="51">
        <f t="shared" si="40"/>
        <v>8.7197026986144959</v>
      </c>
      <c r="O45" s="51">
        <f t="shared" si="40"/>
        <v>8.3664469532956733</v>
      </c>
      <c r="P45" s="51">
        <f t="shared" si="40"/>
        <v>8.312537970525911</v>
      </c>
      <c r="Q45" s="51">
        <f t="shared" si="40"/>
        <v>8.2215799636780975</v>
      </c>
      <c r="R45" s="51">
        <f t="shared" ref="R45" si="41">R26/R6*100</f>
        <v>8.0835952490491945</v>
      </c>
      <c r="S45" s="51">
        <f>R45+($R45-$Q45)</f>
        <v>7.9456105344202914</v>
      </c>
      <c r="T45" s="194">
        <f>S45+($S45-$R45)</f>
        <v>7.8076258197913884</v>
      </c>
      <c r="U45" s="194">
        <f t="shared" ref="U45:X45" si="42">T45</f>
        <v>7.8076258197913884</v>
      </c>
      <c r="V45" s="194">
        <f t="shared" si="42"/>
        <v>7.8076258197913884</v>
      </c>
      <c r="W45" s="194">
        <f t="shared" si="42"/>
        <v>7.8076258197913884</v>
      </c>
      <c r="X45" s="194">
        <f t="shared" si="42"/>
        <v>7.8076258197913884</v>
      </c>
      <c r="Y45" s="196"/>
      <c r="Z45" s="161"/>
    </row>
    <row r="46" spans="1:26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v>28.337491082181067</v>
      </c>
      <c r="Q46" s="46">
        <v>28.898022748528874</v>
      </c>
      <c r="R46" s="46">
        <v>29.228187901266097</v>
      </c>
      <c r="S46" s="46">
        <f>R46+($R46-$Q46)</f>
        <v>29.558353054003319</v>
      </c>
      <c r="T46" s="194">
        <f t="shared" ref="T46:T60" si="43">S46+($S46-$R46)</f>
        <v>29.888518206740542</v>
      </c>
      <c r="U46" s="194">
        <f t="shared" ref="U46:X60" si="44">T46</f>
        <v>29.888518206740542</v>
      </c>
      <c r="V46" s="194">
        <f t="shared" si="44"/>
        <v>29.888518206740542</v>
      </c>
      <c r="W46" s="194">
        <f t="shared" si="44"/>
        <v>29.888518206740542</v>
      </c>
      <c r="X46" s="194">
        <f t="shared" si="44"/>
        <v>29.888518206740542</v>
      </c>
      <c r="Y46" s="196"/>
      <c r="Z46" s="161"/>
    </row>
    <row r="47" spans="1:26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v>3.4154551484738156</v>
      </c>
      <c r="Q47" s="46">
        <v>3.5364268840313913</v>
      </c>
      <c r="R47" s="46">
        <v>3.4779783626692216</v>
      </c>
      <c r="S47" s="192">
        <f>R47+($R47-$Q47)</f>
        <v>3.4195298413070518</v>
      </c>
      <c r="T47" s="194">
        <f t="shared" si="43"/>
        <v>3.3610813199448821</v>
      </c>
      <c r="U47" s="194">
        <f t="shared" si="44"/>
        <v>3.3610813199448821</v>
      </c>
      <c r="V47" s="194">
        <f t="shared" si="44"/>
        <v>3.3610813199448821</v>
      </c>
      <c r="W47" s="194">
        <f t="shared" si="44"/>
        <v>3.3610813199448821</v>
      </c>
      <c r="X47" s="194">
        <f t="shared" si="44"/>
        <v>3.3610813199448821</v>
      </c>
      <c r="Y47" s="196"/>
      <c r="Z47" s="161"/>
    </row>
    <row r="48" spans="1:26">
      <c r="A48" s="42" t="s">
        <v>3</v>
      </c>
      <c r="B48" s="49">
        <f>B29/B9*100</f>
        <v>20.245042208285025</v>
      </c>
      <c r="C48" s="186">
        <f t="shared" ref="C48:Q48" si="45">C29/C9*100</f>
        <v>20.180000589563853</v>
      </c>
      <c r="D48" s="186">
        <f t="shared" si="45"/>
        <v>20.209721370485905</v>
      </c>
      <c r="E48" s="186">
        <f t="shared" si="45"/>
        <v>20.101392416965762</v>
      </c>
      <c r="F48" s="186">
        <f t="shared" si="45"/>
        <v>20.175682802322768</v>
      </c>
      <c r="G48" s="186">
        <f t="shared" si="45"/>
        <v>20.30330412250294</v>
      </c>
      <c r="H48" s="186">
        <f t="shared" si="45"/>
        <v>20.87205813778472</v>
      </c>
      <c r="I48" s="186">
        <f t="shared" si="45"/>
        <v>20.35835219814598</v>
      </c>
      <c r="J48" s="186">
        <f t="shared" si="45"/>
        <v>20.14911372394808</v>
      </c>
      <c r="K48" s="186">
        <f t="shared" si="45"/>
        <v>20.112195452459574</v>
      </c>
      <c r="L48" s="186">
        <f t="shared" si="45"/>
        <v>20.101444041006385</v>
      </c>
      <c r="M48" s="186">
        <f t="shared" si="45"/>
        <v>19.9752094084254</v>
      </c>
      <c r="N48" s="186">
        <f t="shared" si="45"/>
        <v>19.843213868266616</v>
      </c>
      <c r="O48" s="186">
        <f t="shared" si="45"/>
        <v>19.793706550582222</v>
      </c>
      <c r="P48" s="186">
        <f t="shared" si="45"/>
        <v>19.736482353626503</v>
      </c>
      <c r="Q48" s="186">
        <f t="shared" si="45"/>
        <v>19.864269588645193</v>
      </c>
      <c r="R48" s="186">
        <f t="shared" ref="R48" si="46">R29/R9*100</f>
        <v>19.844085901277687</v>
      </c>
      <c r="S48" s="134">
        <f>R48+($R48-$Q48)</f>
        <v>19.823902213910181</v>
      </c>
      <c r="T48" s="194">
        <f t="shared" si="43"/>
        <v>19.803718526542674</v>
      </c>
      <c r="U48" s="194">
        <f t="shared" si="44"/>
        <v>19.803718526542674</v>
      </c>
      <c r="V48" s="194">
        <f t="shared" si="44"/>
        <v>19.803718526542674</v>
      </c>
      <c r="W48" s="194">
        <f t="shared" si="44"/>
        <v>19.803718526542674</v>
      </c>
      <c r="X48" s="194">
        <f t="shared" si="44"/>
        <v>19.803718526542674</v>
      </c>
      <c r="Y48" s="196"/>
      <c r="Z48" s="161"/>
    </row>
    <row r="49" spans="1:26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v>21.193880777712803</v>
      </c>
      <c r="Q49" s="46">
        <v>21.2994901257279</v>
      </c>
      <c r="R49" s="46">
        <v>21.295361427704528</v>
      </c>
      <c r="S49" s="46">
        <f>R49+($R49-$Q49)</f>
        <v>21.291232729681155</v>
      </c>
      <c r="T49" s="194">
        <f t="shared" si="43"/>
        <v>21.287104031657783</v>
      </c>
      <c r="U49" s="194">
        <f t="shared" si="44"/>
        <v>21.287104031657783</v>
      </c>
      <c r="V49" s="194">
        <f t="shared" si="44"/>
        <v>21.287104031657783</v>
      </c>
      <c r="W49" s="194">
        <f t="shared" si="44"/>
        <v>21.287104031657783</v>
      </c>
      <c r="X49" s="194">
        <f t="shared" si="44"/>
        <v>21.287104031657783</v>
      </c>
      <c r="Y49" s="196"/>
      <c r="Z49" s="161"/>
    </row>
    <row r="50" spans="1:26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v>16.618432287844801</v>
      </c>
      <c r="Q50" s="46">
        <v>16.501166684585058</v>
      </c>
      <c r="R50" s="46">
        <v>16.449344786679767</v>
      </c>
      <c r="S50" s="46">
        <f t="shared" ref="S50:S51" si="47">R50+($R50-$Q50)</f>
        <v>16.397522888774475</v>
      </c>
      <c r="T50" s="194">
        <f t="shared" si="43"/>
        <v>16.345700990869183</v>
      </c>
      <c r="U50" s="194">
        <f t="shared" si="44"/>
        <v>16.345700990869183</v>
      </c>
      <c r="V50" s="194">
        <f t="shared" si="44"/>
        <v>16.345700990869183</v>
      </c>
      <c r="W50" s="194">
        <f t="shared" si="44"/>
        <v>16.345700990869183</v>
      </c>
      <c r="X50" s="194">
        <f t="shared" si="44"/>
        <v>16.345700990869183</v>
      </c>
      <c r="Y50" s="196"/>
      <c r="Z50" s="161"/>
    </row>
    <row r="51" spans="1:26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v>14.489632945304971</v>
      </c>
      <c r="Q51" s="46">
        <v>14.61899188497596</v>
      </c>
      <c r="R51" s="46">
        <v>14.632881186529662</v>
      </c>
      <c r="S51" s="192">
        <f t="shared" si="47"/>
        <v>14.646770488083364</v>
      </c>
      <c r="T51" s="194">
        <f t="shared" si="43"/>
        <v>14.660659789637066</v>
      </c>
      <c r="U51" s="194">
        <f t="shared" si="44"/>
        <v>14.660659789637066</v>
      </c>
      <c r="V51" s="194">
        <f t="shared" si="44"/>
        <v>14.660659789637066</v>
      </c>
      <c r="W51" s="194">
        <f t="shared" si="44"/>
        <v>14.660659789637066</v>
      </c>
      <c r="X51" s="194">
        <f t="shared" si="44"/>
        <v>14.660659789637066</v>
      </c>
      <c r="Y51" s="196"/>
      <c r="Z51" s="161"/>
    </row>
    <row r="52" spans="1:26">
      <c r="A52" s="42" t="s">
        <v>7</v>
      </c>
      <c r="B52" s="49">
        <f>B33/B13*100</f>
        <v>15.73051835655545</v>
      </c>
      <c r="C52" s="186">
        <f t="shared" ref="C52:Q52" si="48">C33/C13*100</f>
        <v>15.699938425827979</v>
      </c>
      <c r="D52" s="186">
        <f t="shared" si="48"/>
        <v>15.421737315775752</v>
      </c>
      <c r="E52" s="186">
        <f t="shared" si="48"/>
        <v>15.528246755502796</v>
      </c>
      <c r="F52" s="186">
        <f t="shared" si="48"/>
        <v>15.338577486979208</v>
      </c>
      <c r="G52" s="186">
        <f t="shared" si="48"/>
        <v>15.300214581815238</v>
      </c>
      <c r="H52" s="186">
        <f t="shared" si="48"/>
        <v>15.459390922210792</v>
      </c>
      <c r="I52" s="186">
        <f t="shared" si="48"/>
        <v>15.35952585812602</v>
      </c>
      <c r="J52" s="186">
        <f t="shared" si="48"/>
        <v>15.375925080643455</v>
      </c>
      <c r="K52" s="186">
        <f t="shared" si="48"/>
        <v>15.32848023966365</v>
      </c>
      <c r="L52" s="186">
        <f t="shared" si="48"/>
        <v>15.442913310650763</v>
      </c>
      <c r="M52" s="186">
        <f t="shared" si="48"/>
        <v>15.371411393890448</v>
      </c>
      <c r="N52" s="186">
        <f t="shared" si="48"/>
        <v>15.339759617429522</v>
      </c>
      <c r="O52" s="186">
        <f t="shared" si="48"/>
        <v>15.324111841151723</v>
      </c>
      <c r="P52" s="186">
        <f t="shared" si="48"/>
        <v>15.365831931960228</v>
      </c>
      <c r="Q52" s="186">
        <f t="shared" si="48"/>
        <v>15.376781728161903</v>
      </c>
      <c r="R52" s="186">
        <f t="shared" ref="R52" si="49">R33/R13*100</f>
        <v>15.403928464601776</v>
      </c>
      <c r="S52" s="134">
        <f>R52+($R52-$Q52)</f>
        <v>15.431075201041649</v>
      </c>
      <c r="T52" s="194">
        <f t="shared" si="43"/>
        <v>15.458221937481522</v>
      </c>
      <c r="U52" s="194">
        <f t="shared" si="44"/>
        <v>15.458221937481522</v>
      </c>
      <c r="V52" s="194">
        <f t="shared" si="44"/>
        <v>15.458221937481522</v>
      </c>
      <c r="W52" s="194">
        <f t="shared" si="44"/>
        <v>15.458221937481522</v>
      </c>
      <c r="X52" s="194">
        <f t="shared" si="44"/>
        <v>15.458221937481522</v>
      </c>
      <c r="Y52" s="196"/>
      <c r="Z52" s="161"/>
    </row>
    <row r="53" spans="1:26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v>17.250963180855209</v>
      </c>
      <c r="Q53" s="46">
        <v>17.310856234287751</v>
      </c>
      <c r="R53" s="46">
        <v>17.427233590816801</v>
      </c>
      <c r="S53" s="46">
        <f>R53+($R53-$Q53)</f>
        <v>17.543610947345851</v>
      </c>
      <c r="T53" s="194">
        <f t="shared" si="43"/>
        <v>17.659988303874901</v>
      </c>
      <c r="U53" s="194">
        <f t="shared" si="44"/>
        <v>17.659988303874901</v>
      </c>
      <c r="V53" s="194">
        <f t="shared" si="44"/>
        <v>17.659988303874901</v>
      </c>
      <c r="W53" s="194">
        <f t="shared" si="44"/>
        <v>17.659988303874901</v>
      </c>
      <c r="X53" s="194">
        <f t="shared" si="44"/>
        <v>17.659988303874901</v>
      </c>
      <c r="Y53" s="196"/>
      <c r="Z53" s="161"/>
    </row>
    <row r="54" spans="1:26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v>21.804528997398211</v>
      </c>
      <c r="Q54" s="46">
        <v>21.944372290807664</v>
      </c>
      <c r="R54" s="46">
        <v>21.95067211966002</v>
      </c>
      <c r="S54" s="46">
        <f t="shared" ref="S54:S57" si="50">R54+($R54-$Q54)</f>
        <v>21.956971948512376</v>
      </c>
      <c r="T54" s="194">
        <f t="shared" si="43"/>
        <v>21.963271777364731</v>
      </c>
      <c r="U54" s="194">
        <f t="shared" si="44"/>
        <v>21.963271777364731</v>
      </c>
      <c r="V54" s="194">
        <f t="shared" si="44"/>
        <v>21.963271777364731</v>
      </c>
      <c r="W54" s="194">
        <f t="shared" si="44"/>
        <v>21.963271777364731</v>
      </c>
      <c r="X54" s="194">
        <f t="shared" si="44"/>
        <v>21.963271777364731</v>
      </c>
      <c r="Y54" s="196"/>
      <c r="Z54" s="161"/>
    </row>
    <row r="55" spans="1:26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v>13.87903413808192</v>
      </c>
      <c r="Q55" s="46">
        <v>13.914765169876114</v>
      </c>
      <c r="R55" s="46">
        <v>13.949349693562132</v>
      </c>
      <c r="S55" s="46">
        <f t="shared" si="50"/>
        <v>13.98393421724815</v>
      </c>
      <c r="T55" s="194">
        <f t="shared" si="43"/>
        <v>14.018518740934168</v>
      </c>
      <c r="U55" s="194">
        <f t="shared" si="44"/>
        <v>14.018518740934168</v>
      </c>
      <c r="V55" s="194">
        <f t="shared" si="44"/>
        <v>14.018518740934168</v>
      </c>
      <c r="W55" s="194">
        <f t="shared" si="44"/>
        <v>14.018518740934168</v>
      </c>
      <c r="X55" s="194">
        <f t="shared" si="44"/>
        <v>14.018518740934168</v>
      </c>
      <c r="Y55" s="196"/>
      <c r="Z55" s="161"/>
    </row>
    <row r="56" spans="1:26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v>16.390382360697977</v>
      </c>
      <c r="Q56" s="46">
        <v>16.428265787305335</v>
      </c>
      <c r="R56" s="46">
        <v>16.448232834507216</v>
      </c>
      <c r="S56" s="46">
        <f t="shared" si="50"/>
        <v>16.468199881709097</v>
      </c>
      <c r="T56" s="194">
        <f t="shared" si="43"/>
        <v>16.488166928910978</v>
      </c>
      <c r="U56" s="194">
        <f t="shared" si="44"/>
        <v>16.488166928910978</v>
      </c>
      <c r="V56" s="194">
        <f t="shared" si="44"/>
        <v>16.488166928910978</v>
      </c>
      <c r="W56" s="194">
        <f t="shared" si="44"/>
        <v>16.488166928910978</v>
      </c>
      <c r="X56" s="194">
        <f t="shared" si="44"/>
        <v>16.488166928910978</v>
      </c>
      <c r="Y56" s="196"/>
      <c r="Z56" s="161"/>
    </row>
    <row r="57" spans="1:26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8">
        <v>13.728704293006741</v>
      </c>
      <c r="Q57" s="46">
        <v>13.755893875744608</v>
      </c>
      <c r="R57" s="46">
        <v>13.735387431333548</v>
      </c>
      <c r="S57" s="46">
        <f t="shared" si="50"/>
        <v>13.714880986922488</v>
      </c>
      <c r="T57" s="194">
        <f t="shared" si="43"/>
        <v>13.694374542511428</v>
      </c>
      <c r="U57" s="194">
        <f t="shared" si="44"/>
        <v>13.694374542511428</v>
      </c>
      <c r="V57" s="194">
        <f t="shared" si="44"/>
        <v>13.694374542511428</v>
      </c>
      <c r="W57" s="194">
        <f t="shared" si="44"/>
        <v>13.694374542511428</v>
      </c>
      <c r="X57" s="194">
        <f t="shared" si="44"/>
        <v>13.694374542511428</v>
      </c>
      <c r="Y57" s="196"/>
      <c r="Z57" s="161"/>
    </row>
    <row r="58" spans="1:26" hidden="1">
      <c r="A58" s="42" t="s">
        <v>13</v>
      </c>
      <c r="B58" s="49">
        <f t="shared" ref="B58:F59" si="51">B39/B19*100</f>
        <v>16.517434423455381</v>
      </c>
      <c r="C58" s="50">
        <f t="shared" si="51"/>
        <v>16.511216078891159</v>
      </c>
      <c r="D58" s="50">
        <f t="shared" si="51"/>
        <v>16.27221072720311</v>
      </c>
      <c r="E58" s="50">
        <f t="shared" si="51"/>
        <v>16.390504548446682</v>
      </c>
      <c r="F58" s="50">
        <f t="shared" si="51"/>
        <v>16.065611177229773</v>
      </c>
      <c r="G58" s="50">
        <f t="shared" ref="G58:N59" si="52">G39/G19*100</f>
        <v>16.047322612677327</v>
      </c>
      <c r="H58" s="50">
        <f t="shared" si="52"/>
        <v>16.24873326451808</v>
      </c>
      <c r="I58" s="50">
        <f t="shared" si="52"/>
        <v>16.119308406399416</v>
      </c>
      <c r="J58" s="50">
        <f t="shared" si="52"/>
        <v>16.082922307088577</v>
      </c>
      <c r="K58" s="50">
        <f t="shared" si="52"/>
        <v>15.984361656830783</v>
      </c>
      <c r="L58" s="50">
        <f t="shared" si="52"/>
        <v>15.960993771527257</v>
      </c>
      <c r="M58" s="50">
        <f t="shared" si="52"/>
        <v>15.848875035527463</v>
      </c>
      <c r="N58" s="50">
        <f t="shared" si="52"/>
        <v>15.810710692342713</v>
      </c>
      <c r="O58" s="134">
        <f t="shared" ref="O58:Q59" si="53">O39/O19*100</f>
        <v>15.748285270058243</v>
      </c>
      <c r="P58" s="134">
        <f t="shared" si="53"/>
        <v>15.749441342730645</v>
      </c>
      <c r="Q58" s="50">
        <f t="shared" si="53"/>
        <v>15.761616820380672</v>
      </c>
      <c r="R58" s="50">
        <f t="shared" ref="R58:S58" si="54">R39/R19*100</f>
        <v>15.749338194147283</v>
      </c>
      <c r="S58" s="50">
        <f t="shared" si="54"/>
        <v>15.731550531950461</v>
      </c>
      <c r="T58" s="194">
        <f t="shared" si="43"/>
        <v>15.713762869753639</v>
      </c>
      <c r="U58" s="194">
        <f t="shared" si="44"/>
        <v>15.713762869753639</v>
      </c>
      <c r="V58" s="194">
        <f t="shared" si="44"/>
        <v>15.713762869753639</v>
      </c>
      <c r="W58" s="194">
        <f t="shared" si="44"/>
        <v>15.713762869753639</v>
      </c>
      <c r="X58" s="194">
        <f t="shared" si="44"/>
        <v>15.713762869753639</v>
      </c>
      <c r="Y58" s="196"/>
      <c r="Z58" s="161"/>
    </row>
    <row r="59" spans="1:26" hidden="1">
      <c r="A59" s="43" t="s">
        <v>14</v>
      </c>
      <c r="B59" s="45" t="e">
        <f t="shared" si="51"/>
        <v>#DIV/0!</v>
      </c>
      <c r="C59" s="46" t="e">
        <f t="shared" si="51"/>
        <v>#DIV/0!</v>
      </c>
      <c r="D59" s="46" t="e">
        <f t="shared" si="51"/>
        <v>#DIV/0!</v>
      </c>
      <c r="E59" s="46" t="e">
        <f t="shared" si="51"/>
        <v>#DIV/0!</v>
      </c>
      <c r="F59" s="46" t="e">
        <f t="shared" si="51"/>
        <v>#DIV/0!</v>
      </c>
      <c r="G59" s="46" t="e">
        <f t="shared" si="52"/>
        <v>#DIV/0!</v>
      </c>
      <c r="H59" s="46" t="e">
        <f t="shared" si="52"/>
        <v>#DIV/0!</v>
      </c>
      <c r="I59" s="46" t="e">
        <f t="shared" si="52"/>
        <v>#DIV/0!</v>
      </c>
      <c r="J59" s="46" t="e">
        <f t="shared" si="52"/>
        <v>#DIV/0!</v>
      </c>
      <c r="K59" s="46" t="e">
        <f t="shared" si="52"/>
        <v>#DIV/0!</v>
      </c>
      <c r="L59" s="46" t="e">
        <f t="shared" si="52"/>
        <v>#DIV/0!</v>
      </c>
      <c r="M59" s="46" t="e">
        <f t="shared" si="52"/>
        <v>#DIV/0!</v>
      </c>
      <c r="N59" s="46" t="e">
        <f t="shared" si="52"/>
        <v>#DIV/0!</v>
      </c>
      <c r="O59" s="46" t="e">
        <f t="shared" si="53"/>
        <v>#DIV/0!</v>
      </c>
      <c r="P59" s="46" t="e">
        <f t="shared" si="53"/>
        <v>#DIV/0!</v>
      </c>
      <c r="Q59" s="46" t="e">
        <f t="shared" si="53"/>
        <v>#DIV/0!</v>
      </c>
      <c r="R59" s="46" t="e">
        <f t="shared" ref="R59:S60" si="55">R40/R20*100</f>
        <v>#DIV/0!</v>
      </c>
      <c r="S59" s="46" t="e">
        <f t="shared" si="55"/>
        <v>#DIV/0!</v>
      </c>
      <c r="T59" s="194" t="e">
        <f t="shared" si="43"/>
        <v>#DIV/0!</v>
      </c>
      <c r="U59" s="194" t="e">
        <f t="shared" si="44"/>
        <v>#DIV/0!</v>
      </c>
      <c r="V59" s="194" t="e">
        <f t="shared" si="44"/>
        <v>#DIV/0!</v>
      </c>
      <c r="W59" s="194" t="e">
        <f t="shared" si="44"/>
        <v>#DIV/0!</v>
      </c>
      <c r="X59" s="194" t="e">
        <f t="shared" si="44"/>
        <v>#DIV/0!</v>
      </c>
      <c r="Y59" s="196"/>
      <c r="Z59" s="161"/>
    </row>
    <row r="60" spans="1:26" ht="13.5" thickBot="1">
      <c r="A60" s="71" t="str">
        <f>A41</f>
        <v>KZN - Annual Compensation of Employees</v>
      </c>
      <c r="B60" s="187">
        <f>B41/B21*100</f>
        <v>16.517434423455381</v>
      </c>
      <c r="C60" s="188">
        <f t="shared" ref="C60:Q60" si="56">C41/C21*100</f>
        <v>16.511216078891159</v>
      </c>
      <c r="D60" s="188">
        <f t="shared" si="56"/>
        <v>16.27221072720311</v>
      </c>
      <c r="E60" s="188">
        <f t="shared" si="56"/>
        <v>16.390504548446682</v>
      </c>
      <c r="F60" s="188">
        <f t="shared" si="56"/>
        <v>16.065611177229773</v>
      </c>
      <c r="G60" s="188">
        <f t="shared" si="56"/>
        <v>16.047322612677327</v>
      </c>
      <c r="H60" s="188">
        <f t="shared" si="56"/>
        <v>16.24873326451808</v>
      </c>
      <c r="I60" s="188">
        <f t="shared" si="56"/>
        <v>16.119308406399416</v>
      </c>
      <c r="J60" s="188">
        <f t="shared" si="56"/>
        <v>16.082922307088577</v>
      </c>
      <c r="K60" s="188">
        <f t="shared" si="56"/>
        <v>15.984361656830783</v>
      </c>
      <c r="L60" s="188">
        <f t="shared" si="56"/>
        <v>15.960993771527257</v>
      </c>
      <c r="M60" s="188">
        <f t="shared" si="56"/>
        <v>15.848875035527463</v>
      </c>
      <c r="N60" s="188">
        <f t="shared" si="56"/>
        <v>15.810710692342713</v>
      </c>
      <c r="O60" s="188">
        <f t="shared" si="56"/>
        <v>15.748285270058243</v>
      </c>
      <c r="P60" s="188">
        <f t="shared" si="56"/>
        <v>15.749533794891029</v>
      </c>
      <c r="Q60" s="188">
        <f t="shared" si="56"/>
        <v>15.761781897142789</v>
      </c>
      <c r="R60" s="188">
        <f t="shared" si="55"/>
        <v>15.749563704646674</v>
      </c>
      <c r="S60" s="188">
        <f>R60+($R60-$Q60)</f>
        <v>15.737345512150558</v>
      </c>
      <c r="T60" s="194">
        <f t="shared" si="43"/>
        <v>15.725127319654442</v>
      </c>
      <c r="U60" s="194">
        <f t="shared" si="44"/>
        <v>15.725127319654442</v>
      </c>
      <c r="V60" s="194">
        <f t="shared" si="44"/>
        <v>15.725127319654442</v>
      </c>
      <c r="W60" s="194">
        <f t="shared" si="44"/>
        <v>15.725127319654442</v>
      </c>
      <c r="X60" s="194">
        <f t="shared" si="44"/>
        <v>15.725127319654442</v>
      </c>
      <c r="Y60" s="196"/>
      <c r="Z60" s="161"/>
    </row>
    <row r="61" spans="1:26">
      <c r="T61" s="196"/>
      <c r="U61" s="196"/>
      <c r="V61" s="196"/>
      <c r="W61" s="196"/>
      <c r="X61" s="196"/>
      <c r="Y61" s="196"/>
      <c r="Z61" s="161"/>
    </row>
    <row r="62" spans="1:26" ht="18">
      <c r="A62" s="206" t="s">
        <v>198</v>
      </c>
      <c r="B62" s="206"/>
      <c r="C62" s="206"/>
      <c r="D62" s="206"/>
      <c r="E62" s="206"/>
      <c r="F62" s="206"/>
      <c r="G62" s="207"/>
      <c r="H62" s="207"/>
      <c r="I62" s="207"/>
      <c r="J62" s="207"/>
      <c r="K62" s="207"/>
      <c r="L62" s="207"/>
      <c r="M62" s="207"/>
      <c r="N62" s="207"/>
      <c r="O62" s="208"/>
      <c r="P62" s="208"/>
      <c r="T62" s="193"/>
      <c r="U62" s="193"/>
      <c r="V62" s="193"/>
      <c r="W62" s="193"/>
      <c r="X62" s="193"/>
      <c r="Y62" s="193"/>
    </row>
    <row r="63" spans="1:26">
      <c r="A63" s="1" t="s">
        <v>27</v>
      </c>
      <c r="B63" s="1"/>
      <c r="C63" s="1"/>
      <c r="D63" s="1"/>
      <c r="E63" s="1"/>
      <c r="F63" s="1"/>
      <c r="O63" s="7"/>
      <c r="T63" s="193"/>
      <c r="U63" s="193"/>
      <c r="V63" s="193"/>
      <c r="W63" s="193"/>
      <c r="X63" s="193"/>
      <c r="Y63" s="193"/>
    </row>
    <row r="64" spans="1:26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193"/>
      <c r="U64" s="193"/>
      <c r="V64" s="193"/>
      <c r="W64" s="193"/>
      <c r="X64" s="193"/>
      <c r="Y64" s="193"/>
    </row>
    <row r="65" spans="1:19" ht="13.5" thickTop="1">
      <c r="A65" s="2" t="s">
        <v>0</v>
      </c>
      <c r="B65" s="61"/>
      <c r="C65" s="61">
        <f t="shared" ref="C65:G80" si="57">(C6-B6)/B6*100</f>
        <v>8.1213256691577875</v>
      </c>
      <c r="D65" s="61">
        <f t="shared" si="57"/>
        <v>9.6309743852263647</v>
      </c>
      <c r="E65" s="61">
        <f t="shared" si="57"/>
        <v>7.9566122615973027</v>
      </c>
      <c r="F65" s="61">
        <f t="shared" si="57"/>
        <v>9.5001571832757001</v>
      </c>
      <c r="G65" s="61">
        <f t="shared" si="57"/>
        <v>8.139067524115756</v>
      </c>
      <c r="H65" s="61">
        <f>(H6-G6)/G6*100</f>
        <v>9.538853638463376</v>
      </c>
      <c r="I65" s="61">
        <f t="shared" ref="I65:O65" si="58">(I6-H6)/H6*100</f>
        <v>18.894328647600588</v>
      </c>
      <c r="J65" s="61">
        <f t="shared" si="58"/>
        <v>-0.8312982358864861</v>
      </c>
      <c r="K65" s="61">
        <f t="shared" si="58"/>
        <v>4.4585594474593</v>
      </c>
      <c r="L65" s="61">
        <f t="shared" si="58"/>
        <v>4.335163429560974</v>
      </c>
      <c r="M65" s="61">
        <f t="shared" si="58"/>
        <v>15.37344398340249</v>
      </c>
      <c r="N65" s="61">
        <f t="shared" si="58"/>
        <v>17.1578396625852</v>
      </c>
      <c r="O65" s="61">
        <f t="shared" si="58"/>
        <v>18.574027224871827</v>
      </c>
      <c r="P65" s="61">
        <f t="shared" ref="P65:P80" si="59">(P6-O6)/O6*100</f>
        <v>7.672574077996658</v>
      </c>
      <c r="Q65" s="61">
        <f t="shared" ref="Q65:Q80" si="60">(Q6-P6)/P6*100</f>
        <v>10.744925572143647</v>
      </c>
      <c r="R65" s="61">
        <f t="shared" ref="R65:R80" si="61">(R6-Q6)/Q6*100</f>
        <v>9.1785885777346898</v>
      </c>
      <c r="S65" s="61">
        <f t="shared" ref="S65:S80" si="62">(S6-R6)/R6*100</f>
        <v>10.746632920545963</v>
      </c>
    </row>
    <row r="66" spans="1:19">
      <c r="A66" s="3" t="s">
        <v>1</v>
      </c>
      <c r="B66" s="63"/>
      <c r="C66" s="63">
        <f t="shared" si="57"/>
        <v>7.8310389598496188</v>
      </c>
      <c r="D66" s="63">
        <f t="shared" si="57"/>
        <v>7.1948106873262381</v>
      </c>
      <c r="E66" s="63">
        <f t="shared" si="57"/>
        <v>12.274865758043404</v>
      </c>
      <c r="F66" s="63">
        <f t="shared" si="57"/>
        <v>5.9898965600192451</v>
      </c>
      <c r="G66" s="63">
        <f t="shared" si="57"/>
        <v>6.7748524738992284</v>
      </c>
      <c r="H66" s="63">
        <f t="shared" ref="H66:O80" si="63">(H7-G7)/G7*100</f>
        <v>6.0474014241683491</v>
      </c>
      <c r="I66" s="63">
        <f t="shared" si="63"/>
        <v>46.335939065945077</v>
      </c>
      <c r="J66" s="63">
        <f t="shared" si="63"/>
        <v>-7.8513019299519202</v>
      </c>
      <c r="K66" s="63">
        <f t="shared" si="63"/>
        <v>-4.0356744704570788</v>
      </c>
      <c r="L66" s="63">
        <f t="shared" si="63"/>
        <v>-5.9557001239157374</v>
      </c>
      <c r="M66" s="63">
        <f t="shared" si="63"/>
        <v>5.7399324713826898</v>
      </c>
      <c r="N66" s="63">
        <f t="shared" si="63"/>
        <v>14.107476635514015</v>
      </c>
      <c r="O66" s="63">
        <f t="shared" si="63"/>
        <v>12.890235745389521</v>
      </c>
      <c r="P66" s="63">
        <f t="shared" si="59"/>
        <v>8.7001209189842807</v>
      </c>
      <c r="Q66" s="63">
        <f t="shared" si="60"/>
        <v>4.1159130096223375</v>
      </c>
      <c r="R66" s="63">
        <f t="shared" si="61"/>
        <v>5.7054329825311179</v>
      </c>
      <c r="S66" s="63">
        <f t="shared" si="62"/>
        <v>7.9345024511042599</v>
      </c>
    </row>
    <row r="67" spans="1:19">
      <c r="A67" s="4" t="s">
        <v>2</v>
      </c>
      <c r="B67" s="64"/>
      <c r="C67" s="64">
        <f t="shared" si="57"/>
        <v>8.222110868754557</v>
      </c>
      <c r="D67" s="64">
        <f t="shared" si="57"/>
        <v>10.473734288146627</v>
      </c>
      <c r="E67" s="64">
        <f t="shared" si="57"/>
        <v>6.5071054599850413</v>
      </c>
      <c r="F67" s="64">
        <f t="shared" si="57"/>
        <v>10.742254000680967</v>
      </c>
      <c r="G67" s="64">
        <f t="shared" si="57"/>
        <v>8.6010760953112992</v>
      </c>
      <c r="H67" s="64">
        <f t="shared" si="63"/>
        <v>10.701394295420766</v>
      </c>
      <c r="I67" s="64">
        <f t="shared" si="63"/>
        <v>10.14129531359888</v>
      </c>
      <c r="J67" s="64">
        <f t="shared" si="63"/>
        <v>2.1437029813318431</v>
      </c>
      <c r="K67" s="64">
        <f t="shared" si="63"/>
        <v>7.706077913221379</v>
      </c>
      <c r="L67" s="64">
        <f t="shared" si="63"/>
        <v>7.8406542672470643</v>
      </c>
      <c r="M67" s="64">
        <f t="shared" si="63"/>
        <v>18.235193385033149</v>
      </c>
      <c r="N67" s="64">
        <f t="shared" si="63"/>
        <v>17.968223500444847</v>
      </c>
      <c r="O67" s="64">
        <f>(O8-N8)/N8*100</f>
        <v>20.034610897358938</v>
      </c>
      <c r="P67" s="64">
        <f t="shared" si="59"/>
        <v>7.4242379964347291</v>
      </c>
      <c r="Q67" s="64">
        <f t="shared" si="60"/>
        <v>12.366044151851892</v>
      </c>
      <c r="R67" s="64">
        <f t="shared" si="61"/>
        <v>9.9655839909342259</v>
      </c>
      <c r="S67" s="64">
        <f t="shared" si="62"/>
        <v>11.359158107944475</v>
      </c>
    </row>
    <row r="68" spans="1:19">
      <c r="A68" s="2" t="s">
        <v>3</v>
      </c>
      <c r="B68" s="62"/>
      <c r="C68" s="62">
        <f t="shared" si="57"/>
        <v>7.1088387216467419</v>
      </c>
      <c r="D68" s="62">
        <f t="shared" si="57"/>
        <v>6.4560510990875262</v>
      </c>
      <c r="E68" s="62">
        <f t="shared" si="57"/>
        <v>10.671265255886924</v>
      </c>
      <c r="F68" s="62">
        <f t="shared" si="57"/>
        <v>5.1193006288205778</v>
      </c>
      <c r="G68" s="62">
        <f t="shared" si="57"/>
        <v>8.339325725600542</v>
      </c>
      <c r="H68" s="62">
        <f t="shared" si="63"/>
        <v>5.8052848774012329</v>
      </c>
      <c r="I68" s="62">
        <f t="shared" si="63"/>
        <v>11.869045021456106</v>
      </c>
      <c r="J68" s="62">
        <f t="shared" si="63"/>
        <v>6.7226344404983456</v>
      </c>
      <c r="K68" s="62">
        <f t="shared" si="63"/>
        <v>7.2144929522765171</v>
      </c>
      <c r="L68" s="62">
        <f t="shared" si="63"/>
        <v>8.30723118336849</v>
      </c>
      <c r="M68" s="62">
        <f t="shared" si="63"/>
        <v>10.939805494166793</v>
      </c>
      <c r="N68" s="62">
        <f t="shared" si="63"/>
        <v>16.819588939593647</v>
      </c>
      <c r="O68" s="62">
        <f t="shared" si="63"/>
        <v>14.567060137935881</v>
      </c>
      <c r="P68" s="62">
        <f t="shared" si="59"/>
        <v>7.1462897550296391</v>
      </c>
      <c r="Q68" s="62">
        <f t="shared" si="60"/>
        <v>9.4291025756013234</v>
      </c>
      <c r="R68" s="62">
        <f t="shared" si="61"/>
        <v>7.6892716548291107</v>
      </c>
      <c r="S68" s="62">
        <f t="shared" si="62"/>
        <v>9.58234224149993</v>
      </c>
    </row>
    <row r="69" spans="1:19">
      <c r="A69" s="3" t="s">
        <v>4</v>
      </c>
      <c r="B69" s="63"/>
      <c r="C69" s="63">
        <f t="shared" si="57"/>
        <v>6.1635459164722413</v>
      </c>
      <c r="D69" s="63">
        <f t="shared" si="57"/>
        <v>5.9482627536960235</v>
      </c>
      <c r="E69" s="63">
        <f t="shared" si="57"/>
        <v>13.564092946804806</v>
      </c>
      <c r="F69" s="63">
        <f t="shared" si="57"/>
        <v>4.8953568953568958</v>
      </c>
      <c r="G69" s="63">
        <f t="shared" si="57"/>
        <v>9.6614782907428456</v>
      </c>
      <c r="H69" s="63">
        <f t="shared" si="63"/>
        <v>6.9089331758922334</v>
      </c>
      <c r="I69" s="63">
        <f t="shared" si="63"/>
        <v>12.075105941754575</v>
      </c>
      <c r="J69" s="63">
        <f t="shared" si="63"/>
        <v>5.7973492085838982</v>
      </c>
      <c r="K69" s="63">
        <f t="shared" si="63"/>
        <v>6.9814746167080139</v>
      </c>
      <c r="L69" s="63">
        <f t="shared" si="63"/>
        <v>7.2775250550856496</v>
      </c>
      <c r="M69" s="63">
        <f t="shared" si="63"/>
        <v>10.671426086812485</v>
      </c>
      <c r="N69" s="63">
        <f t="shared" si="63"/>
        <v>14.203860343640532</v>
      </c>
      <c r="O69" s="63">
        <f t="shared" si="63"/>
        <v>13.907933383546647</v>
      </c>
      <c r="P69" s="63">
        <f t="shared" si="59"/>
        <v>5.6163841290521672</v>
      </c>
      <c r="Q69" s="63">
        <f t="shared" si="60"/>
        <v>10.20766128167732</v>
      </c>
      <c r="R69" s="63">
        <f t="shared" si="61"/>
        <v>7.2952549459564988</v>
      </c>
      <c r="S69" s="63">
        <f t="shared" si="62"/>
        <v>8.9862642677500482</v>
      </c>
    </row>
    <row r="70" spans="1:19">
      <c r="A70" s="3" t="s">
        <v>5</v>
      </c>
      <c r="B70" s="63"/>
      <c r="C70" s="63">
        <f t="shared" si="57"/>
        <v>23.365947444010786</v>
      </c>
      <c r="D70" s="63">
        <f t="shared" si="57"/>
        <v>9.2568717423930433</v>
      </c>
      <c r="E70" s="63">
        <f t="shared" si="57"/>
        <v>0.91550352693981696</v>
      </c>
      <c r="F70" s="63">
        <f t="shared" si="57"/>
        <v>15.407495538370016</v>
      </c>
      <c r="G70" s="63">
        <f t="shared" si="57"/>
        <v>5.231958762886598</v>
      </c>
      <c r="H70" s="63">
        <f t="shared" si="63"/>
        <v>0.51432770022042618</v>
      </c>
      <c r="I70" s="63">
        <f t="shared" si="63"/>
        <v>20.199805068226119</v>
      </c>
      <c r="J70" s="63">
        <f t="shared" si="63"/>
        <v>8.69653354956416</v>
      </c>
      <c r="K70" s="63">
        <f t="shared" si="63"/>
        <v>4.4479671764267064</v>
      </c>
      <c r="L70" s="63">
        <f t="shared" si="63"/>
        <v>9.7312739933934473</v>
      </c>
      <c r="M70" s="63">
        <f t="shared" si="63"/>
        <v>11.130095191603612</v>
      </c>
      <c r="N70" s="63">
        <f t="shared" si="63"/>
        <v>11.177226773555891</v>
      </c>
      <c r="O70" s="63">
        <f t="shared" si="63"/>
        <v>16.820449709204521</v>
      </c>
      <c r="P70" s="63">
        <f t="shared" si="59"/>
        <v>11.149943630214205</v>
      </c>
      <c r="Q70" s="63">
        <f t="shared" si="60"/>
        <v>9.7701795313926567</v>
      </c>
      <c r="R70" s="63">
        <f t="shared" si="61"/>
        <v>10.305239893914752</v>
      </c>
      <c r="S70" s="63">
        <f t="shared" si="62"/>
        <v>12.322513089005236</v>
      </c>
    </row>
    <row r="71" spans="1:19">
      <c r="A71" s="4" t="s">
        <v>6</v>
      </c>
      <c r="B71" s="64"/>
      <c r="C71" s="64">
        <f t="shared" si="57"/>
        <v>4.6363360781713343</v>
      </c>
      <c r="D71" s="64">
        <f t="shared" si="57"/>
        <v>7.6273061622746843</v>
      </c>
      <c r="E71" s="64">
        <f t="shared" si="57"/>
        <v>1.0020257101553929</v>
      </c>
      <c r="F71" s="64">
        <f t="shared" si="57"/>
        <v>0.84622823984526108</v>
      </c>
      <c r="G71" s="64">
        <f t="shared" si="57"/>
        <v>2.2696395748421643</v>
      </c>
      <c r="H71" s="64">
        <f t="shared" si="63"/>
        <v>2.0239118543408612</v>
      </c>
      <c r="I71" s="64">
        <f t="shared" si="63"/>
        <v>5.231311274509804</v>
      </c>
      <c r="J71" s="64">
        <f t="shared" si="63"/>
        <v>12.002329136036103</v>
      </c>
      <c r="K71" s="64">
        <f t="shared" si="63"/>
        <v>10.735638159604886</v>
      </c>
      <c r="L71" s="64">
        <f t="shared" si="63"/>
        <v>14.172535211267606</v>
      </c>
      <c r="M71" s="64">
        <f t="shared" si="63"/>
        <v>12.485222307890002</v>
      </c>
      <c r="N71" s="64">
        <f t="shared" si="63"/>
        <v>36.313447724364821</v>
      </c>
      <c r="O71" s="64">
        <f t="shared" si="63"/>
        <v>16.791903802866752</v>
      </c>
      <c r="P71" s="64">
        <f t="shared" si="59"/>
        <v>12.741102181400688</v>
      </c>
      <c r="Q71" s="64">
        <f t="shared" si="60"/>
        <v>5.6187784821405842</v>
      </c>
      <c r="R71" s="64">
        <f t="shared" si="61"/>
        <v>8.2461553295087509</v>
      </c>
      <c r="S71" s="64">
        <f t="shared" si="62"/>
        <v>11.007192642572427</v>
      </c>
    </row>
    <row r="72" spans="1:19">
      <c r="A72" s="2" t="s">
        <v>7</v>
      </c>
      <c r="B72" s="62"/>
      <c r="C72" s="62">
        <f t="shared" si="57"/>
        <v>14.808452456613713</v>
      </c>
      <c r="D72" s="62">
        <f t="shared" si="57"/>
        <v>11.958661437750333</v>
      </c>
      <c r="E72" s="62">
        <f t="shared" si="57"/>
        <v>9.3445701398293313</v>
      </c>
      <c r="F72" s="62">
        <f t="shared" si="57"/>
        <v>9.693325315694528</v>
      </c>
      <c r="G72" s="62">
        <f t="shared" si="57"/>
        <v>9.8848079523444028</v>
      </c>
      <c r="H72" s="62">
        <f t="shared" si="63"/>
        <v>7.6714010811573097</v>
      </c>
      <c r="I72" s="62">
        <f t="shared" si="63"/>
        <v>10.198181279035287</v>
      </c>
      <c r="J72" s="62">
        <f t="shared" si="63"/>
        <v>11.845778674739321</v>
      </c>
      <c r="K72" s="62">
        <f t="shared" si="63"/>
        <v>11.609163427488779</v>
      </c>
      <c r="L72" s="62">
        <f t="shared" si="63"/>
        <v>10.815234964431991</v>
      </c>
      <c r="M72" s="62">
        <f t="shared" si="63"/>
        <v>10.881665785223776</v>
      </c>
      <c r="N72" s="62">
        <f t="shared" si="63"/>
        <v>12.038629194223068</v>
      </c>
      <c r="O72" s="62">
        <f t="shared" si="63"/>
        <v>10.992498585151866</v>
      </c>
      <c r="P72" s="62">
        <f t="shared" si="59"/>
        <v>9.8559643089168674</v>
      </c>
      <c r="Q72" s="62">
        <f t="shared" si="60"/>
        <v>13.004001362664253</v>
      </c>
      <c r="R72" s="62">
        <f t="shared" si="61"/>
        <v>10.540773479147738</v>
      </c>
      <c r="S72" s="62">
        <f t="shared" si="62"/>
        <v>8.3348236516189136</v>
      </c>
    </row>
    <row r="73" spans="1:19">
      <c r="A73" s="3" t="s">
        <v>8</v>
      </c>
      <c r="B73" s="63"/>
      <c r="C73" s="63">
        <f t="shared" si="57"/>
        <v>8.6985826256587888</v>
      </c>
      <c r="D73" s="63">
        <f t="shared" si="57"/>
        <v>9.6703734471696983</v>
      </c>
      <c r="E73" s="63">
        <f t="shared" si="57"/>
        <v>9.3138458799675519</v>
      </c>
      <c r="F73" s="63">
        <f t="shared" si="57"/>
        <v>18.247351050894565</v>
      </c>
      <c r="G73" s="63">
        <f t="shared" si="57"/>
        <v>12.954094748439227</v>
      </c>
      <c r="H73" s="63">
        <f t="shared" si="63"/>
        <v>0.80988640132130318</v>
      </c>
      <c r="I73" s="63">
        <f t="shared" si="63"/>
        <v>7.974134455678648</v>
      </c>
      <c r="J73" s="63">
        <f t="shared" si="63"/>
        <v>10.70969861704352</v>
      </c>
      <c r="K73" s="63">
        <f t="shared" si="63"/>
        <v>11.685035546142537</v>
      </c>
      <c r="L73" s="63">
        <f t="shared" si="63"/>
        <v>9.732941986447802</v>
      </c>
      <c r="M73" s="63">
        <f t="shared" si="63"/>
        <v>10.95884379574899</v>
      </c>
      <c r="N73" s="63">
        <f t="shared" si="63"/>
        <v>7.8179653787014471</v>
      </c>
      <c r="O73" s="63">
        <f t="shared" si="63"/>
        <v>11.12204987031437</v>
      </c>
      <c r="P73" s="63">
        <f t="shared" si="59"/>
        <v>6.5361750045539599</v>
      </c>
      <c r="Q73" s="63">
        <f t="shared" si="60"/>
        <v>11.502471476979514</v>
      </c>
      <c r="R73" s="63">
        <f t="shared" si="61"/>
        <v>11.297989795633869</v>
      </c>
      <c r="S73" s="63">
        <f t="shared" si="62"/>
        <v>6.8538361817919933</v>
      </c>
    </row>
    <row r="74" spans="1:19">
      <c r="A74" s="3" t="s">
        <v>9</v>
      </c>
      <c r="B74" s="63"/>
      <c r="C74" s="63">
        <f t="shared" si="57"/>
        <v>13.554737229819752</v>
      </c>
      <c r="D74" s="63">
        <f t="shared" si="57"/>
        <v>8.8604438918919737</v>
      </c>
      <c r="E74" s="63">
        <f t="shared" si="57"/>
        <v>7.9396165248478399</v>
      </c>
      <c r="F74" s="63">
        <f t="shared" si="57"/>
        <v>4.6093802570486506</v>
      </c>
      <c r="G74" s="63">
        <f t="shared" si="57"/>
        <v>8.1500064325228347</v>
      </c>
      <c r="H74" s="63">
        <f t="shared" si="63"/>
        <v>7.7559031701659427</v>
      </c>
      <c r="I74" s="63">
        <f t="shared" si="63"/>
        <v>3.9079317767842361</v>
      </c>
      <c r="J74" s="63">
        <f t="shared" si="63"/>
        <v>10.966799468791502</v>
      </c>
      <c r="K74" s="63">
        <f t="shared" si="63"/>
        <v>10.201297302472534</v>
      </c>
      <c r="L74" s="63">
        <f t="shared" si="63"/>
        <v>9.7174257726808708</v>
      </c>
      <c r="M74" s="63">
        <f t="shared" si="63"/>
        <v>7.0177175096505993</v>
      </c>
      <c r="N74" s="63">
        <f t="shared" si="63"/>
        <v>7.2486126526082106</v>
      </c>
      <c r="O74" s="63">
        <f t="shared" si="63"/>
        <v>5.8769959950740471</v>
      </c>
      <c r="P74" s="63">
        <f t="shared" si="59"/>
        <v>4.8740755221060175</v>
      </c>
      <c r="Q74" s="63">
        <f t="shared" si="60"/>
        <v>10.847478952437168</v>
      </c>
      <c r="R74" s="63">
        <f t="shared" si="61"/>
        <v>11.390767472438529</v>
      </c>
      <c r="S74" s="63">
        <f t="shared" si="62"/>
        <v>7.4361554912567618</v>
      </c>
    </row>
    <row r="75" spans="1:19">
      <c r="A75" s="3" t="s">
        <v>10</v>
      </c>
      <c r="B75" s="63"/>
      <c r="C75" s="63">
        <f t="shared" si="57"/>
        <v>12.578915703981611</v>
      </c>
      <c r="D75" s="63">
        <f t="shared" si="57"/>
        <v>15.827379200201245</v>
      </c>
      <c r="E75" s="63">
        <f t="shared" si="57"/>
        <v>15.525680257120161</v>
      </c>
      <c r="F75" s="63">
        <f t="shared" si="57"/>
        <v>12.204789430222956</v>
      </c>
      <c r="G75" s="63">
        <f t="shared" si="57"/>
        <v>12.04634341225451</v>
      </c>
      <c r="H75" s="63">
        <f t="shared" si="63"/>
        <v>17.270628858821102</v>
      </c>
      <c r="I75" s="63">
        <f t="shared" si="63"/>
        <v>16.649063850216034</v>
      </c>
      <c r="J75" s="63">
        <f t="shared" si="63"/>
        <v>14.714516969846628</v>
      </c>
      <c r="K75" s="63">
        <f t="shared" si="63"/>
        <v>15.935182970581202</v>
      </c>
      <c r="L75" s="63">
        <f t="shared" si="63"/>
        <v>16.492856774459746</v>
      </c>
      <c r="M75" s="63">
        <f t="shared" si="63"/>
        <v>13.932916570740433</v>
      </c>
      <c r="N75" s="63">
        <f t="shared" si="63"/>
        <v>16.416544155934979</v>
      </c>
      <c r="O75" s="63">
        <f t="shared" si="63"/>
        <v>11.908751281056388</v>
      </c>
      <c r="P75" s="63">
        <f t="shared" si="59"/>
        <v>2.2066408455962736</v>
      </c>
      <c r="Q75" s="63">
        <f t="shared" si="60"/>
        <v>12.765482204394829</v>
      </c>
      <c r="R75" s="63">
        <f t="shared" si="61"/>
        <v>10.752888154397116</v>
      </c>
      <c r="S75" s="63">
        <f t="shared" si="62"/>
        <v>9.2407991587802307</v>
      </c>
    </row>
    <row r="76" spans="1:19">
      <c r="A76" s="3" t="s">
        <v>11</v>
      </c>
      <c r="B76" s="63"/>
      <c r="C76" s="63">
        <f t="shared" si="57"/>
        <v>12.071656310425132</v>
      </c>
      <c r="D76" s="63">
        <f t="shared" si="57"/>
        <v>14.82082851932185</v>
      </c>
      <c r="E76" s="63">
        <f t="shared" si="57"/>
        <v>9.4656065591961092</v>
      </c>
      <c r="F76" s="63">
        <f t="shared" si="57"/>
        <v>12.110951008645534</v>
      </c>
      <c r="G76" s="63">
        <f t="shared" si="57"/>
        <v>15.040807146070303</v>
      </c>
      <c r="H76" s="63">
        <f t="shared" si="63"/>
        <v>9.7757171186772052</v>
      </c>
      <c r="I76" s="63">
        <f t="shared" si="63"/>
        <v>10.052667735287383</v>
      </c>
      <c r="J76" s="63">
        <f t="shared" si="63"/>
        <v>12.022009525130624</v>
      </c>
      <c r="K76" s="63">
        <f t="shared" si="63"/>
        <v>9.9599620258389407</v>
      </c>
      <c r="L76" s="63">
        <f t="shared" si="63"/>
        <v>7.8190690690690694</v>
      </c>
      <c r="M76" s="63">
        <f t="shared" si="63"/>
        <v>10.864115865334401</v>
      </c>
      <c r="N76" s="63">
        <f t="shared" si="63"/>
        <v>12.128377847912441</v>
      </c>
      <c r="O76" s="63">
        <f t="shared" si="63"/>
        <v>9.3904037461910779</v>
      </c>
      <c r="P76" s="63">
        <f t="shared" si="59"/>
        <v>8.1992396021352576</v>
      </c>
      <c r="Q76" s="63">
        <f t="shared" si="60"/>
        <v>8.1149523201060063</v>
      </c>
      <c r="R76" s="63">
        <f t="shared" si="61"/>
        <v>8.8224981757679863</v>
      </c>
      <c r="S76" s="63">
        <f t="shared" si="62"/>
        <v>6.3071307180998151</v>
      </c>
    </row>
    <row r="77" spans="1:19">
      <c r="A77" s="4" t="s">
        <v>12</v>
      </c>
      <c r="B77" s="64"/>
      <c r="C77" s="64">
        <f t="shared" si="57"/>
        <v>19.814359700642868</v>
      </c>
      <c r="D77" s="64">
        <f t="shared" si="57"/>
        <v>11.732905326712364</v>
      </c>
      <c r="E77" s="64">
        <f t="shared" si="57"/>
        <v>7.3753318951211417</v>
      </c>
      <c r="F77" s="64">
        <f t="shared" si="57"/>
        <v>5.6709843808861464</v>
      </c>
      <c r="G77" s="64">
        <f t="shared" si="57"/>
        <v>6.4434450355582378</v>
      </c>
      <c r="H77" s="64">
        <f t="shared" si="63"/>
        <v>6.2320197171245288</v>
      </c>
      <c r="I77" s="64">
        <f t="shared" si="63"/>
        <v>9.9430899566707627</v>
      </c>
      <c r="J77" s="64">
        <f t="shared" si="63"/>
        <v>11.054821917002441</v>
      </c>
      <c r="K77" s="64">
        <f t="shared" si="63"/>
        <v>10.095405822337277</v>
      </c>
      <c r="L77" s="64">
        <f t="shared" si="63"/>
        <v>9.3080036322743211</v>
      </c>
      <c r="M77" s="64">
        <f t="shared" si="63"/>
        <v>10.026682804720382</v>
      </c>
      <c r="N77" s="64">
        <f t="shared" si="63"/>
        <v>12.615630781539078</v>
      </c>
      <c r="O77" s="64">
        <f t="shared" si="63"/>
        <v>12.145457774620372</v>
      </c>
      <c r="P77" s="64">
        <f t="shared" si="59"/>
        <v>18.243366300569338</v>
      </c>
      <c r="Q77" s="64">
        <f t="shared" si="60"/>
        <v>15.636258923429274</v>
      </c>
      <c r="R77" s="64">
        <f t="shared" si="61"/>
        <v>10.386564355002172</v>
      </c>
      <c r="S77" s="64">
        <f t="shared" si="62"/>
        <v>9.1629505272546048</v>
      </c>
    </row>
    <row r="78" spans="1:19" hidden="1">
      <c r="A78" s="2" t="s">
        <v>13</v>
      </c>
      <c r="B78" s="62"/>
      <c r="C78" s="62">
        <f t="shared" si="57"/>
        <v>12.17557463086702</v>
      </c>
      <c r="D78" s="62">
        <f t="shared" si="57"/>
        <v>10.371960445257152</v>
      </c>
      <c r="E78" s="62">
        <f t="shared" si="57"/>
        <v>9.546080715152705</v>
      </c>
      <c r="F78" s="62">
        <f t="shared" si="57"/>
        <v>8.5560822672342987</v>
      </c>
      <c r="G78" s="62">
        <f t="shared" si="57"/>
        <v>9.3677565483152261</v>
      </c>
      <c r="H78" s="62">
        <f t="shared" si="63"/>
        <v>7.3918306459526084</v>
      </c>
      <c r="I78" s="62">
        <f t="shared" si="63"/>
        <v>11.340474446100608</v>
      </c>
      <c r="J78" s="62">
        <f t="shared" si="63"/>
        <v>9.4779213058660865</v>
      </c>
      <c r="K78" s="62">
        <f t="shared" si="63"/>
        <v>10.011606458164936</v>
      </c>
      <c r="L78" s="62">
        <f t="shared" si="63"/>
        <v>9.7438747539068746</v>
      </c>
      <c r="M78" s="62">
        <f t="shared" si="63"/>
        <v>11.23504688005173</v>
      </c>
      <c r="N78" s="62">
        <f t="shared" si="63"/>
        <v>13.481549438430568</v>
      </c>
      <c r="O78" s="62">
        <f t="shared" si="63"/>
        <v>12.408856552225988</v>
      </c>
      <c r="P78" s="62">
        <f t="shared" si="59"/>
        <v>9.0503710574114802</v>
      </c>
      <c r="Q78" s="62">
        <f t="shared" si="60"/>
        <v>12.011114345234351</v>
      </c>
      <c r="R78" s="62">
        <f t="shared" si="61"/>
        <v>9.8020463988926494</v>
      </c>
      <c r="S78" s="62">
        <f t="shared" si="62"/>
        <v>8.8034788753039681</v>
      </c>
    </row>
    <row r="79" spans="1:19" hidden="1">
      <c r="A79" s="3" t="s">
        <v>14</v>
      </c>
      <c r="B79" s="63"/>
      <c r="C79" s="63" t="e">
        <f t="shared" si="57"/>
        <v>#DIV/0!</v>
      </c>
      <c r="D79" s="63" t="e">
        <f t="shared" si="57"/>
        <v>#DIV/0!</v>
      </c>
      <c r="E79" s="63" t="e">
        <f t="shared" si="57"/>
        <v>#DIV/0!</v>
      </c>
      <c r="F79" s="63" t="e">
        <f t="shared" si="57"/>
        <v>#DIV/0!</v>
      </c>
      <c r="G79" s="63" t="e">
        <f t="shared" si="57"/>
        <v>#DIV/0!</v>
      </c>
      <c r="H79" s="63" t="e">
        <f t="shared" si="63"/>
        <v>#DIV/0!</v>
      </c>
      <c r="I79" s="63" t="e">
        <f t="shared" si="63"/>
        <v>#DIV/0!</v>
      </c>
      <c r="J79" s="63" t="e">
        <f t="shared" si="63"/>
        <v>#DIV/0!</v>
      </c>
      <c r="K79" s="63" t="e">
        <f t="shared" si="63"/>
        <v>#DIV/0!</v>
      </c>
      <c r="L79" s="63" t="e">
        <f t="shared" si="63"/>
        <v>#DIV/0!</v>
      </c>
      <c r="M79" s="63" t="e">
        <f t="shared" si="63"/>
        <v>#DIV/0!</v>
      </c>
      <c r="N79" s="63" t="e">
        <f t="shared" si="63"/>
        <v>#DIV/0!</v>
      </c>
      <c r="O79" s="63" t="e">
        <f t="shared" si="63"/>
        <v>#DIV/0!</v>
      </c>
      <c r="P79" s="63" t="e">
        <f t="shared" si="59"/>
        <v>#DIV/0!</v>
      </c>
      <c r="Q79" s="63" t="e">
        <f t="shared" si="60"/>
        <v>#DIV/0!</v>
      </c>
      <c r="R79" s="63" t="e">
        <f t="shared" si="61"/>
        <v>#DIV/0!</v>
      </c>
      <c r="S79" s="63" t="e">
        <f t="shared" si="62"/>
        <v>#DIV/0!</v>
      </c>
    </row>
    <row r="80" spans="1:19" ht="13.5" thickBot="1">
      <c r="A80" s="22" t="str">
        <f>A21</f>
        <v>SA - Annual Compensation of Employees</v>
      </c>
      <c r="B80" s="65"/>
      <c r="C80" s="65">
        <f t="shared" si="57"/>
        <v>12.17557463086702</v>
      </c>
      <c r="D80" s="65">
        <f t="shared" si="57"/>
        <v>10.371960445257152</v>
      </c>
      <c r="E80" s="65">
        <f t="shared" si="57"/>
        <v>9.546080715152705</v>
      </c>
      <c r="F80" s="65">
        <f t="shared" si="57"/>
        <v>8.5560822672342987</v>
      </c>
      <c r="G80" s="65">
        <f t="shared" si="57"/>
        <v>9.3677565483152261</v>
      </c>
      <c r="H80" s="65">
        <f t="shared" si="63"/>
        <v>7.3918306459526084</v>
      </c>
      <c r="I80" s="65">
        <f t="shared" si="63"/>
        <v>11.340474446100608</v>
      </c>
      <c r="J80" s="65">
        <f t="shared" si="63"/>
        <v>9.4779213058660865</v>
      </c>
      <c r="K80" s="65">
        <f t="shared" si="63"/>
        <v>10.011606458164936</v>
      </c>
      <c r="L80" s="65">
        <f t="shared" si="63"/>
        <v>9.7438747539068746</v>
      </c>
      <c r="M80" s="65">
        <f t="shared" si="63"/>
        <v>11.23504688005173</v>
      </c>
      <c r="N80" s="65">
        <f t="shared" si="63"/>
        <v>13.481549438430568</v>
      </c>
      <c r="O80" s="65">
        <f t="shared" si="63"/>
        <v>12.408856552225988</v>
      </c>
      <c r="P80" s="65">
        <f t="shared" si="59"/>
        <v>9.0503710574114802</v>
      </c>
      <c r="Q80" s="65">
        <f t="shared" si="60"/>
        <v>12.011114345234351</v>
      </c>
      <c r="R80" s="65">
        <f t="shared" si="61"/>
        <v>9.8020463988926494</v>
      </c>
      <c r="S80" s="65">
        <f t="shared" si="62"/>
        <v>8.8034788753039681</v>
      </c>
    </row>
    <row r="81" spans="1:19">
      <c r="Q81" s="9"/>
      <c r="R81" s="9"/>
      <c r="S81" s="9"/>
    </row>
    <row r="82" spans="1:19" ht="18">
      <c r="A82" s="206" t="s">
        <v>199</v>
      </c>
      <c r="B82" s="206"/>
      <c r="C82" s="206"/>
      <c r="D82" s="206"/>
      <c r="E82" s="206"/>
      <c r="F82" s="206"/>
      <c r="G82" s="207"/>
      <c r="H82" s="207"/>
      <c r="I82" s="207"/>
      <c r="J82" s="207"/>
      <c r="K82" s="207"/>
      <c r="L82" s="207"/>
      <c r="M82" s="207"/>
      <c r="N82" s="207"/>
      <c r="O82" s="208"/>
      <c r="P82" s="208"/>
    </row>
    <row r="83" spans="1:19">
      <c r="A83" s="1" t="s">
        <v>27</v>
      </c>
      <c r="B83" s="1"/>
      <c r="C83" s="1"/>
      <c r="D83" s="1"/>
      <c r="E83" s="1"/>
      <c r="F83" s="1"/>
    </row>
    <row r="84" spans="1:19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</row>
    <row r="85" spans="1:19" ht="13.5" thickTop="1">
      <c r="A85" s="5" t="s">
        <v>0</v>
      </c>
      <c r="B85" s="61"/>
      <c r="C85" s="61">
        <f t="shared" ref="C85:G100" si="64">(C26-B26)/B26*100</f>
        <v>15.755920632109918</v>
      </c>
      <c r="D85" s="61">
        <f t="shared" si="64"/>
        <v>7.3551487894837635</v>
      </c>
      <c r="E85" s="61">
        <f t="shared" si="64"/>
        <v>14.054793933644657</v>
      </c>
      <c r="F85" s="61">
        <f t="shared" si="64"/>
        <v>-8.4431152978667257</v>
      </c>
      <c r="G85" s="61">
        <f t="shared" si="64"/>
        <v>6.178862742740705</v>
      </c>
      <c r="H85" s="61">
        <f>(H26-G26)/G26*100</f>
        <v>7.9617911268128614</v>
      </c>
      <c r="I85" s="61">
        <f t="shared" ref="I85:K85" si="65">(I26-H26)/H26*100</f>
        <v>29.409132069277337</v>
      </c>
      <c r="J85" s="61">
        <f t="shared" si="65"/>
        <v>-1.7888457552702302</v>
      </c>
      <c r="K85" s="61">
        <f t="shared" si="65"/>
        <v>-1.3835883776182032</v>
      </c>
      <c r="L85" s="61">
        <f t="shared" ref="L85:L100" si="66">(L26-K26)/K26*100</f>
        <v>-10.061909803360512</v>
      </c>
      <c r="M85" s="61">
        <f t="shared" ref="M85:M100" si="67">(M26-L26)/L26*100</f>
        <v>13.208337006048984</v>
      </c>
      <c r="N85" s="61">
        <f t="shared" ref="N85:N100" si="68">(N26-M26)/M26*100</f>
        <v>17.308304703453071</v>
      </c>
      <c r="O85" s="61">
        <f t="shared" ref="O85:O100" si="69">(O26-N26)/N26*100</f>
        <v>13.770313404510521</v>
      </c>
      <c r="P85" s="61">
        <f t="shared" ref="P85:P100" si="70">(P26-O26)/O26*100</f>
        <v>6.9787886547280324</v>
      </c>
      <c r="Q85" s="61">
        <f t="shared" ref="Q85:Q100" si="71">(Q26-P26)/P26*100</f>
        <v>9.5331250685828461</v>
      </c>
      <c r="R85" s="61">
        <f t="shared" ref="R85:R100" si="72">(R26-Q26)/Q26*100</f>
        <v>7.3462185886279245</v>
      </c>
      <c r="S85" s="61">
        <f t="shared" ref="S85:S100" si="73">(S26-R26)/R26*100</f>
        <v>9.2717411365428983</v>
      </c>
    </row>
    <row r="86" spans="1:19">
      <c r="A86" s="6" t="s">
        <v>1</v>
      </c>
      <c r="B86" s="63"/>
      <c r="C86" s="63">
        <f t="shared" si="64"/>
        <v>1.1641151039321567</v>
      </c>
      <c r="D86" s="63">
        <f t="shared" si="64"/>
        <v>5.8585850963848101</v>
      </c>
      <c r="E86" s="63">
        <f t="shared" si="64"/>
        <v>19.633548837469792</v>
      </c>
      <c r="F86" s="63">
        <f t="shared" si="64"/>
        <v>-2.8224525598449697</v>
      </c>
      <c r="G86" s="63">
        <f t="shared" si="64"/>
        <v>5.8102297913385641</v>
      </c>
      <c r="H86" s="63">
        <f t="shared" ref="H86:K86" si="74">(H27-G27)/G27*100</f>
        <v>9.2769842809564675</v>
      </c>
      <c r="I86" s="63">
        <f t="shared" si="74"/>
        <v>43.798899179109647</v>
      </c>
      <c r="J86" s="63">
        <f t="shared" si="74"/>
        <v>-3.7326879154928072</v>
      </c>
      <c r="K86" s="63">
        <f t="shared" si="74"/>
        <v>-4.5665660437377751</v>
      </c>
      <c r="L86" s="63">
        <f t="shared" si="66"/>
        <v>-13.864916028258412</v>
      </c>
      <c r="M86" s="63">
        <f t="shared" si="67"/>
        <v>12.442314048729298</v>
      </c>
      <c r="N86" s="63">
        <f t="shared" si="68"/>
        <v>15.687946493288859</v>
      </c>
      <c r="O86" s="63">
        <f t="shared" si="69"/>
        <v>11.381663790309807</v>
      </c>
      <c r="P86" s="63">
        <f t="shared" si="70"/>
        <v>7.3275518856401405</v>
      </c>
      <c r="Q86" s="63">
        <f t="shared" si="71"/>
        <v>6.1753848959427389</v>
      </c>
      <c r="R86" s="63">
        <f t="shared" si="72"/>
        <v>6.9131367320067918</v>
      </c>
      <c r="S86" s="63">
        <f t="shared" si="73"/>
        <v>9.153743671523582</v>
      </c>
    </row>
    <row r="87" spans="1:19">
      <c r="A87" s="28" t="s">
        <v>2</v>
      </c>
      <c r="B87" s="64"/>
      <c r="C87" s="64">
        <f t="shared" si="64"/>
        <v>51.959476239073709</v>
      </c>
      <c r="D87" s="64">
        <f t="shared" si="64"/>
        <v>9.827078380392642</v>
      </c>
      <c r="E87" s="64">
        <f t="shared" si="64"/>
        <v>5.1731199569270396</v>
      </c>
      <c r="F87" s="64">
        <f t="shared" si="64"/>
        <v>-18.621838417225234</v>
      </c>
      <c r="G87" s="64">
        <f t="shared" si="64"/>
        <v>6.9760456666199708</v>
      </c>
      <c r="H87" s="64">
        <f t="shared" ref="H87:K87" si="75">(H28-G28)/G28*100</f>
        <v>5.1486307565170826</v>
      </c>
      <c r="I87" s="64">
        <f t="shared" si="75"/>
        <v>-2.57862550215805</v>
      </c>
      <c r="J87" s="64">
        <f t="shared" si="75"/>
        <v>4.5892691181669356</v>
      </c>
      <c r="K87" s="64">
        <f t="shared" si="75"/>
        <v>8.2293608522402408</v>
      </c>
      <c r="L87" s="64">
        <f t="shared" si="66"/>
        <v>6.5667132263537958E-2</v>
      </c>
      <c r="M87" s="64">
        <f t="shared" si="67"/>
        <v>14.964299706302658</v>
      </c>
      <c r="N87" s="64">
        <f t="shared" si="68"/>
        <v>20.941186869789149</v>
      </c>
      <c r="O87" s="64">
        <f t="shared" si="69"/>
        <v>18.893104102948289</v>
      </c>
      <c r="P87" s="64">
        <f t="shared" si="70"/>
        <v>6.2780728858891921</v>
      </c>
      <c r="Q87" s="64">
        <f t="shared" si="71"/>
        <v>16.345928175468114</v>
      </c>
      <c r="R87" s="64">
        <f t="shared" si="72"/>
        <v>8.1481207728991123</v>
      </c>
      <c r="S87" s="64">
        <f t="shared" si="73"/>
        <v>9.4877323965578864</v>
      </c>
    </row>
    <row r="88" spans="1:19">
      <c r="A88" s="5" t="s">
        <v>3</v>
      </c>
      <c r="B88" s="62"/>
      <c r="C88" s="62">
        <f t="shared" si="64"/>
        <v>6.7647281893925912</v>
      </c>
      <c r="D88" s="62">
        <f t="shared" si="64"/>
        <v>6.6128378622246329</v>
      </c>
      <c r="E88" s="62">
        <f t="shared" si="64"/>
        <v>10.078040731404931</v>
      </c>
      <c r="F88" s="62">
        <f t="shared" si="64"/>
        <v>5.5077987582129877</v>
      </c>
      <c r="G88" s="62">
        <f t="shared" si="64"/>
        <v>9.0246263378275984</v>
      </c>
      <c r="H88" s="62">
        <f t="shared" ref="H88:K88" si="76">(H29-G29)/G29*100</f>
        <v>8.7691955910942774</v>
      </c>
      <c r="I88" s="62">
        <f t="shared" si="76"/>
        <v>9.1157088382264355</v>
      </c>
      <c r="J88" s="62">
        <f t="shared" si="76"/>
        <v>5.6257636832106419</v>
      </c>
      <c r="K88" s="62">
        <f t="shared" si="76"/>
        <v>7.0180488896471021</v>
      </c>
      <c r="L88" s="62">
        <f t="shared" si="66"/>
        <v>8.2493331976135149</v>
      </c>
      <c r="M88" s="62">
        <f t="shared" si="67"/>
        <v>10.243116959920517</v>
      </c>
      <c r="N88" s="62">
        <f t="shared" si="68"/>
        <v>16.047648859871384</v>
      </c>
      <c r="O88" s="62">
        <f t="shared" si="69"/>
        <v>14.281223988606939</v>
      </c>
      <c r="P88" s="62">
        <f t="shared" si="70"/>
        <v>6.8365266304552783</v>
      </c>
      <c r="Q88" s="62">
        <f t="shared" si="71"/>
        <v>10.137620040778856</v>
      </c>
      <c r="R88" s="62">
        <f t="shared" si="72"/>
        <v>7.5798507379302729</v>
      </c>
      <c r="S88" s="62">
        <f t="shared" si="73"/>
        <v>9.4218003723965182</v>
      </c>
    </row>
    <row r="89" spans="1:19">
      <c r="A89" s="6" t="s">
        <v>4</v>
      </c>
      <c r="B89" s="63"/>
      <c r="C89" s="63">
        <f t="shared" si="64"/>
        <v>6.5278800568773363</v>
      </c>
      <c r="D89" s="63">
        <f t="shared" si="64"/>
        <v>5.8976934695865841</v>
      </c>
      <c r="E89" s="63">
        <f t="shared" si="64"/>
        <v>13.279428668345549</v>
      </c>
      <c r="F89" s="63">
        <f t="shared" si="64"/>
        <v>5.9414078063820899</v>
      </c>
      <c r="G89" s="63">
        <f t="shared" si="64"/>
        <v>10.158504758789883</v>
      </c>
      <c r="H89" s="63">
        <f t="shared" ref="H89:K89" si="77">(H30-G30)/G30*100</f>
        <v>6.6770129817156176</v>
      </c>
      <c r="I89" s="63">
        <f t="shared" si="77"/>
        <v>11.895878243608104</v>
      </c>
      <c r="J89" s="63">
        <f t="shared" si="77"/>
        <v>6.4291340319535646</v>
      </c>
      <c r="K89" s="63">
        <f t="shared" si="77"/>
        <v>6.7831430248950371</v>
      </c>
      <c r="L89" s="63">
        <f t="shared" si="66"/>
        <v>7.241790328476613</v>
      </c>
      <c r="M89" s="63">
        <f t="shared" si="67"/>
        <v>10.253421422247889</v>
      </c>
      <c r="N89" s="63">
        <f t="shared" si="68"/>
        <v>14.263602080817178</v>
      </c>
      <c r="O89" s="63">
        <f t="shared" si="69"/>
        <v>13.826327543660955</v>
      </c>
      <c r="P89" s="63">
        <f t="shared" si="70"/>
        <v>5.8188171151525854</v>
      </c>
      <c r="Q89" s="63">
        <f t="shared" si="71"/>
        <v>10.756827306356776</v>
      </c>
      <c r="R89" s="63">
        <f t="shared" si="72"/>
        <v>7.2744568092688393</v>
      </c>
      <c r="S89" s="63">
        <f t="shared" si="73"/>
        <v>8.9651342495822419</v>
      </c>
    </row>
    <row r="90" spans="1:19">
      <c r="A90" s="6" t="s">
        <v>5</v>
      </c>
      <c r="B90" s="63"/>
      <c r="C90" s="63">
        <f t="shared" si="64"/>
        <v>23.671088468710082</v>
      </c>
      <c r="D90" s="63">
        <f t="shared" si="64"/>
        <v>8.7764749522658576</v>
      </c>
      <c r="E90" s="63">
        <f t="shared" si="64"/>
        <v>1.1184558137718923</v>
      </c>
      <c r="F90" s="63">
        <f t="shared" si="64"/>
        <v>16.055561619975421</v>
      </c>
      <c r="G90" s="63">
        <f t="shared" si="64"/>
        <v>8.0568160965499747</v>
      </c>
      <c r="H90" s="63">
        <f t="shared" ref="H90:K90" si="78">(H31-G31)/G31*100</f>
        <v>4.2139840254015164</v>
      </c>
      <c r="I90" s="63">
        <f t="shared" si="78"/>
        <v>27.40457449196121</v>
      </c>
      <c r="J90" s="63">
        <f t="shared" si="78"/>
        <v>-6.5710412001978593</v>
      </c>
      <c r="K90" s="63">
        <f t="shared" si="78"/>
        <v>4.9696913724103595</v>
      </c>
      <c r="L90" s="63">
        <f t="shared" si="66"/>
        <v>10.944640166931388</v>
      </c>
      <c r="M90" s="63">
        <f t="shared" si="67"/>
        <v>11.003594485027737</v>
      </c>
      <c r="N90" s="63">
        <f t="shared" si="68"/>
        <v>11.123626667994721</v>
      </c>
      <c r="O90" s="63">
        <f t="shared" si="69"/>
        <v>15.720930313106345</v>
      </c>
      <c r="P90" s="63">
        <f t="shared" si="70"/>
        <v>8.3296251718159375</v>
      </c>
      <c r="Q90" s="63">
        <f t="shared" si="71"/>
        <v>8.9956018757076546</v>
      </c>
      <c r="R90" s="63">
        <f t="shared" si="72"/>
        <v>9.9588263954351977</v>
      </c>
      <c r="S90" s="63">
        <f t="shared" si="73"/>
        <v>11.968653048909433</v>
      </c>
    </row>
    <row r="91" spans="1:19">
      <c r="A91" s="28" t="s">
        <v>6</v>
      </c>
      <c r="B91" s="64"/>
      <c r="C91" s="64">
        <f t="shared" si="64"/>
        <v>0.79365397888219347</v>
      </c>
      <c r="D91" s="64">
        <f t="shared" si="64"/>
        <v>9.9957461224966213</v>
      </c>
      <c r="E91" s="64">
        <f t="shared" si="64"/>
        <v>-4.7508619381405488</v>
      </c>
      <c r="F91" s="64">
        <f t="shared" si="64"/>
        <v>-3.5899794956878623</v>
      </c>
      <c r="G91" s="64">
        <f t="shared" si="64"/>
        <v>0.61608996634196245</v>
      </c>
      <c r="H91" s="64">
        <f t="shared" ref="H91:K91" si="79">(H32-G32)/G32*100</f>
        <v>30.39989131941082</v>
      </c>
      <c r="I91" s="64">
        <f t="shared" si="79"/>
        <v>-21.438466898822337</v>
      </c>
      <c r="J91" s="64">
        <f t="shared" si="79"/>
        <v>8.9470407608455602</v>
      </c>
      <c r="K91" s="64">
        <f t="shared" si="79"/>
        <v>11.016785720323801</v>
      </c>
      <c r="L91" s="64">
        <f t="shared" si="66"/>
        <v>15.841476448987985</v>
      </c>
      <c r="M91" s="64">
        <f t="shared" si="67"/>
        <v>9.5941596623616263</v>
      </c>
      <c r="N91" s="64">
        <f t="shared" si="68"/>
        <v>35.626836543466233</v>
      </c>
      <c r="O91" s="64">
        <f t="shared" si="69"/>
        <v>16.82576220038553</v>
      </c>
      <c r="P91" s="64">
        <f t="shared" si="70"/>
        <v>13.392627430017562</v>
      </c>
      <c r="Q91" s="64">
        <f t="shared" si="71"/>
        <v>6.5617101109381331</v>
      </c>
      <c r="R91" s="64">
        <f t="shared" si="72"/>
        <v>8.3489985012698309</v>
      </c>
      <c r="S91" s="64">
        <f t="shared" si="73"/>
        <v>11.112558930563738</v>
      </c>
    </row>
    <row r="92" spans="1:19">
      <c r="A92" s="5" t="s">
        <v>7</v>
      </c>
      <c r="B92" s="62"/>
      <c r="C92" s="62">
        <f t="shared" si="64"/>
        <v>14.585266262524389</v>
      </c>
      <c r="D92" s="62">
        <f t="shared" si="64"/>
        <v>9.974766784972374</v>
      </c>
      <c r="E92" s="62">
        <f t="shared" si="64"/>
        <v>10.099752818947721</v>
      </c>
      <c r="F92" s="62">
        <f t="shared" si="64"/>
        <v>8.3534797360784765</v>
      </c>
      <c r="G92" s="62">
        <f t="shared" si="64"/>
        <v>9.6099780034775417</v>
      </c>
      <c r="H92" s="62">
        <f t="shared" ref="H92:K92" si="80">(H33-G33)/G33*100</f>
        <v>8.7915644290446302</v>
      </c>
      <c r="I92" s="62">
        <f t="shared" si="80"/>
        <v>9.4863195704575478</v>
      </c>
      <c r="J92" s="62">
        <f t="shared" si="80"/>
        <v>11.965195369568631</v>
      </c>
      <c r="K92" s="62">
        <f t="shared" si="80"/>
        <v>11.264775757613075</v>
      </c>
      <c r="L92" s="62">
        <f t="shared" si="66"/>
        <v>11.642513823840746</v>
      </c>
      <c r="M92" s="62">
        <f t="shared" si="67"/>
        <v>10.368274854527272</v>
      </c>
      <c r="N92" s="62">
        <f t="shared" si="68"/>
        <v>11.807926784706293</v>
      </c>
      <c r="O92" s="62">
        <f t="shared" si="69"/>
        <v>10.879277398530334</v>
      </c>
      <c r="P92" s="62">
        <f t="shared" si="70"/>
        <v>10.155048579139713</v>
      </c>
      <c r="Q92" s="62">
        <f t="shared" si="71"/>
        <v>13.084528781574868</v>
      </c>
      <c r="R92" s="62">
        <f t="shared" si="72"/>
        <v>10.735926229349193</v>
      </c>
      <c r="S92" s="62">
        <f t="shared" si="73"/>
        <v>8.3515160028305058</v>
      </c>
    </row>
    <row r="93" spans="1:19">
      <c r="A93" s="3" t="s">
        <v>8</v>
      </c>
      <c r="B93" s="63"/>
      <c r="C93" s="63">
        <f t="shared" si="64"/>
        <v>7.1755661270830506</v>
      </c>
      <c r="D93" s="63">
        <f t="shared" si="64"/>
        <v>9.8388406785784586</v>
      </c>
      <c r="E93" s="63">
        <f t="shared" si="64"/>
        <v>8.8616359594315828</v>
      </c>
      <c r="F93" s="63">
        <f t="shared" si="64"/>
        <v>17.756600488654026</v>
      </c>
      <c r="G93" s="63">
        <f t="shared" si="64"/>
        <v>13.104814861592033</v>
      </c>
      <c r="H93" s="63">
        <f t="shared" ref="H93:K93" si="81">(H34-G34)/G34*100</f>
        <v>6.658586580362412</v>
      </c>
      <c r="I93" s="63">
        <f t="shared" si="81"/>
        <v>8.1319991385015857</v>
      </c>
      <c r="J93" s="63">
        <f t="shared" si="81"/>
        <v>11.575352785793951</v>
      </c>
      <c r="K93" s="63">
        <f t="shared" si="81"/>
        <v>11.726305913506296</v>
      </c>
      <c r="L93" s="63">
        <f t="shared" si="66"/>
        <v>9.1395398225560367</v>
      </c>
      <c r="M93" s="63">
        <f t="shared" si="67"/>
        <v>11.421931575895858</v>
      </c>
      <c r="N93" s="63">
        <f t="shared" si="68"/>
        <v>8.1075227600569644</v>
      </c>
      <c r="O93" s="63">
        <f t="shared" si="69"/>
        <v>11.2033639378717</v>
      </c>
      <c r="P93" s="63">
        <f t="shared" si="70"/>
        <v>7.9190223313511137</v>
      </c>
      <c r="Q93" s="63">
        <f t="shared" si="71"/>
        <v>11.889593251689602</v>
      </c>
      <c r="R93" s="63">
        <f t="shared" si="72"/>
        <v>12.046223485759363</v>
      </c>
      <c r="S93" s="63">
        <f t="shared" si="73"/>
        <v>7.5673956188088809</v>
      </c>
    </row>
    <row r="94" spans="1:19">
      <c r="A94" s="3" t="s">
        <v>9</v>
      </c>
      <c r="B94" s="63"/>
      <c r="C94" s="63">
        <f t="shared" si="64"/>
        <v>11.80721065316996</v>
      </c>
      <c r="D94" s="63">
        <f t="shared" si="64"/>
        <v>6.7964294205515197</v>
      </c>
      <c r="E94" s="63">
        <f t="shared" si="64"/>
        <v>6.9458018494496176</v>
      </c>
      <c r="F94" s="63">
        <f t="shared" si="64"/>
        <v>2.9701580466772772</v>
      </c>
      <c r="G94" s="63">
        <f t="shared" si="64"/>
        <v>6.3070141593567621</v>
      </c>
      <c r="H94" s="63">
        <f t="shared" ref="H94:K94" si="82">(H35-G35)/G35*100</f>
        <v>6.1419032917040397</v>
      </c>
      <c r="I94" s="63">
        <f t="shared" si="82"/>
        <v>4.2464826746590632</v>
      </c>
      <c r="J94" s="63">
        <f t="shared" si="82"/>
        <v>11.637937738898481</v>
      </c>
      <c r="K94" s="63">
        <f t="shared" si="82"/>
        <v>9.7722314901480178</v>
      </c>
      <c r="L94" s="63">
        <f t="shared" si="66"/>
        <v>10.364784817458611</v>
      </c>
      <c r="M94" s="63">
        <f t="shared" si="67"/>
        <v>7.1035962292384767</v>
      </c>
      <c r="N94" s="63">
        <f t="shared" si="68"/>
        <v>7.7800360064896505</v>
      </c>
      <c r="O94" s="63">
        <f t="shared" si="69"/>
        <v>6.0812817074343624</v>
      </c>
      <c r="P94" s="63">
        <f t="shared" si="70"/>
        <v>5.5841809779342988</v>
      </c>
      <c r="Q94" s="63">
        <f t="shared" si="71"/>
        <v>11.558398987659817</v>
      </c>
      <c r="R94" s="63">
        <f t="shared" si="72"/>
        <v>11.422745729164642</v>
      </c>
      <c r="S94" s="63">
        <f t="shared" si="73"/>
        <v>7.4669895991355828</v>
      </c>
    </row>
    <row r="95" spans="1:19">
      <c r="A95" s="3" t="s">
        <v>10</v>
      </c>
      <c r="B95" s="63"/>
      <c r="C95" s="63">
        <f t="shared" si="64"/>
        <v>12.642245706465314</v>
      </c>
      <c r="D95" s="63">
        <f t="shared" si="64"/>
        <v>15.311531976518472</v>
      </c>
      <c r="E95" s="63">
        <f t="shared" si="64"/>
        <v>15.666630569924834</v>
      </c>
      <c r="F95" s="63">
        <f t="shared" si="64"/>
        <v>13.241087047474631</v>
      </c>
      <c r="G95" s="63">
        <f t="shared" si="64"/>
        <v>9.8887114217291021</v>
      </c>
      <c r="H95" s="63">
        <f t="shared" ref="H95:K95" si="83">(H36-G36)/G36*100</f>
        <v>14.595514931278197</v>
      </c>
      <c r="I95" s="63">
        <f t="shared" si="83"/>
        <v>15.308296404845803</v>
      </c>
      <c r="J95" s="63">
        <f t="shared" si="83"/>
        <v>15.579658084996098</v>
      </c>
      <c r="K95" s="63">
        <f t="shared" si="83"/>
        <v>16.11987795903314</v>
      </c>
      <c r="L95" s="63">
        <f t="shared" si="66"/>
        <v>21.855993810253757</v>
      </c>
      <c r="M95" s="63">
        <f t="shared" si="67"/>
        <v>11.907395354058753</v>
      </c>
      <c r="N95" s="63">
        <f t="shared" si="68"/>
        <v>16.297897712974162</v>
      </c>
      <c r="O95" s="63">
        <f t="shared" si="69"/>
        <v>11.929680673541089</v>
      </c>
      <c r="P95" s="63">
        <f t="shared" si="70"/>
        <v>2.8366443822828837</v>
      </c>
      <c r="Q95" s="63">
        <f t="shared" si="71"/>
        <v>13.055792537941546</v>
      </c>
      <c r="R95" s="63">
        <f t="shared" si="72"/>
        <v>11.028159482149242</v>
      </c>
      <c r="S95" s="63">
        <f t="shared" si="73"/>
        <v>9.5116390967688673</v>
      </c>
    </row>
    <row r="96" spans="1:19">
      <c r="A96" s="3" t="s">
        <v>11</v>
      </c>
      <c r="B96" s="63"/>
      <c r="C96" s="63">
        <f t="shared" si="64"/>
        <v>12.007437492564934</v>
      </c>
      <c r="D96" s="63">
        <f t="shared" si="64"/>
        <v>14.74121102833203</v>
      </c>
      <c r="E96" s="63">
        <f t="shared" si="64"/>
        <v>9.4751352054395088</v>
      </c>
      <c r="F96" s="63">
        <f t="shared" si="64"/>
        <v>11.923857785279928</v>
      </c>
      <c r="G96" s="63">
        <f t="shared" si="64"/>
        <v>14.91929157055413</v>
      </c>
      <c r="H96" s="63">
        <f t="shared" ref="H96:K96" si="84">(H37-G37)/G37*100</f>
        <v>9.8649376768984869</v>
      </c>
      <c r="I96" s="63">
        <f t="shared" si="84"/>
        <v>9.9965013399731717</v>
      </c>
      <c r="J96" s="63">
        <f t="shared" si="84"/>
        <v>12.036316310202922</v>
      </c>
      <c r="K96" s="63">
        <f t="shared" si="84"/>
        <v>9.9832460011888244</v>
      </c>
      <c r="L96" s="63">
        <f t="shared" si="66"/>
        <v>7.3828606346226593</v>
      </c>
      <c r="M96" s="63">
        <f t="shared" si="67"/>
        <v>10.953125153122913</v>
      </c>
      <c r="N96" s="63">
        <f t="shared" si="68"/>
        <v>12.073784798386383</v>
      </c>
      <c r="O96" s="63">
        <f t="shared" si="69"/>
        <v>9.2244711449912096</v>
      </c>
      <c r="P96" s="63">
        <f t="shared" si="70"/>
        <v>9.1069691945008735</v>
      </c>
      <c r="Q96" s="63">
        <f t="shared" si="71"/>
        <v>8.3648406247985125</v>
      </c>
      <c r="R96" s="63">
        <f t="shared" si="72"/>
        <v>8.9547619208177593</v>
      </c>
      <c r="S96" s="63">
        <f t="shared" si="73"/>
        <v>6.4361804171344419</v>
      </c>
    </row>
    <row r="97" spans="1:19">
      <c r="A97" s="28" t="s">
        <v>12</v>
      </c>
      <c r="B97" s="64"/>
      <c r="C97" s="64">
        <f t="shared" si="64"/>
        <v>21.992519361891933</v>
      </c>
      <c r="D97" s="64">
        <f t="shared" si="64"/>
        <v>8.175741899909033</v>
      </c>
      <c r="E97" s="64">
        <f t="shared" si="64"/>
        <v>10.260455180862728</v>
      </c>
      <c r="F97" s="64">
        <f t="shared" si="64"/>
        <v>2.8697068669596857</v>
      </c>
      <c r="G97" s="64">
        <f t="shared" si="64"/>
        <v>7.1261960391469499</v>
      </c>
      <c r="H97" s="64">
        <f t="shared" ref="H97:K97" si="85">(H38-G38)/G38*100</f>
        <v>8.2328962161140335</v>
      </c>
      <c r="I97" s="64">
        <f t="shared" si="85"/>
        <v>9.6152759147211349</v>
      </c>
      <c r="J97" s="64">
        <f t="shared" si="85"/>
        <v>10.43909543624534</v>
      </c>
      <c r="K97" s="64">
        <f t="shared" si="85"/>
        <v>9.4861649590816199</v>
      </c>
      <c r="L97" s="64">
        <f t="shared" si="66"/>
        <v>9.5132801379798053</v>
      </c>
      <c r="M97" s="64">
        <f t="shared" si="67"/>
        <v>9.9391644968276083</v>
      </c>
      <c r="N97" s="64">
        <f t="shared" si="68"/>
        <v>12.82219580133242</v>
      </c>
      <c r="O97" s="64">
        <f t="shared" si="69"/>
        <v>12.560611299241955</v>
      </c>
      <c r="P97" s="64">
        <f t="shared" si="70"/>
        <v>18.517233487137013</v>
      </c>
      <c r="Q97" s="64">
        <f t="shared" si="71"/>
        <v>15.865275556200483</v>
      </c>
      <c r="R97" s="64">
        <f t="shared" si="72"/>
        <v>10.222006823072878</v>
      </c>
      <c r="S97" s="64">
        <f t="shared" si="73"/>
        <v>8.9999741286691588</v>
      </c>
    </row>
    <row r="98" spans="1:19" hidden="1">
      <c r="A98" s="5" t="s">
        <v>13</v>
      </c>
      <c r="B98" s="62"/>
      <c r="C98" s="62">
        <f t="shared" si="64"/>
        <v>12.133343715528635</v>
      </c>
      <c r="D98" s="62">
        <f t="shared" si="64"/>
        <v>8.7742895591954646</v>
      </c>
      <c r="E98" s="62">
        <f t="shared" si="64"/>
        <v>10.342446046655486</v>
      </c>
      <c r="F98" s="62">
        <f t="shared" si="64"/>
        <v>6.4042783718963285</v>
      </c>
      <c r="G98" s="62">
        <f t="shared" si="64"/>
        <v>9.2432558832907485</v>
      </c>
      <c r="H98" s="62">
        <f t="shared" ref="H98:K98" si="86">(H39-G39)/G39*100</f>
        <v>8.7397102352671183</v>
      </c>
      <c r="I98" s="62">
        <f t="shared" si="86"/>
        <v>10.453622229779331</v>
      </c>
      <c r="J98" s="62">
        <f t="shared" si="86"/>
        <v>9.2307968997471352</v>
      </c>
      <c r="K98" s="62">
        <f t="shared" si="86"/>
        <v>9.337424536410456</v>
      </c>
      <c r="L98" s="62">
        <f t="shared" si="66"/>
        <v>9.5834378010231234</v>
      </c>
      <c r="M98" s="62">
        <f t="shared" si="67"/>
        <v>10.453671169140963</v>
      </c>
      <c r="N98" s="62">
        <f t="shared" si="68"/>
        <v>13.208284062295233</v>
      </c>
      <c r="O98" s="62">
        <f t="shared" si="69"/>
        <v>11.965032711834958</v>
      </c>
      <c r="P98" s="62">
        <f t="shared" si="70"/>
        <v>9.0583763831807698</v>
      </c>
      <c r="Q98" s="62">
        <f t="shared" si="71"/>
        <v>12.097707183011073</v>
      </c>
      <c r="R98" s="62">
        <f t="shared" si="72"/>
        <v>9.7165083286072527</v>
      </c>
      <c r="S98" s="62">
        <f t="shared" si="73"/>
        <v>8.680593741705648</v>
      </c>
    </row>
    <row r="99" spans="1:19" hidden="1">
      <c r="A99" s="6" t="s">
        <v>14</v>
      </c>
      <c r="B99" s="63"/>
      <c r="C99" s="63" t="e">
        <f t="shared" si="64"/>
        <v>#DIV/0!</v>
      </c>
      <c r="D99" s="63" t="e">
        <f t="shared" si="64"/>
        <v>#DIV/0!</v>
      </c>
      <c r="E99" s="63" t="e">
        <f t="shared" si="64"/>
        <v>#DIV/0!</v>
      </c>
      <c r="F99" s="63" t="e">
        <f t="shared" si="64"/>
        <v>#DIV/0!</v>
      </c>
      <c r="G99" s="63" t="e">
        <f t="shared" si="64"/>
        <v>#DIV/0!</v>
      </c>
      <c r="H99" s="63" t="e">
        <f t="shared" ref="H99:K99" si="87">(H40-G40)/G40*100</f>
        <v>#DIV/0!</v>
      </c>
      <c r="I99" s="63" t="e">
        <f t="shared" si="87"/>
        <v>#DIV/0!</v>
      </c>
      <c r="J99" s="63" t="e">
        <f t="shared" si="87"/>
        <v>#DIV/0!</v>
      </c>
      <c r="K99" s="63" t="e">
        <f t="shared" si="87"/>
        <v>#DIV/0!</v>
      </c>
      <c r="L99" s="63" t="e">
        <f t="shared" si="66"/>
        <v>#DIV/0!</v>
      </c>
      <c r="M99" s="63" t="e">
        <f t="shared" si="67"/>
        <v>#DIV/0!</v>
      </c>
      <c r="N99" s="63" t="e">
        <f t="shared" si="68"/>
        <v>#DIV/0!</v>
      </c>
      <c r="O99" s="63" t="e">
        <f t="shared" si="69"/>
        <v>#DIV/0!</v>
      </c>
      <c r="P99" s="63" t="e">
        <f t="shared" si="70"/>
        <v>#DIV/0!</v>
      </c>
      <c r="Q99" s="63">
        <f t="shared" si="71"/>
        <v>100</v>
      </c>
      <c r="R99" s="63">
        <f t="shared" si="72"/>
        <v>50</v>
      </c>
      <c r="S99" s="63">
        <f t="shared" si="73"/>
        <v>33.333333333333329</v>
      </c>
    </row>
    <row r="100" spans="1:19" ht="13.5" thickBot="1">
      <c r="A100" s="71" t="str">
        <f>A60</f>
        <v>KZN - Annual Compensation of Employees</v>
      </c>
      <c r="B100" s="65"/>
      <c r="C100" s="65">
        <f t="shared" si="64"/>
        <v>12.133343715528635</v>
      </c>
      <c r="D100" s="65">
        <f t="shared" si="64"/>
        <v>8.7742895591954646</v>
      </c>
      <c r="E100" s="65">
        <f t="shared" si="64"/>
        <v>10.342446046655486</v>
      </c>
      <c r="F100" s="65">
        <f t="shared" si="64"/>
        <v>6.4042783718963285</v>
      </c>
      <c r="G100" s="65">
        <f>G98</f>
        <v>9.2432558832907485</v>
      </c>
      <c r="H100" s="65">
        <f t="shared" ref="H100:K100" si="88">(H41-G41)/G41*100</f>
        <v>8.7397102352671183</v>
      </c>
      <c r="I100" s="65">
        <f t="shared" si="88"/>
        <v>10.453622229779331</v>
      </c>
      <c r="J100" s="65">
        <f t="shared" si="88"/>
        <v>9.2307968997471352</v>
      </c>
      <c r="K100" s="65">
        <f t="shared" si="88"/>
        <v>9.337424536410456</v>
      </c>
      <c r="L100" s="65">
        <f t="shared" si="66"/>
        <v>9.5834378010231234</v>
      </c>
      <c r="M100" s="65">
        <f t="shared" si="67"/>
        <v>10.453671169140963</v>
      </c>
      <c r="N100" s="65">
        <f t="shared" si="68"/>
        <v>13.208284062295233</v>
      </c>
      <c r="O100" s="65">
        <f t="shared" si="69"/>
        <v>11.965032711834958</v>
      </c>
      <c r="P100" s="65">
        <f t="shared" si="70"/>
        <v>9.0590165762063837</v>
      </c>
      <c r="Q100" s="65">
        <f t="shared" si="71"/>
        <v>12.098223182848258</v>
      </c>
      <c r="R100" s="65">
        <f t="shared" si="72"/>
        <v>9.7169302268682056</v>
      </c>
      <c r="S100" s="65">
        <f t="shared" si="73"/>
        <v>8.6809467325389793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6.1851484046074443</v>
      </c>
      <c r="C134" s="10">
        <f t="shared" ref="C134:P134" si="89">C26/C$39*100</f>
        <v>6.3849656498061851</v>
      </c>
      <c r="D134" s="10">
        <f t="shared" si="89"/>
        <v>6.3016631975119068</v>
      </c>
      <c r="E134" s="10">
        <f t="shared" si="89"/>
        <v>6.5136755906929436</v>
      </c>
      <c r="F134" s="10">
        <f t="shared" si="89"/>
        <v>5.6047731742494333</v>
      </c>
      <c r="G134" s="10">
        <f t="shared" si="89"/>
        <v>5.4475531396519852</v>
      </c>
      <c r="H134" s="10">
        <f t="shared" si="89"/>
        <v>5.4085815838837519</v>
      </c>
      <c r="I134" s="10">
        <f t="shared" si="89"/>
        <v>6.3367758735898532</v>
      </c>
      <c r="J134" s="10">
        <f t="shared" si="89"/>
        <v>5.6974964057673745</v>
      </c>
      <c r="K134" s="10">
        <f t="shared" si="89"/>
        <v>5.1388319521015333</v>
      </c>
      <c r="L134" s="10">
        <f t="shared" si="89"/>
        <v>4.2175783210295084</v>
      </c>
      <c r="M134" s="10">
        <f t="shared" si="89"/>
        <v>4.3227628639464468</v>
      </c>
      <c r="N134" s="10">
        <f t="shared" si="89"/>
        <v>4.4793186947835109</v>
      </c>
      <c r="O134" s="10">
        <f t="shared" si="89"/>
        <v>4.5515414893487165</v>
      </c>
      <c r="P134" s="10">
        <f t="shared" si="89"/>
        <v>4.464750083308191</v>
      </c>
    </row>
    <row r="135" spans="1:16" ht="12.75" hidden="1" customHeight="1">
      <c r="A135" s="43" t="s">
        <v>1</v>
      </c>
      <c r="B135" s="10">
        <f t="shared" ref="B135:P135" si="90">B27/B$39*100</f>
        <v>4.4083624803409904</v>
      </c>
      <c r="C135" s="10">
        <f t="shared" si="90"/>
        <v>3.977122902108845</v>
      </c>
      <c r="D135" s="10">
        <f t="shared" si="90"/>
        <v>3.8705157705723567</v>
      </c>
      <c r="E135" s="10">
        <f t="shared" si="90"/>
        <v>4.1964226284160757</v>
      </c>
      <c r="F135" s="10">
        <f t="shared" si="90"/>
        <v>3.8325344177095753</v>
      </c>
      <c r="G135" s="10">
        <f t="shared" si="90"/>
        <v>3.7120950317912524</v>
      </c>
      <c r="H135" s="10">
        <f t="shared" si="90"/>
        <v>3.7304361907974584</v>
      </c>
      <c r="I135" s="10">
        <f t="shared" si="90"/>
        <v>4.8566321942673092</v>
      </c>
      <c r="J135" s="10">
        <f t="shared" si="90"/>
        <v>4.2802482486171289</v>
      </c>
      <c r="K135" s="10">
        <f t="shared" si="90"/>
        <v>3.735946683240031</v>
      </c>
      <c r="L135" s="10">
        <f t="shared" si="90"/>
        <v>2.936539387084506</v>
      </c>
      <c r="M135" s="10">
        <f t="shared" si="90"/>
        <v>2.9894097722961819</v>
      </c>
      <c r="N135" s="10">
        <f t="shared" si="90"/>
        <v>3.0548884354930297</v>
      </c>
      <c r="O135" s="10">
        <f t="shared" si="90"/>
        <v>3.0389716181722157</v>
      </c>
      <c r="P135" s="10">
        <f t="shared" si="90"/>
        <v>2.9907412419415791</v>
      </c>
    </row>
    <row r="136" spans="1:16" ht="12.75" hidden="1" customHeight="1">
      <c r="A136" s="44" t="s">
        <v>2</v>
      </c>
      <c r="B136" s="10">
        <f t="shared" ref="B136:P136" si="91">B28/B$39*100</f>
        <v>1.7767859242664532</v>
      </c>
      <c r="C136" s="10">
        <f t="shared" si="91"/>
        <v>2.4078427476973401</v>
      </c>
      <c r="D136" s="10">
        <f t="shared" si="91"/>
        <v>2.4311474269395514</v>
      </c>
      <c r="E136" s="10">
        <f t="shared" si="91"/>
        <v>2.3172529622768683</v>
      </c>
      <c r="F136" s="10">
        <f t="shared" si="91"/>
        <v>1.7722387565398581</v>
      </c>
      <c r="G136" s="10">
        <f t="shared" si="91"/>
        <v>1.735458107860733</v>
      </c>
      <c r="H136" s="10">
        <f t="shared" si="91"/>
        <v>1.6781453930862937</v>
      </c>
      <c r="I136" s="10">
        <f t="shared" si="91"/>
        <v>1.4801436793225449</v>
      </c>
      <c r="J136" s="10">
        <f t="shared" si="91"/>
        <v>1.417248157150246</v>
      </c>
      <c r="K136" s="10">
        <f t="shared" si="91"/>
        <v>1.4028852688615028</v>
      </c>
      <c r="L136" s="10">
        <f t="shared" si="91"/>
        <v>1.2810389339450028</v>
      </c>
      <c r="M136" s="10">
        <f t="shared" si="91"/>
        <v>1.3333530916502641</v>
      </c>
      <c r="N136" s="10">
        <f t="shared" si="91"/>
        <v>1.4244302592904816</v>
      </c>
      <c r="O136" s="10">
        <f t="shared" si="91"/>
        <v>1.5125698711765003</v>
      </c>
      <c r="P136" s="10">
        <f t="shared" si="91"/>
        <v>1.4740088413666115</v>
      </c>
    </row>
    <row r="137" spans="1:16" ht="12.75" hidden="1" customHeight="1">
      <c r="A137" s="42" t="s">
        <v>3</v>
      </c>
      <c r="B137" s="10">
        <f t="shared" ref="B137:P137" si="92">B29/B$39*100</f>
        <v>32.278204305816473</v>
      </c>
      <c r="C137" s="10">
        <f t="shared" si="92"/>
        <v>30.732818579768601</v>
      </c>
      <c r="D137" s="10">
        <f t="shared" si="92"/>
        <v>30.122127366420916</v>
      </c>
      <c r="E137" s="10">
        <f t="shared" si="92"/>
        <v>30.049947975192186</v>
      </c>
      <c r="F137" s="10">
        <f t="shared" si="92"/>
        <v>29.796770507479387</v>
      </c>
      <c r="G137" s="10">
        <f t="shared" si="92"/>
        <v>29.737137953143222</v>
      </c>
      <c r="H137" s="10">
        <f t="shared" si="92"/>
        <v>29.745201337641237</v>
      </c>
      <c r="I137" s="10">
        <f t="shared" si="92"/>
        <v>29.384900766227855</v>
      </c>
      <c r="J137" s="10">
        <f t="shared" si="92"/>
        <v>28.415086882840129</v>
      </c>
      <c r="K137" s="10">
        <f t="shared" si="92"/>
        <v>27.812317421275051</v>
      </c>
      <c r="L137" s="10">
        <f t="shared" si="92"/>
        <v>27.473721174909926</v>
      </c>
      <c r="M137" s="10">
        <f t="shared" si="92"/>
        <v>27.421348921682892</v>
      </c>
      <c r="N137" s="10">
        <f t="shared" si="92"/>
        <v>28.109100824957352</v>
      </c>
      <c r="O137" s="10">
        <f t="shared" si="92"/>
        <v>28.690586424092878</v>
      </c>
      <c r="P137" s="10">
        <f t="shared" si="92"/>
        <v>28.106072199087862</v>
      </c>
    </row>
    <row r="138" spans="1:16" ht="12.75" hidden="1" customHeight="1">
      <c r="A138" s="43" t="s">
        <v>4</v>
      </c>
      <c r="B138" s="10">
        <f t="shared" ref="B138:P138" si="93">B30/B$39*100</f>
        <v>26.04999460434107</v>
      </c>
      <c r="C138" s="10">
        <f t="shared" si="93"/>
        <v>24.747774468703799</v>
      </c>
      <c r="D138" s="10">
        <f t="shared" si="93"/>
        <v>24.093305921479185</v>
      </c>
      <c r="E138" s="10">
        <f t="shared" si="93"/>
        <v>24.734596950685908</v>
      </c>
      <c r="F138" s="10">
        <f t="shared" si="93"/>
        <v>24.626998675000834</v>
      </c>
      <c r="G138" s="10">
        <f t="shared" si="93"/>
        <v>24.833325671225602</v>
      </c>
      <c r="H138" s="10">
        <f t="shared" si="93"/>
        <v>24.362259190105128</v>
      </c>
      <c r="I138" s="10">
        <f t="shared" si="93"/>
        <v>24.680371119058343</v>
      </c>
      <c r="J138" s="10">
        <f t="shared" si="93"/>
        <v>24.047343792606686</v>
      </c>
      <c r="K138" s="10">
        <f t="shared" si="93"/>
        <v>23.485562811291768</v>
      </c>
      <c r="L138" s="10">
        <f t="shared" si="93"/>
        <v>22.983708608668092</v>
      </c>
      <c r="M138" s="10">
        <f t="shared" si="93"/>
        <v>22.942039719052808</v>
      </c>
      <c r="N138" s="10">
        <f t="shared" si="93"/>
        <v>23.155903466725547</v>
      </c>
      <c r="O138" s="10">
        <f t="shared" si="93"/>
        <v>23.54084475066912</v>
      </c>
      <c r="P138" s="10">
        <f t="shared" si="93"/>
        <v>22.84156823181381</v>
      </c>
    </row>
    <row r="139" spans="1:16" ht="12.75" hidden="1" customHeight="1">
      <c r="A139" s="43" t="s">
        <v>5</v>
      </c>
      <c r="B139" s="10">
        <f t="shared" ref="B139:P139" si="94">B31/B$39*100</f>
        <v>1.8952734809263614</v>
      </c>
      <c r="C139" s="10">
        <f t="shared" si="94"/>
        <v>2.09028400086481</v>
      </c>
      <c r="D139" s="10">
        <f t="shared" si="94"/>
        <v>2.0903259969301411</v>
      </c>
      <c r="E139" s="10">
        <f t="shared" si="94"/>
        <v>1.9155868347126046</v>
      </c>
      <c r="F139" s="10">
        <f t="shared" si="94"/>
        <v>2.0893380354254671</v>
      </c>
      <c r="G139" s="10">
        <f t="shared" si="94"/>
        <v>2.0666467145458709</v>
      </c>
      <c r="H139" s="10">
        <f t="shared" si="94"/>
        <v>1.9806332684706811</v>
      </c>
      <c r="I139" s="10">
        <f t="shared" si="94"/>
        <v>2.2845945085365957</v>
      </c>
      <c r="J139" s="10">
        <f t="shared" si="94"/>
        <v>1.9540943787879108</v>
      </c>
      <c r="K139" s="10">
        <f t="shared" si="94"/>
        <v>1.8760336154216042</v>
      </c>
      <c r="L139" s="10">
        <f t="shared" si="94"/>
        <v>1.8993369671605063</v>
      </c>
      <c r="M139" s="10">
        <f t="shared" si="94"/>
        <v>1.9087933272064099</v>
      </c>
      <c r="N139" s="10">
        <f t="shared" si="94"/>
        <v>1.8736441315736707</v>
      </c>
      <c r="O139" s="10">
        <f t="shared" si="94"/>
        <v>1.9364960356813172</v>
      </c>
      <c r="P139" s="10">
        <f t="shared" si="94"/>
        <v>1.9235559582786648</v>
      </c>
    </row>
    <row r="140" spans="1:16" ht="12.75" hidden="1" customHeight="1">
      <c r="A140" s="44" t="s">
        <v>6</v>
      </c>
      <c r="B140" s="10">
        <f t="shared" ref="B140:P140" si="95">B32/B$39*100</f>
        <v>4.3329362205490423</v>
      </c>
      <c r="C140" s="10">
        <f t="shared" si="95"/>
        <v>3.8947601101999907</v>
      </c>
      <c r="D140" s="10">
        <f t="shared" si="95"/>
        <v>3.9384954480115821</v>
      </c>
      <c r="E140" s="10">
        <f t="shared" si="95"/>
        <v>3.399764189793677</v>
      </c>
      <c r="F140" s="10">
        <f t="shared" si="95"/>
        <v>3.0804337970530895</v>
      </c>
      <c r="G140" s="10">
        <f t="shared" si="95"/>
        <v>2.8371655673717515</v>
      </c>
      <c r="H140" s="10">
        <f t="shared" si="95"/>
        <v>3.4023088790654263</v>
      </c>
      <c r="I140" s="10">
        <f t="shared" si="95"/>
        <v>2.4199351386329195</v>
      </c>
      <c r="J140" s="10">
        <f t="shared" si="95"/>
        <v>2.4136487114455307</v>
      </c>
      <c r="K140" s="10">
        <f t="shared" si="95"/>
        <v>2.4507209945616766</v>
      </c>
      <c r="L140" s="10">
        <f t="shared" si="95"/>
        <v>2.5906755990813268</v>
      </c>
      <c r="M140" s="10">
        <f t="shared" si="95"/>
        <v>2.5705158754236765</v>
      </c>
      <c r="N140" s="10">
        <f t="shared" si="95"/>
        <v>3.0795532266581351</v>
      </c>
      <c r="O140" s="10">
        <f t="shared" si="95"/>
        <v>3.2132456377424399</v>
      </c>
      <c r="P140" s="10">
        <f t="shared" si="95"/>
        <v>3.3409480089953898</v>
      </c>
    </row>
    <row r="141" spans="1:16" ht="12.75" hidden="1" customHeight="1">
      <c r="A141" s="42" t="s">
        <v>7</v>
      </c>
      <c r="B141" s="10">
        <f t="shared" ref="B141:P141" si="96">B33/B$39*100</f>
        <v>61.536647289576095</v>
      </c>
      <c r="C141" s="10">
        <f t="shared" si="96"/>
        <v>62.882215770425219</v>
      </c>
      <c r="D141" s="10">
        <f t="shared" si="96"/>
        <v>63.576209436067167</v>
      </c>
      <c r="E141" s="10">
        <f t="shared" si="96"/>
        <v>63.436376434114869</v>
      </c>
      <c r="F141" s="10">
        <f t="shared" si="96"/>
        <v>64.598456318271175</v>
      </c>
      <c r="G141" s="10">
        <f t="shared" si="96"/>
        <v>64.815308907204809</v>
      </c>
      <c r="H141" s="10">
        <f t="shared" si="96"/>
        <v>64.846217078474993</v>
      </c>
      <c r="I141" s="10">
        <f t="shared" si="96"/>
        <v>64.278323360182313</v>
      </c>
      <c r="J141" s="10">
        <f t="shared" si="96"/>
        <v>65.887416711392504</v>
      </c>
      <c r="K141" s="10">
        <f t="shared" si="96"/>
        <v>67.04885062662342</v>
      </c>
      <c r="L141" s="10">
        <f t="shared" si="96"/>
        <v>68.308700504060553</v>
      </c>
      <c r="M141" s="10">
        <f t="shared" si="96"/>
        <v>68.255888214370657</v>
      </c>
      <c r="N141" s="10">
        <f t="shared" si="96"/>
        <v>67.411580480259133</v>
      </c>
      <c r="O141" s="10">
        <f t="shared" si="96"/>
        <v>66.757872086558407</v>
      </c>
      <c r="P141" s="10">
        <f t="shared" si="96"/>
        <v>67.429177717603935</v>
      </c>
    </row>
    <row r="142" spans="1:16" ht="12.75" hidden="1" customHeight="1">
      <c r="A142" s="43" t="s">
        <v>8</v>
      </c>
      <c r="B142" s="10">
        <f t="shared" ref="B142:P142" si="97">B34/B$39*100</f>
        <v>12.636553032977604</v>
      </c>
      <c r="C142" s="10">
        <f t="shared" si="97"/>
        <v>12.077850176661865</v>
      </c>
      <c r="D142" s="10">
        <f t="shared" si="97"/>
        <v>12.196053558889504</v>
      </c>
      <c r="E142" s="10">
        <f t="shared" si="97"/>
        <v>12.032380921736886</v>
      </c>
      <c r="F142" s="10">
        <f t="shared" si="97"/>
        <v>13.316121257606358</v>
      </c>
      <c r="G142" s="10">
        <f t="shared" si="97"/>
        <v>13.786822969878591</v>
      </c>
      <c r="H142" s="10">
        <f t="shared" si="97"/>
        <v>13.522962754079593</v>
      </c>
      <c r="I142" s="10">
        <f t="shared" si="97"/>
        <v>13.238723795152127</v>
      </c>
      <c r="J142" s="10">
        <f t="shared" si="97"/>
        <v>13.522882921320178</v>
      </c>
      <c r="K142" s="10">
        <f t="shared" si="97"/>
        <v>13.818340431064533</v>
      </c>
      <c r="L142" s="10">
        <f t="shared" si="97"/>
        <v>13.762365426937931</v>
      </c>
      <c r="M142" s="10">
        <f t="shared" si="97"/>
        <v>13.883009253486625</v>
      </c>
      <c r="N142" s="10">
        <f t="shared" si="97"/>
        <v>13.257490397288491</v>
      </c>
      <c r="O142" s="10">
        <f t="shared" si="97"/>
        <v>13.16730316461272</v>
      </c>
      <c r="P142" s="10">
        <f t="shared" si="97"/>
        <v>13.02974178959683</v>
      </c>
    </row>
    <row r="143" spans="1:16" ht="12.75" hidden="1" customHeight="1">
      <c r="A143" s="43" t="s">
        <v>9</v>
      </c>
      <c r="B143" s="10">
        <f t="shared" ref="B143:P143" si="98">B35/B$39*100</f>
        <v>11.439145461063607</v>
      </c>
      <c r="C143" s="10">
        <f t="shared" si="98"/>
        <v>11.405875396902786</v>
      </c>
      <c r="D143" s="10">
        <f t="shared" si="98"/>
        <v>11.198480557687615</v>
      </c>
      <c r="E143" s="10">
        <f t="shared" si="98"/>
        <v>10.853760503287976</v>
      </c>
      <c r="F143" s="10">
        <f t="shared" si="98"/>
        <v>10.503463314869228</v>
      </c>
      <c r="G143" s="10">
        <f t="shared" si="98"/>
        <v>10.221151084411016</v>
      </c>
      <c r="H143" s="10">
        <f t="shared" si="98"/>
        <v>9.9769663500500219</v>
      </c>
      <c r="I143" s="10">
        <f t="shared" si="98"/>
        <v>9.4162928182878112</v>
      </c>
      <c r="J143" s="10">
        <f t="shared" si="98"/>
        <v>9.6238015396341492</v>
      </c>
      <c r="K143" s="10">
        <f t="shared" si="98"/>
        <v>9.6620729352570613</v>
      </c>
      <c r="L143" s="10">
        <f t="shared" si="98"/>
        <v>9.730965023441529</v>
      </c>
      <c r="M143" s="10">
        <f t="shared" si="98"/>
        <v>9.4358235245575433</v>
      </c>
      <c r="N143" s="10">
        <f t="shared" si="98"/>
        <v>8.9833832183877309</v>
      </c>
      <c r="O143" s="10">
        <f t="shared" si="98"/>
        <v>8.5113073501107106</v>
      </c>
      <c r="P143" s="10">
        <f t="shared" si="98"/>
        <v>8.2401686639404712</v>
      </c>
    </row>
    <row r="144" spans="1:16" ht="12.75" hidden="1" customHeight="1">
      <c r="A144" s="43" t="s">
        <v>10</v>
      </c>
      <c r="B144" s="10">
        <f t="shared" ref="B144:P144" si="99">B36/B$39*100</f>
        <v>8.659663352416203</v>
      </c>
      <c r="C144" s="10">
        <f t="shared" si="99"/>
        <v>8.6989640615082795</v>
      </c>
      <c r="D144" s="10">
        <f t="shared" si="99"/>
        <v>9.2217644133203969</v>
      </c>
      <c r="E144" s="10">
        <f t="shared" si="99"/>
        <v>9.666728043598054</v>
      </c>
      <c r="F144" s="10">
        <f t="shared" si="99"/>
        <v>10.287845644921715</v>
      </c>
      <c r="G144" s="10">
        <f t="shared" si="99"/>
        <v>10.348630605022207</v>
      </c>
      <c r="H144" s="10">
        <f t="shared" si="99"/>
        <v>10.905920665507569</v>
      </c>
      <c r="I144" s="10">
        <f t="shared" si="99"/>
        <v>11.385259326760536</v>
      </c>
      <c r="J144" s="10">
        <f t="shared" si="99"/>
        <v>12.047008879773557</v>
      </c>
      <c r="K144" s="10">
        <f t="shared" si="99"/>
        <v>12.794312714260498</v>
      </c>
      <c r="L144" s="10">
        <f t="shared" si="99"/>
        <v>14.227183616435349</v>
      </c>
      <c r="M144" s="10">
        <f t="shared" si="99"/>
        <v>14.414433172629879</v>
      </c>
      <c r="N144" s="10">
        <f t="shared" si="99"/>
        <v>14.807823372524172</v>
      </c>
      <c r="O144" s="10">
        <f t="shared" si="99"/>
        <v>14.803147924071784</v>
      </c>
      <c r="P144" s="10">
        <f t="shared" si="99"/>
        <v>13.958634900793118</v>
      </c>
    </row>
    <row r="145" spans="1:16" ht="12.75" hidden="1" customHeight="1">
      <c r="A145" s="43" t="s">
        <v>11</v>
      </c>
      <c r="B145" s="10">
        <f t="shared" ref="B145:P145" si="100">B37/B$39*100</f>
        <v>7.1207083685646042</v>
      </c>
      <c r="C145" s="10">
        <f t="shared" si="100"/>
        <v>7.1127130527575027</v>
      </c>
      <c r="D145" s="10">
        <f t="shared" si="100"/>
        <v>7.5028879772759476</v>
      </c>
      <c r="E145" s="10">
        <f t="shared" si="100"/>
        <v>7.4439139712042595</v>
      </c>
      <c r="F145" s="10">
        <f t="shared" si="100"/>
        <v>7.8300570374337237</v>
      </c>
      <c r="G145" s="10">
        <f t="shared" si="100"/>
        <v>8.2368893202911906</v>
      </c>
      <c r="H145" s="10">
        <f t="shared" si="100"/>
        <v>8.3221238116910587</v>
      </c>
      <c r="I145" s="10">
        <f t="shared" si="100"/>
        <v>8.2876820562729971</v>
      </c>
      <c r="J145" s="10">
        <f t="shared" si="100"/>
        <v>8.5005455850257921</v>
      </c>
      <c r="K145" s="10">
        <f t="shared" si="100"/>
        <v>8.5507556098586726</v>
      </c>
      <c r="L145" s="10">
        <f t="shared" si="100"/>
        <v>8.3790453776546787</v>
      </c>
      <c r="M145" s="10">
        <f t="shared" si="100"/>
        <v>8.4169340920046682</v>
      </c>
      <c r="N145" s="10">
        <f t="shared" si="100"/>
        <v>8.332585092186827</v>
      </c>
      <c r="O145" s="10">
        <f t="shared" si="100"/>
        <v>8.1286288935147351</v>
      </c>
      <c r="P145" s="10">
        <f t="shared" si="100"/>
        <v>8.1322507421357511</v>
      </c>
    </row>
    <row r="146" spans="1:16" ht="12.75" hidden="1" customHeight="1">
      <c r="A146" s="44" t="s">
        <v>12</v>
      </c>
      <c r="B146" s="10">
        <f t="shared" ref="B146:P146" si="101">B38/B$39*100</f>
        <v>21.680577074554076</v>
      </c>
      <c r="C146" s="10">
        <f t="shared" si="101"/>
        <v>23.586813082594784</v>
      </c>
      <c r="D146" s="10">
        <f t="shared" si="101"/>
        <v>23.457022928893707</v>
      </c>
      <c r="E146" s="10">
        <f t="shared" si="101"/>
        <v>23.439592994287693</v>
      </c>
      <c r="F146" s="10">
        <f t="shared" si="101"/>
        <v>22.660969063440152</v>
      </c>
      <c r="G146" s="10">
        <f t="shared" si="101"/>
        <v>22.221814927601809</v>
      </c>
      <c r="H146" s="10">
        <f t="shared" si="101"/>
        <v>22.118243497146757</v>
      </c>
      <c r="I146" s="10">
        <f t="shared" si="101"/>
        <v>21.950365363708833</v>
      </c>
      <c r="J146" s="10">
        <f t="shared" si="101"/>
        <v>22.193177785638824</v>
      </c>
      <c r="K146" s="10">
        <f t="shared" si="101"/>
        <v>22.223368936182645</v>
      </c>
      <c r="L146" s="10">
        <f t="shared" si="101"/>
        <v>22.209141059591079</v>
      </c>
      <c r="M146" s="10">
        <f t="shared" si="101"/>
        <v>22.105688171691956</v>
      </c>
      <c r="N146" s="10">
        <f t="shared" si="101"/>
        <v>22.030298399871914</v>
      </c>
      <c r="O146" s="10">
        <f t="shared" si="101"/>
        <v>22.14748475424846</v>
      </c>
      <c r="P146" s="10">
        <f t="shared" si="101"/>
        <v>24.068381621137753</v>
      </c>
    </row>
    <row r="147" spans="1:16" hidden="1"/>
    <row r="148" spans="1:16" hidden="1">
      <c r="A148" s="42" t="s">
        <v>0</v>
      </c>
      <c r="B148" s="10">
        <f t="shared" ref="B148:B160" si="102">B26/B6*100</f>
        <v>11.288708748322742</v>
      </c>
      <c r="C148" s="10">
        <f t="shared" ref="C148:P148" si="103">C26/C6*100</f>
        <v>12.085819941834156</v>
      </c>
      <c r="D148" s="10">
        <f t="shared" si="103"/>
        <v>11.834930824744733</v>
      </c>
      <c r="E148" s="10">
        <f t="shared" si="103"/>
        <v>12.503454565287115</v>
      </c>
      <c r="F148" s="10">
        <f t="shared" si="103"/>
        <v>10.454572645921276</v>
      </c>
      <c r="G148" s="10">
        <f t="shared" si="103"/>
        <v>10.265065710481892</v>
      </c>
      <c r="H148" s="10">
        <f t="shared" si="103"/>
        <v>10.117276594803712</v>
      </c>
      <c r="I148" s="10">
        <f t="shared" si="103"/>
        <v>11.012030581534257</v>
      </c>
      <c r="J148" s="10">
        <f t="shared" si="103"/>
        <v>10.905701241942742</v>
      </c>
      <c r="K148" s="10">
        <f t="shared" si="103"/>
        <v>10.295768277822104</v>
      </c>
      <c r="L148" s="10">
        <f t="shared" si="103"/>
        <v>8.8750686305256536</v>
      </c>
      <c r="M148" s="10">
        <f t="shared" si="103"/>
        <v>8.7085184058551768</v>
      </c>
      <c r="N148" s="10">
        <f t="shared" si="103"/>
        <v>8.7197026986144959</v>
      </c>
      <c r="O148" s="10">
        <f t="shared" si="103"/>
        <v>8.3664469532956733</v>
      </c>
      <c r="P148" s="10">
        <f t="shared" si="103"/>
        <v>8.312537970525911</v>
      </c>
    </row>
    <row r="149" spans="1:16" hidden="1">
      <c r="A149" s="43" t="s">
        <v>1</v>
      </c>
      <c r="B149" s="10">
        <f t="shared" si="102"/>
        <v>31.219885239761684</v>
      </c>
      <c r="C149" s="10">
        <f t="shared" ref="C149:P149" si="104">C27/C7*100</f>
        <v>29.28963769979805</v>
      </c>
      <c r="D149" s="10">
        <f t="shared" si="104"/>
        <v>28.924530814558686</v>
      </c>
      <c r="E149" s="10">
        <f t="shared" si="104"/>
        <v>30.820293094463185</v>
      </c>
      <c r="F149" s="10">
        <f t="shared" si="104"/>
        <v>28.257792407700556</v>
      </c>
      <c r="G149" s="10">
        <f t="shared" si="104"/>
        <v>28.002506571344828</v>
      </c>
      <c r="H149" s="10">
        <f t="shared" si="104"/>
        <v>28.855298944900348</v>
      </c>
      <c r="I149" s="10">
        <f t="shared" si="104"/>
        <v>28.355031923435565</v>
      </c>
      <c r="J149" s="10">
        <f t="shared" si="104"/>
        <v>29.6223686770327</v>
      </c>
      <c r="K149" s="10">
        <f t="shared" si="104"/>
        <v>29.458492509253986</v>
      </c>
      <c r="L149" s="10">
        <f t="shared" si="104"/>
        <v>26.981005008372478</v>
      </c>
      <c r="M149" s="10">
        <f t="shared" si="104"/>
        <v>28.691210289195347</v>
      </c>
      <c r="N149" s="10">
        <f t="shared" si="104"/>
        <v>29.088603995393907</v>
      </c>
      <c r="O149" s="10">
        <f t="shared" si="104"/>
        <v>28.699887895102982</v>
      </c>
      <c r="P149" s="10">
        <f t="shared" si="104"/>
        <v>28.337491082181067</v>
      </c>
    </row>
    <row r="150" spans="1:16" hidden="1">
      <c r="A150" s="44" t="s">
        <v>2</v>
      </c>
      <c r="B150" s="10">
        <f t="shared" si="102"/>
        <v>4.3687653390105119</v>
      </c>
      <c r="C150" s="10">
        <f t="shared" ref="C150:P150" si="105">C28/C8*100</f>
        <v>6.1343775999025345</v>
      </c>
      <c r="D150" s="10">
        <f t="shared" si="105"/>
        <v>6.0984701370025833</v>
      </c>
      <c r="E150" s="10">
        <f t="shared" si="105"/>
        <v>6.0220877142669469</v>
      </c>
      <c r="F150" s="10">
        <f t="shared" si="105"/>
        <v>4.4252885359751204</v>
      </c>
      <c r="G150" s="10">
        <f t="shared" si="105"/>
        <v>4.3590716181944229</v>
      </c>
      <c r="H150" s="10">
        <f t="shared" si="105"/>
        <v>4.1404213103185707</v>
      </c>
      <c r="I150" s="10">
        <f t="shared" si="105"/>
        <v>3.6622552322715274</v>
      </c>
      <c r="J150" s="10">
        <f t="shared" si="105"/>
        <v>3.7499384385689067</v>
      </c>
      <c r="K150" s="10">
        <f t="shared" si="105"/>
        <v>3.7681572693470096</v>
      </c>
      <c r="L150" s="10">
        <f t="shared" si="105"/>
        <v>3.4964844527192112</v>
      </c>
      <c r="M150" s="10">
        <f t="shared" si="105"/>
        <v>3.3997566632450966</v>
      </c>
      <c r="N150" s="10">
        <f t="shared" si="105"/>
        <v>3.485435261469251</v>
      </c>
      <c r="O150" s="10">
        <f t="shared" si="105"/>
        <v>3.4522894212594823</v>
      </c>
      <c r="P150" s="10">
        <f t="shared" si="105"/>
        <v>3.4154551484738156</v>
      </c>
    </row>
    <row r="151" spans="1:16" hidden="1">
      <c r="A151" s="42" t="s">
        <v>3</v>
      </c>
      <c r="B151" s="10">
        <f t="shared" si="102"/>
        <v>20.245042208285025</v>
      </c>
      <c r="C151" s="10">
        <f t="shared" ref="C151:P151" si="106">C29/C9*100</f>
        <v>20.180000589563853</v>
      </c>
      <c r="D151" s="10">
        <f t="shared" si="106"/>
        <v>20.209721370485905</v>
      </c>
      <c r="E151" s="10">
        <f t="shared" si="106"/>
        <v>20.101392416965762</v>
      </c>
      <c r="F151" s="10">
        <f t="shared" si="106"/>
        <v>20.175682802322768</v>
      </c>
      <c r="G151" s="10">
        <f t="shared" si="106"/>
        <v>20.30330412250294</v>
      </c>
      <c r="H151" s="10">
        <f t="shared" si="106"/>
        <v>20.87205813778472</v>
      </c>
      <c r="I151" s="10">
        <f t="shared" si="106"/>
        <v>20.35835219814598</v>
      </c>
      <c r="J151" s="10">
        <f t="shared" si="106"/>
        <v>20.14911372394808</v>
      </c>
      <c r="K151" s="10">
        <f t="shared" si="106"/>
        <v>20.112195452459574</v>
      </c>
      <c r="L151" s="10">
        <f t="shared" si="106"/>
        <v>20.101444041006385</v>
      </c>
      <c r="M151" s="10">
        <f t="shared" si="106"/>
        <v>19.9752094084254</v>
      </c>
      <c r="N151" s="10">
        <f t="shared" si="106"/>
        <v>19.843213868266616</v>
      </c>
      <c r="O151" s="10">
        <f t="shared" si="106"/>
        <v>19.793706550582222</v>
      </c>
      <c r="P151" s="10">
        <f t="shared" si="106"/>
        <v>19.736482353626503</v>
      </c>
    </row>
    <row r="152" spans="1:16" hidden="1">
      <c r="A152" s="43" t="s">
        <v>4</v>
      </c>
      <c r="B152" s="10">
        <f t="shared" si="102"/>
        <v>20.924039137211555</v>
      </c>
      <c r="C152" s="10">
        <f t="shared" ref="C152:P152" si="107">C30/C10*100</f>
        <v>20.995846665370578</v>
      </c>
      <c r="D152" s="10">
        <f t="shared" si="107"/>
        <v>20.985825312423927</v>
      </c>
      <c r="E152" s="10">
        <f t="shared" si="107"/>
        <v>20.933221406863463</v>
      </c>
      <c r="F152" s="10">
        <f t="shared" si="107"/>
        <v>21.141974358104061</v>
      </c>
      <c r="G152" s="10">
        <f t="shared" si="107"/>
        <v>21.237797622631735</v>
      </c>
      <c r="H152" s="10">
        <f t="shared" si="107"/>
        <v>21.191725942724307</v>
      </c>
      <c r="I152" s="10">
        <f t="shared" si="107"/>
        <v>21.157836666166858</v>
      </c>
      <c r="J152" s="10">
        <f t="shared" si="107"/>
        <v>21.284183878086736</v>
      </c>
      <c r="K152" s="10">
        <f t="shared" si="107"/>
        <v>21.244725400961563</v>
      </c>
      <c r="L152" s="10">
        <f t="shared" si="107"/>
        <v>21.237648667473373</v>
      </c>
      <c r="M152" s="10">
        <f t="shared" si="107"/>
        <v>21.157434320181739</v>
      </c>
      <c r="N152" s="10">
        <f t="shared" si="107"/>
        <v>21.168502088615178</v>
      </c>
      <c r="O152" s="10">
        <f t="shared" si="107"/>
        <v>21.153336565540972</v>
      </c>
      <c r="P152" s="10">
        <f t="shared" si="107"/>
        <v>21.193880777712799</v>
      </c>
    </row>
    <row r="153" spans="1:16" hidden="1">
      <c r="A153" s="43" t="s">
        <v>5</v>
      </c>
      <c r="B153" s="10">
        <f t="shared" si="102"/>
        <v>17.394424395032733</v>
      </c>
      <c r="C153" s="10">
        <f t="shared" ref="C153:P153" si="108">C31/C11*100</f>
        <v>17.437448848651616</v>
      </c>
      <c r="D153" s="10">
        <f t="shared" si="108"/>
        <v>17.360777291784689</v>
      </c>
      <c r="E153" s="10">
        <f t="shared" si="108"/>
        <v>17.395691743275382</v>
      </c>
      <c r="F153" s="10">
        <f t="shared" si="108"/>
        <v>17.493376540370143</v>
      </c>
      <c r="G153" s="10">
        <f t="shared" si="108"/>
        <v>17.96297050774983</v>
      </c>
      <c r="H153" s="10">
        <f t="shared" si="108"/>
        <v>18.624138114185428</v>
      </c>
      <c r="I153" s="10">
        <f t="shared" si="108"/>
        <v>19.740467884872988</v>
      </c>
      <c r="J153" s="10">
        <f t="shared" si="108"/>
        <v>16.967710933151565</v>
      </c>
      <c r="K153" s="10">
        <f t="shared" si="108"/>
        <v>17.052465721431251</v>
      </c>
      <c r="L153" s="10">
        <f t="shared" si="108"/>
        <v>17.24102532097664</v>
      </c>
      <c r="M153" s="10">
        <f t="shared" si="108"/>
        <v>17.221399657186506</v>
      </c>
      <c r="N153" s="10">
        <f t="shared" si="108"/>
        <v>17.213096978064851</v>
      </c>
      <c r="O153" s="10">
        <f t="shared" si="108"/>
        <v>17.051086524917196</v>
      </c>
      <c r="P153" s="10">
        <f t="shared" si="108"/>
        <v>16.618432287844801</v>
      </c>
    </row>
    <row r="154" spans="1:16" hidden="1">
      <c r="A154" s="44" t="s">
        <v>6</v>
      </c>
      <c r="B154" s="10">
        <f t="shared" si="102"/>
        <v>18.021026255675064</v>
      </c>
      <c r="C154" s="10">
        <f t="shared" ref="C154:P154" si="109">C32/C12*100</f>
        <v>17.359219109142639</v>
      </c>
      <c r="D154" s="10">
        <f t="shared" si="109"/>
        <v>17.741225030152606</v>
      </c>
      <c r="E154" s="10">
        <f t="shared" si="109"/>
        <v>16.730717828698115</v>
      </c>
      <c r="F154" s="10">
        <f t="shared" si="109"/>
        <v>15.994736511913807</v>
      </c>
      <c r="G154" s="10">
        <f t="shared" si="109"/>
        <v>15.736125154649914</v>
      </c>
      <c r="H154" s="10">
        <f t="shared" si="109"/>
        <v>20.11282426500772</v>
      </c>
      <c r="I154" s="10">
        <f t="shared" si="109"/>
        <v>15.015438752176033</v>
      </c>
      <c r="J154" s="10">
        <f t="shared" si="109"/>
        <v>14.605835703544892</v>
      </c>
      <c r="K154" s="10">
        <f t="shared" si="109"/>
        <v>14.642918571793631</v>
      </c>
      <c r="L154" s="10">
        <f t="shared" si="109"/>
        <v>14.856964538276088</v>
      </c>
      <c r="M154" s="10">
        <f t="shared" si="109"/>
        <v>14.475115133338415</v>
      </c>
      <c r="N154" s="10">
        <f t="shared" si="109"/>
        <v>14.402203941806956</v>
      </c>
      <c r="O154" s="10">
        <f t="shared" si="109"/>
        <v>14.406379193090052</v>
      </c>
      <c r="P154" s="10">
        <f t="shared" si="109"/>
        <v>14.489632945304971</v>
      </c>
    </row>
    <row r="155" spans="1:16" hidden="1">
      <c r="A155" s="42" t="s">
        <v>7</v>
      </c>
      <c r="B155" s="10">
        <f t="shared" si="102"/>
        <v>15.73051835655545</v>
      </c>
      <c r="C155" s="10">
        <f t="shared" ref="C155:P155" si="110">C33/C13*100</f>
        <v>15.699938425827979</v>
      </c>
      <c r="D155" s="10">
        <f t="shared" si="110"/>
        <v>15.421737315775752</v>
      </c>
      <c r="E155" s="10">
        <f t="shared" si="110"/>
        <v>15.528246755502796</v>
      </c>
      <c r="F155" s="10">
        <f t="shared" si="110"/>
        <v>15.338577486979208</v>
      </c>
      <c r="G155" s="10">
        <f t="shared" si="110"/>
        <v>15.300214581815238</v>
      </c>
      <c r="H155" s="10">
        <f t="shared" si="110"/>
        <v>15.459390922210792</v>
      </c>
      <c r="I155" s="10">
        <f t="shared" si="110"/>
        <v>15.35952585812602</v>
      </c>
      <c r="J155" s="10">
        <f t="shared" si="110"/>
        <v>15.375925080643455</v>
      </c>
      <c r="K155" s="10">
        <f t="shared" si="110"/>
        <v>15.32848023966365</v>
      </c>
      <c r="L155" s="10">
        <f t="shared" si="110"/>
        <v>15.442913310650763</v>
      </c>
      <c r="M155" s="10">
        <f t="shared" si="110"/>
        <v>15.371411393890448</v>
      </c>
      <c r="N155" s="10">
        <f t="shared" si="110"/>
        <v>15.339759617429522</v>
      </c>
      <c r="O155" s="10">
        <f t="shared" si="110"/>
        <v>15.324111841151723</v>
      </c>
      <c r="P155" s="10">
        <f t="shared" si="110"/>
        <v>15.365831931960228</v>
      </c>
    </row>
    <row r="156" spans="1:16" hidden="1">
      <c r="A156" s="43" t="s">
        <v>8</v>
      </c>
      <c r="B156" s="10">
        <f t="shared" si="102"/>
        <v>16.221638337702217</v>
      </c>
      <c r="C156" s="10">
        <f t="shared" ref="C156:P156" si="111">C34/C14*100</f>
        <v>15.994350895442441</v>
      </c>
      <c r="D156" s="10">
        <f t="shared" si="111"/>
        <v>16.018920192772619</v>
      </c>
      <c r="E156" s="10">
        <f t="shared" si="111"/>
        <v>15.95265306467798</v>
      </c>
      <c r="F156" s="10">
        <f t="shared" si="111"/>
        <v>15.886446309168086</v>
      </c>
      <c r="G156" s="10">
        <f t="shared" si="111"/>
        <v>15.907644363038081</v>
      </c>
      <c r="H156" s="10">
        <f t="shared" si="111"/>
        <v>16.830560217380356</v>
      </c>
      <c r="I156" s="10">
        <f t="shared" si="111"/>
        <v>16.855167509338223</v>
      </c>
      <c r="J156" s="10">
        <f t="shared" si="111"/>
        <v>16.986960353160484</v>
      </c>
      <c r="K156" s="10">
        <f t="shared" si="111"/>
        <v>16.993237452780324</v>
      </c>
      <c r="L156" s="10">
        <f t="shared" si="111"/>
        <v>16.901343225819275</v>
      </c>
      <c r="M156" s="10">
        <f t="shared" si="111"/>
        <v>16.971881141033606</v>
      </c>
      <c r="N156" s="10">
        <f t="shared" si="111"/>
        <v>17.017461053830267</v>
      </c>
      <c r="O156" s="10">
        <f t="shared" si="111"/>
        <v>17.029913658685924</v>
      </c>
      <c r="P156" s="10">
        <f t="shared" si="111"/>
        <v>17.250963180855212</v>
      </c>
    </row>
    <row r="157" spans="1:16" hidden="1">
      <c r="A157" s="43" t="s">
        <v>9</v>
      </c>
      <c r="B157" s="10">
        <f t="shared" si="102"/>
        <v>23.298915716145345</v>
      </c>
      <c r="C157" s="10">
        <f t="shared" ref="C157:P157" si="112">C35/C15*100</f>
        <v>22.940361987658576</v>
      </c>
      <c r="D157" s="10">
        <f t="shared" si="112"/>
        <v>22.505408413821069</v>
      </c>
      <c r="E157" s="10">
        <f t="shared" si="112"/>
        <v>22.298198069022991</v>
      </c>
      <c r="F157" s="10">
        <f t="shared" si="112"/>
        <v>21.94878675011271</v>
      </c>
      <c r="G157" s="10">
        <f t="shared" si="112"/>
        <v>21.574755848773226</v>
      </c>
      <c r="H157" s="10">
        <f t="shared" si="112"/>
        <v>21.251602756521976</v>
      </c>
      <c r="I157" s="10">
        <f t="shared" si="112"/>
        <v>21.320844334825694</v>
      </c>
      <c r="J157" s="10">
        <f t="shared" si="112"/>
        <v>21.449794927729112</v>
      </c>
      <c r="K157" s="10">
        <f t="shared" si="112"/>
        <v>21.366280723176693</v>
      </c>
      <c r="L157" s="10">
        <f t="shared" si="112"/>
        <v>21.492346887981416</v>
      </c>
      <c r="M157" s="10">
        <f t="shared" si="112"/>
        <v>21.509593894127967</v>
      </c>
      <c r="N157" s="10">
        <f t="shared" si="112"/>
        <v>21.616175231127357</v>
      </c>
      <c r="O157" s="10">
        <f t="shared" si="112"/>
        <v>21.65788283450328</v>
      </c>
      <c r="P157" s="10">
        <f t="shared" si="112"/>
        <v>21.804528997398211</v>
      </c>
    </row>
    <row r="158" spans="1:16" hidden="1">
      <c r="A158" s="43" t="s">
        <v>10</v>
      </c>
      <c r="B158" s="10">
        <f t="shared" si="102"/>
        <v>13.96366999336583</v>
      </c>
      <c r="C158" s="10">
        <f t="shared" ref="C158:P158" si="113">C36/C16*100</f>
        <v>13.971525098825246</v>
      </c>
      <c r="D158" s="10">
        <f t="shared" si="113"/>
        <v>13.909301706717011</v>
      </c>
      <c r="E158" s="10">
        <f t="shared" si="113"/>
        <v>13.926272136340042</v>
      </c>
      <c r="F158" s="10">
        <f t="shared" si="113"/>
        <v>14.054891981405234</v>
      </c>
      <c r="G158" s="10">
        <f t="shared" si="113"/>
        <v>13.784242501565606</v>
      </c>
      <c r="H158" s="10">
        <f t="shared" si="113"/>
        <v>13.469803844116612</v>
      </c>
      <c r="I158" s="10">
        <f t="shared" si="113"/>
        <v>13.314981560134081</v>
      </c>
      <c r="J158" s="10">
        <f t="shared" si="113"/>
        <v>13.415398999002409</v>
      </c>
      <c r="K158" s="10">
        <f t="shared" si="113"/>
        <v>13.436770914754916</v>
      </c>
      <c r="L158" s="10">
        <f t="shared" si="113"/>
        <v>14.055377460510099</v>
      </c>
      <c r="M158" s="10">
        <f t="shared" si="113"/>
        <v>13.805498267458315</v>
      </c>
      <c r="N158" s="10">
        <f t="shared" si="113"/>
        <v>13.791428331998443</v>
      </c>
      <c r="O158" s="10">
        <f t="shared" si="113"/>
        <v>13.794007631768842</v>
      </c>
      <c r="P158" s="10">
        <f t="shared" si="113"/>
        <v>13.87903413808192</v>
      </c>
    </row>
    <row r="159" spans="1:16" hidden="1">
      <c r="A159" s="43" t="s">
        <v>11</v>
      </c>
      <c r="B159" s="10">
        <f t="shared" si="102"/>
        <v>16.393127682742588</v>
      </c>
      <c r="C159" s="10">
        <f t="shared" ref="C159:P159" si="114">C37/C17*100</f>
        <v>16.38373416331515</v>
      </c>
      <c r="D159" s="10">
        <f t="shared" si="114"/>
        <v>16.37237357809774</v>
      </c>
      <c r="E159" s="10">
        <f t="shared" si="114"/>
        <v>16.373798743141759</v>
      </c>
      <c r="F159" s="10">
        <f t="shared" si="114"/>
        <v>16.346473787300845</v>
      </c>
      <c r="G159" s="10">
        <f t="shared" si="114"/>
        <v>16.329207295355932</v>
      </c>
      <c r="H159" s="10">
        <f t="shared" si="114"/>
        <v>16.342478909775245</v>
      </c>
      <c r="I159" s="10">
        <f t="shared" si="114"/>
        <v>16.334138374740981</v>
      </c>
      <c r="J159" s="10">
        <f t="shared" si="114"/>
        <v>16.336224473785794</v>
      </c>
      <c r="K159" s="10">
        <f t="shared" si="114"/>
        <v>16.339683662393632</v>
      </c>
      <c r="L159" s="10">
        <f t="shared" si="114"/>
        <v>16.273577472725488</v>
      </c>
      <c r="M159" s="10">
        <f t="shared" si="114"/>
        <v>16.286643012727431</v>
      </c>
      <c r="N159" s="10">
        <f t="shared" si="114"/>
        <v>16.278713374167843</v>
      </c>
      <c r="O159" s="10">
        <f t="shared" si="114"/>
        <v>16.2540204471664</v>
      </c>
      <c r="P159" s="10">
        <f t="shared" si="114"/>
        <v>16.390382360697977</v>
      </c>
    </row>
    <row r="160" spans="1:16" hidden="1">
      <c r="A160" s="44" t="s">
        <v>12</v>
      </c>
      <c r="B160" s="10">
        <f t="shared" si="102"/>
        <v>13.657638702721981</v>
      </c>
      <c r="C160" s="10">
        <f t="shared" ref="C160:P160" si="115">C38/C18*100</f>
        <v>13.905927119607153</v>
      </c>
      <c r="D160" s="10">
        <f t="shared" si="115"/>
        <v>13.463213711045732</v>
      </c>
      <c r="E160" s="10">
        <f t="shared" si="115"/>
        <v>13.824963758222243</v>
      </c>
      <c r="F160" s="10">
        <f t="shared" si="115"/>
        <v>13.458471855703719</v>
      </c>
      <c r="G160" s="10">
        <f t="shared" si="115"/>
        <v>13.544797370282682</v>
      </c>
      <c r="H160" s="10">
        <f t="shared" si="115"/>
        <v>13.799913170715916</v>
      </c>
      <c r="I160" s="10">
        <f t="shared" si="115"/>
        <v>13.758766379982374</v>
      </c>
      <c r="J160" s="10">
        <f t="shared" si="115"/>
        <v>13.682483003389892</v>
      </c>
      <c r="K160" s="10">
        <f t="shared" si="115"/>
        <v>13.606767511955873</v>
      </c>
      <c r="L160" s="10">
        <f t="shared" si="115"/>
        <v>13.632320532741044</v>
      </c>
      <c r="M160" s="10">
        <f t="shared" si="115"/>
        <v>13.621477002832988</v>
      </c>
      <c r="N160" s="10">
        <f t="shared" si="115"/>
        <v>13.646462172717291</v>
      </c>
      <c r="O160" s="10">
        <f t="shared" si="115"/>
        <v>13.696980285372415</v>
      </c>
      <c r="P160" s="10">
        <f t="shared" si="115"/>
        <v>13.728704293006741</v>
      </c>
    </row>
    <row r="161" spans="1:19" hidden="1"/>
    <row r="162" spans="1:19" hidden="1"/>
    <row r="163" spans="1:19" ht="18">
      <c r="A163" s="206" t="s">
        <v>199</v>
      </c>
      <c r="B163" s="206"/>
      <c r="C163" s="206"/>
      <c r="D163" s="206"/>
      <c r="E163" s="206"/>
      <c r="F163" s="206"/>
      <c r="G163" s="207"/>
      <c r="H163" s="207"/>
      <c r="I163" s="207"/>
      <c r="J163" s="207"/>
      <c r="K163" s="207"/>
      <c r="L163" s="207"/>
      <c r="M163" s="207"/>
      <c r="N163" s="207"/>
      <c r="O163" s="208"/>
      <c r="P163" s="208"/>
    </row>
    <row r="164" spans="1:19">
      <c r="A164" s="1" t="s">
        <v>172</v>
      </c>
      <c r="B164" s="1"/>
      <c r="C164" s="1"/>
      <c r="D164" s="1"/>
      <c r="E164" s="1"/>
      <c r="F164" s="1"/>
    </row>
    <row r="165" spans="1:19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</row>
    <row r="166" spans="1:19" ht="13.5" thickTop="1">
      <c r="A166" s="5" t="s">
        <v>0</v>
      </c>
      <c r="B166" s="61"/>
      <c r="C166" s="61">
        <f>C26/C$41*100</f>
        <v>6.3849656498061851</v>
      </c>
      <c r="D166" s="61">
        <f t="shared" ref="D166:N166" si="116">D26/D$41*100</f>
        <v>6.3016631975119068</v>
      </c>
      <c r="E166" s="61">
        <f t="shared" si="116"/>
        <v>6.5136755906929436</v>
      </c>
      <c r="F166" s="61">
        <f t="shared" si="116"/>
        <v>5.6047731742494333</v>
      </c>
      <c r="G166" s="61">
        <f t="shared" si="116"/>
        <v>5.4475531396519852</v>
      </c>
      <c r="H166" s="61">
        <f t="shared" si="116"/>
        <v>5.4085815838837519</v>
      </c>
      <c r="I166" s="61">
        <f t="shared" si="116"/>
        <v>6.3367758735898532</v>
      </c>
      <c r="J166" s="61">
        <f t="shared" si="116"/>
        <v>5.6974964057673745</v>
      </c>
      <c r="K166" s="61">
        <f t="shared" si="116"/>
        <v>5.1388319521015333</v>
      </c>
      <c r="L166" s="61">
        <f t="shared" si="116"/>
        <v>4.2175783210295084</v>
      </c>
      <c r="M166" s="61">
        <f t="shared" si="116"/>
        <v>4.3227628639464468</v>
      </c>
      <c r="N166" s="61">
        <f t="shared" si="116"/>
        <v>4.4793186947835109</v>
      </c>
      <c r="O166" s="61">
        <f t="shared" ref="O166:S166" si="117">O26/O$41*100</f>
        <v>4.5515414893487165</v>
      </c>
      <c r="P166" s="61">
        <f t="shared" si="117"/>
        <v>4.4647238745456859</v>
      </c>
      <c r="Q166" s="61">
        <f t="shared" si="117"/>
        <v>4.3625594113977524</v>
      </c>
      <c r="R166" s="61">
        <f t="shared" si="117"/>
        <v>4.2682952869118624</v>
      </c>
      <c r="S166" s="61">
        <f t="shared" si="117"/>
        <v>4.2914979277238672</v>
      </c>
    </row>
    <row r="167" spans="1:19">
      <c r="A167" s="6" t="s">
        <v>1</v>
      </c>
      <c r="B167" s="63"/>
      <c r="C167" s="63">
        <f>C27/C$41*100</f>
        <v>3.977122902108845</v>
      </c>
      <c r="D167" s="63">
        <f t="shared" ref="C167:N181" si="118">D27/D$41*100</f>
        <v>3.8705157705723567</v>
      </c>
      <c r="E167" s="63">
        <f t="shared" si="118"/>
        <v>4.1964226284160757</v>
      </c>
      <c r="F167" s="63">
        <f t="shared" si="118"/>
        <v>3.8325344177095753</v>
      </c>
      <c r="G167" s="63">
        <f t="shared" si="118"/>
        <v>3.7120950317912524</v>
      </c>
      <c r="H167" s="63">
        <f t="shared" si="118"/>
        <v>3.7304361907974584</v>
      </c>
      <c r="I167" s="63">
        <f t="shared" si="118"/>
        <v>4.8566321942673092</v>
      </c>
      <c r="J167" s="63">
        <f t="shared" si="118"/>
        <v>4.2802482486171289</v>
      </c>
      <c r="K167" s="63">
        <f t="shared" si="118"/>
        <v>3.735946683240031</v>
      </c>
      <c r="L167" s="63">
        <f t="shared" si="118"/>
        <v>2.936539387084506</v>
      </c>
      <c r="M167" s="63">
        <f t="shared" si="118"/>
        <v>2.9894097722961819</v>
      </c>
      <c r="N167" s="63">
        <f t="shared" si="118"/>
        <v>3.0548884354930297</v>
      </c>
      <c r="O167" s="63">
        <f t="shared" ref="O167:R167" si="119">O27/O$41*100</f>
        <v>3.0389716181722157</v>
      </c>
      <c r="P167" s="63">
        <f t="shared" si="119"/>
        <v>2.9907236858353112</v>
      </c>
      <c r="Q167" s="63">
        <f t="shared" si="119"/>
        <v>2.8327053671762616</v>
      </c>
      <c r="R167" s="63">
        <f t="shared" si="119"/>
        <v>2.7603161664856755</v>
      </c>
      <c r="S167" s="63">
        <f>S27/S$41*100</f>
        <v>2.772324426197986</v>
      </c>
    </row>
    <row r="168" spans="1:19">
      <c r="A168" s="28" t="s">
        <v>2</v>
      </c>
      <c r="B168" s="64"/>
      <c r="C168" s="168">
        <f t="shared" si="118"/>
        <v>2.4078427476973401</v>
      </c>
      <c r="D168" s="168">
        <f t="shared" si="118"/>
        <v>2.4311474269395514</v>
      </c>
      <c r="E168" s="168">
        <f t="shared" si="118"/>
        <v>2.3172529622768683</v>
      </c>
      <c r="F168" s="168">
        <f t="shared" si="118"/>
        <v>1.7722387565398581</v>
      </c>
      <c r="G168" s="168">
        <f t="shared" si="118"/>
        <v>1.735458107860733</v>
      </c>
      <c r="H168" s="168">
        <f t="shared" si="118"/>
        <v>1.6781453930862937</v>
      </c>
      <c r="I168" s="168">
        <f t="shared" si="118"/>
        <v>1.4801436793225449</v>
      </c>
      <c r="J168" s="168">
        <f t="shared" si="118"/>
        <v>1.417248157150246</v>
      </c>
      <c r="K168" s="168">
        <f t="shared" si="118"/>
        <v>1.4028852688615028</v>
      </c>
      <c r="L168" s="168">
        <f t="shared" si="118"/>
        <v>1.2810389339450028</v>
      </c>
      <c r="M168" s="168">
        <f t="shared" si="118"/>
        <v>1.3333530916502641</v>
      </c>
      <c r="N168" s="168">
        <f t="shared" si="118"/>
        <v>1.4244302592904816</v>
      </c>
      <c r="O168" s="168">
        <f t="shared" ref="O168:R168" si="120">O28/O$41*100</f>
        <v>1.5125698711765003</v>
      </c>
      <c r="P168" s="168">
        <f t="shared" si="120"/>
        <v>1.4740001887103751</v>
      </c>
      <c r="Q168" s="168">
        <f t="shared" si="120"/>
        <v>1.5298540442214912</v>
      </c>
      <c r="R168" s="168">
        <f t="shared" si="120"/>
        <v>1.5079791204261863</v>
      </c>
      <c r="S168" s="168">
        <f>S28/S$41*100</f>
        <v>1.5191735015258814</v>
      </c>
    </row>
    <row r="169" spans="1:19">
      <c r="A169" s="5" t="s">
        <v>3</v>
      </c>
      <c r="B169" s="62"/>
      <c r="C169" s="62">
        <f t="shared" si="118"/>
        <v>30.732818579768601</v>
      </c>
      <c r="D169" s="62">
        <f t="shared" si="118"/>
        <v>30.122127366420916</v>
      </c>
      <c r="E169" s="62">
        <f t="shared" si="118"/>
        <v>30.049947975192186</v>
      </c>
      <c r="F169" s="62">
        <f t="shared" si="118"/>
        <v>29.796770507479387</v>
      </c>
      <c r="G169" s="62">
        <f t="shared" si="118"/>
        <v>29.737137953143222</v>
      </c>
      <c r="H169" s="62">
        <f t="shared" si="118"/>
        <v>29.745201337641237</v>
      </c>
      <c r="I169" s="62">
        <f t="shared" si="118"/>
        <v>29.384900766227855</v>
      </c>
      <c r="J169" s="62">
        <f t="shared" si="118"/>
        <v>28.415086882840129</v>
      </c>
      <c r="K169" s="62">
        <f t="shared" si="118"/>
        <v>27.812317421275051</v>
      </c>
      <c r="L169" s="62">
        <f t="shared" si="118"/>
        <v>27.473721174909926</v>
      </c>
      <c r="M169" s="62">
        <f t="shared" si="118"/>
        <v>27.421348921682892</v>
      </c>
      <c r="N169" s="62">
        <f t="shared" si="118"/>
        <v>28.109100824957352</v>
      </c>
      <c r="O169" s="62">
        <f t="shared" ref="O169:S169" si="121">O29/O$41*100</f>
        <v>28.690586424092878</v>
      </c>
      <c r="P169" s="62">
        <f t="shared" si="121"/>
        <v>28.105907212166432</v>
      </c>
      <c r="Q169" s="62">
        <f t="shared" si="121"/>
        <v>27.614333586588074</v>
      </c>
      <c r="R169" s="62">
        <f t="shared" si="121"/>
        <v>27.076458294355959</v>
      </c>
      <c r="S169" s="62">
        <f t="shared" si="121"/>
        <v>27.261032438075844</v>
      </c>
    </row>
    <row r="170" spans="1:19">
      <c r="A170" s="6" t="s">
        <v>4</v>
      </c>
      <c r="B170" s="63"/>
      <c r="C170" s="63">
        <f t="shared" si="118"/>
        <v>24.747774468703799</v>
      </c>
      <c r="D170" s="63">
        <f t="shared" si="118"/>
        <v>24.093305921479185</v>
      </c>
      <c r="E170" s="63">
        <f t="shared" si="118"/>
        <v>24.734596950685908</v>
      </c>
      <c r="F170" s="63">
        <f t="shared" si="118"/>
        <v>24.626998675000834</v>
      </c>
      <c r="G170" s="63">
        <f t="shared" si="118"/>
        <v>24.833325671225602</v>
      </c>
      <c r="H170" s="63">
        <f t="shared" si="118"/>
        <v>24.362259190105128</v>
      </c>
      <c r="I170" s="63">
        <f t="shared" si="118"/>
        <v>24.680371119058343</v>
      </c>
      <c r="J170" s="63">
        <f t="shared" si="118"/>
        <v>24.047343792606686</v>
      </c>
      <c r="K170" s="63">
        <f t="shared" si="118"/>
        <v>23.485562811291768</v>
      </c>
      <c r="L170" s="63">
        <f t="shared" si="118"/>
        <v>22.983708608668092</v>
      </c>
      <c r="M170" s="63">
        <f t="shared" si="118"/>
        <v>22.942039719052808</v>
      </c>
      <c r="N170" s="63">
        <f t="shared" si="118"/>
        <v>23.155903466725547</v>
      </c>
      <c r="O170" s="63">
        <f t="shared" ref="O170:S170" si="122">O30/O$41*100</f>
        <v>23.54084475066912</v>
      </c>
      <c r="P170" s="63">
        <f t="shared" si="122"/>
        <v>22.841434148331903</v>
      </c>
      <c r="Q170" s="63">
        <f t="shared" si="122"/>
        <v>22.568107732356989</v>
      </c>
      <c r="R170" s="63">
        <f t="shared" si="122"/>
        <v>22.065705750203261</v>
      </c>
      <c r="S170" s="63">
        <f t="shared" si="122"/>
        <v>22.123404899111023</v>
      </c>
    </row>
    <row r="171" spans="1:19">
      <c r="A171" s="6" t="s">
        <v>5</v>
      </c>
      <c r="B171" s="63"/>
      <c r="C171" s="63">
        <f t="shared" si="118"/>
        <v>2.09028400086481</v>
      </c>
      <c r="D171" s="63">
        <f t="shared" si="118"/>
        <v>2.0903259969301411</v>
      </c>
      <c r="E171" s="63">
        <f t="shared" si="118"/>
        <v>1.9155868347126046</v>
      </c>
      <c r="F171" s="63">
        <f t="shared" si="118"/>
        <v>2.0893380354254671</v>
      </c>
      <c r="G171" s="63">
        <f t="shared" si="118"/>
        <v>2.0666467145458709</v>
      </c>
      <c r="H171" s="63">
        <f t="shared" si="118"/>
        <v>1.9806332684706811</v>
      </c>
      <c r="I171" s="63">
        <f t="shared" si="118"/>
        <v>2.2845945085365957</v>
      </c>
      <c r="J171" s="63">
        <f t="shared" si="118"/>
        <v>1.9540943787879108</v>
      </c>
      <c r="K171" s="63">
        <f t="shared" si="118"/>
        <v>1.8760336154216042</v>
      </c>
      <c r="L171" s="63">
        <f t="shared" si="118"/>
        <v>1.8993369671605063</v>
      </c>
      <c r="M171" s="63">
        <f t="shared" si="118"/>
        <v>1.9087933272064099</v>
      </c>
      <c r="N171" s="63">
        <f t="shared" si="118"/>
        <v>1.8736441315736707</v>
      </c>
      <c r="O171" s="63">
        <f t="shared" ref="O171:S171" si="123">O31/O$41*100</f>
        <v>1.9364960356813172</v>
      </c>
      <c r="P171" s="63">
        <f t="shared" si="123"/>
        <v>1.9235446667124327</v>
      </c>
      <c r="Q171" s="63">
        <f t="shared" si="123"/>
        <v>1.870305369079285</v>
      </c>
      <c r="R171" s="63">
        <f t="shared" si="123"/>
        <v>1.87442888677063</v>
      </c>
      <c r="S171" s="63">
        <f t="shared" si="123"/>
        <v>1.9311322177214449</v>
      </c>
    </row>
    <row r="172" spans="1:19">
      <c r="A172" s="28" t="s">
        <v>6</v>
      </c>
      <c r="B172" s="64"/>
      <c r="C172" s="168">
        <f t="shared" si="118"/>
        <v>3.8947601101999907</v>
      </c>
      <c r="D172" s="168">
        <f t="shared" si="118"/>
        <v>3.9384954480115821</v>
      </c>
      <c r="E172" s="168">
        <f t="shared" si="118"/>
        <v>3.399764189793677</v>
      </c>
      <c r="F172" s="168">
        <f t="shared" si="118"/>
        <v>3.0804337970530895</v>
      </c>
      <c r="G172" s="168">
        <f t="shared" si="118"/>
        <v>2.8371655673717515</v>
      </c>
      <c r="H172" s="168">
        <f t="shared" si="118"/>
        <v>3.4023088790654263</v>
      </c>
      <c r="I172" s="168">
        <f t="shared" si="118"/>
        <v>2.4199351386329195</v>
      </c>
      <c r="J172" s="168">
        <f t="shared" si="118"/>
        <v>2.4136487114455307</v>
      </c>
      <c r="K172" s="168">
        <f t="shared" si="118"/>
        <v>2.4507209945616766</v>
      </c>
      <c r="L172" s="168">
        <f t="shared" si="118"/>
        <v>2.5906755990813268</v>
      </c>
      <c r="M172" s="168">
        <f t="shared" si="118"/>
        <v>2.5705158754236765</v>
      </c>
      <c r="N172" s="168">
        <f t="shared" si="118"/>
        <v>3.0795532266581351</v>
      </c>
      <c r="O172" s="168">
        <f t="shared" ref="O172:S172" si="124">O32/O$41*100</f>
        <v>3.2132456377424399</v>
      </c>
      <c r="P172" s="168">
        <f t="shared" si="124"/>
        <v>3.3409283971220991</v>
      </c>
      <c r="Q172" s="168">
        <f t="shared" si="124"/>
        <v>3.1759204851518015</v>
      </c>
      <c r="R172" s="168">
        <f t="shared" si="124"/>
        <v>3.1363236573820701</v>
      </c>
      <c r="S172" s="168">
        <f t="shared" si="124"/>
        <v>3.2064953212433722</v>
      </c>
    </row>
    <row r="173" spans="1:19">
      <c r="A173" s="5" t="s">
        <v>7</v>
      </c>
      <c r="B173" s="62"/>
      <c r="C173" s="62">
        <f t="shared" si="118"/>
        <v>62.882215770425219</v>
      </c>
      <c r="D173" s="62">
        <f t="shared" si="118"/>
        <v>63.576209436067167</v>
      </c>
      <c r="E173" s="62">
        <f t="shared" si="118"/>
        <v>63.436376434114869</v>
      </c>
      <c r="F173" s="62">
        <f t="shared" si="118"/>
        <v>64.598456318271175</v>
      </c>
      <c r="G173" s="62">
        <f t="shared" si="118"/>
        <v>64.815308907204809</v>
      </c>
      <c r="H173" s="62">
        <f t="shared" si="118"/>
        <v>64.846217078474993</v>
      </c>
      <c r="I173" s="62">
        <f t="shared" si="118"/>
        <v>64.278323360182313</v>
      </c>
      <c r="J173" s="62">
        <f t="shared" si="118"/>
        <v>65.887416711392504</v>
      </c>
      <c r="K173" s="62">
        <f t="shared" si="118"/>
        <v>67.04885062662342</v>
      </c>
      <c r="L173" s="62">
        <f t="shared" si="118"/>
        <v>68.308700504060553</v>
      </c>
      <c r="M173" s="62">
        <f t="shared" si="118"/>
        <v>68.255888214370657</v>
      </c>
      <c r="N173" s="62">
        <f t="shared" si="118"/>
        <v>67.411580480259133</v>
      </c>
      <c r="O173" s="62">
        <f t="shared" ref="O173:S173" si="125">O33/O$41*100</f>
        <v>66.757872086558407</v>
      </c>
      <c r="P173" s="62">
        <f t="shared" si="125"/>
        <v>67.428781898068308</v>
      </c>
      <c r="Q173" s="62">
        <f t="shared" si="125"/>
        <v>68.02205967904527</v>
      </c>
      <c r="R173" s="62">
        <f t="shared" si="125"/>
        <v>68.653814566373455</v>
      </c>
      <c r="S173" s="62">
        <f t="shared" si="125"/>
        <v>68.445712990983893</v>
      </c>
    </row>
    <row r="174" spans="1:19">
      <c r="A174" s="3" t="s">
        <v>8</v>
      </c>
      <c r="B174" s="63"/>
      <c r="C174" s="63">
        <f t="shared" si="118"/>
        <v>12.077850176661865</v>
      </c>
      <c r="D174" s="63">
        <f t="shared" si="118"/>
        <v>12.196053558889504</v>
      </c>
      <c r="E174" s="63">
        <f t="shared" si="118"/>
        <v>12.032380921736886</v>
      </c>
      <c r="F174" s="63">
        <f t="shared" si="118"/>
        <v>13.316121257606358</v>
      </c>
      <c r="G174" s="63">
        <f t="shared" si="118"/>
        <v>13.786822969878591</v>
      </c>
      <c r="H174" s="63">
        <f t="shared" si="118"/>
        <v>13.522962754079593</v>
      </c>
      <c r="I174" s="63">
        <f t="shared" si="118"/>
        <v>13.238723795152127</v>
      </c>
      <c r="J174" s="63">
        <f t="shared" si="118"/>
        <v>13.522882921320178</v>
      </c>
      <c r="K174" s="63">
        <f t="shared" si="118"/>
        <v>13.818340431064533</v>
      </c>
      <c r="L174" s="63">
        <f t="shared" si="118"/>
        <v>13.762365426937931</v>
      </c>
      <c r="M174" s="63">
        <f t="shared" si="118"/>
        <v>13.883009253486625</v>
      </c>
      <c r="N174" s="63">
        <f t="shared" si="118"/>
        <v>13.257490397288491</v>
      </c>
      <c r="O174" s="63">
        <f t="shared" ref="O174:S174" si="126">O34/O$41*100</f>
        <v>13.16730316461272</v>
      </c>
      <c r="P174" s="63">
        <f t="shared" si="126"/>
        <v>13.029665303029455</v>
      </c>
      <c r="Q174" s="63">
        <f t="shared" si="126"/>
        <v>13.005415336366225</v>
      </c>
      <c r="R174" s="63">
        <f t="shared" si="126"/>
        <v>13.281520639435113</v>
      </c>
      <c r="S174" s="63">
        <f t="shared" si="126"/>
        <v>13.145437429408711</v>
      </c>
    </row>
    <row r="175" spans="1:19">
      <c r="A175" s="3" t="s">
        <v>9</v>
      </c>
      <c r="B175" s="63"/>
      <c r="C175" s="63">
        <f t="shared" si="118"/>
        <v>11.405875396902786</v>
      </c>
      <c r="D175" s="63">
        <f t="shared" si="118"/>
        <v>11.198480557687615</v>
      </c>
      <c r="E175" s="63">
        <f t="shared" si="118"/>
        <v>10.853760503287976</v>
      </c>
      <c r="F175" s="63">
        <f t="shared" si="118"/>
        <v>10.503463314869228</v>
      </c>
      <c r="G175" s="63">
        <f t="shared" si="118"/>
        <v>10.221151084411016</v>
      </c>
      <c r="H175" s="63">
        <f t="shared" si="118"/>
        <v>9.9769663500500219</v>
      </c>
      <c r="I175" s="63">
        <f t="shared" si="118"/>
        <v>9.4162928182878112</v>
      </c>
      <c r="J175" s="63">
        <f t="shared" si="118"/>
        <v>9.6238015396341492</v>
      </c>
      <c r="K175" s="63">
        <f t="shared" si="118"/>
        <v>9.6620729352570613</v>
      </c>
      <c r="L175" s="63">
        <f t="shared" si="118"/>
        <v>9.730965023441529</v>
      </c>
      <c r="M175" s="63">
        <f t="shared" si="118"/>
        <v>9.4358235245575433</v>
      </c>
      <c r="N175" s="63">
        <f t="shared" si="118"/>
        <v>8.9833832183877309</v>
      </c>
      <c r="O175" s="63">
        <f t="shared" ref="O175:S175" si="127">O35/O$41*100</f>
        <v>8.5113073501107106</v>
      </c>
      <c r="P175" s="63">
        <f t="shared" si="127"/>
        <v>8.2401202928962967</v>
      </c>
      <c r="Q175" s="63">
        <f t="shared" si="127"/>
        <v>8.2004388761970048</v>
      </c>
      <c r="R175" s="63">
        <f t="shared" si="127"/>
        <v>8.3279345665314555</v>
      </c>
      <c r="S175" s="63">
        <f t="shared" si="127"/>
        <v>8.2349122302572102</v>
      </c>
    </row>
    <row r="176" spans="1:19">
      <c r="A176" s="3" t="s">
        <v>10</v>
      </c>
      <c r="B176" s="63"/>
      <c r="C176" s="63">
        <f t="shared" si="118"/>
        <v>8.6989640615082795</v>
      </c>
      <c r="D176" s="63">
        <f t="shared" si="118"/>
        <v>9.2217644133203969</v>
      </c>
      <c r="E176" s="63">
        <f t="shared" si="118"/>
        <v>9.666728043598054</v>
      </c>
      <c r="F176" s="63">
        <f t="shared" si="118"/>
        <v>10.287845644921715</v>
      </c>
      <c r="G176" s="63">
        <f t="shared" si="118"/>
        <v>10.348630605022207</v>
      </c>
      <c r="H176" s="63">
        <f t="shared" si="118"/>
        <v>10.905920665507569</v>
      </c>
      <c r="I176" s="63">
        <f t="shared" si="118"/>
        <v>11.385259326760536</v>
      </c>
      <c r="J176" s="63">
        <f t="shared" si="118"/>
        <v>12.047008879773557</v>
      </c>
      <c r="K176" s="63">
        <f t="shared" si="118"/>
        <v>12.794312714260498</v>
      </c>
      <c r="L176" s="63">
        <f t="shared" si="118"/>
        <v>14.227183616435349</v>
      </c>
      <c r="M176" s="63">
        <f t="shared" si="118"/>
        <v>14.414433172629879</v>
      </c>
      <c r="N176" s="63">
        <f t="shared" si="118"/>
        <v>14.807823372524172</v>
      </c>
      <c r="O176" s="63">
        <f t="shared" ref="O176:S176" si="128">O36/O$41*100</f>
        <v>14.803147924071784</v>
      </c>
      <c r="P176" s="63">
        <f t="shared" si="128"/>
        <v>13.958552961481807</v>
      </c>
      <c r="Q176" s="63">
        <f t="shared" si="128"/>
        <v>14.077790199841592</v>
      </c>
      <c r="R176" s="63">
        <f t="shared" si="128"/>
        <v>14.246034155642867</v>
      </c>
      <c r="S176" s="63">
        <f t="shared" si="128"/>
        <v>14.354922347634552</v>
      </c>
    </row>
    <row r="177" spans="1:19">
      <c r="A177" s="3" t="s">
        <v>11</v>
      </c>
      <c r="B177" s="63"/>
      <c r="C177" s="63">
        <f t="shared" si="118"/>
        <v>7.1127130527575027</v>
      </c>
      <c r="D177" s="63">
        <f t="shared" si="118"/>
        <v>7.5028879772759476</v>
      </c>
      <c r="E177" s="63">
        <f t="shared" si="118"/>
        <v>7.4439139712042595</v>
      </c>
      <c r="F177" s="63">
        <f t="shared" si="118"/>
        <v>7.8300570374337237</v>
      </c>
      <c r="G177" s="63">
        <f t="shared" si="118"/>
        <v>8.2368893202911906</v>
      </c>
      <c r="H177" s="63">
        <f t="shared" si="118"/>
        <v>8.3221238116910587</v>
      </c>
      <c r="I177" s="63">
        <f t="shared" si="118"/>
        <v>8.2876820562729971</v>
      </c>
      <c r="J177" s="63">
        <f t="shared" si="118"/>
        <v>8.5005455850257921</v>
      </c>
      <c r="K177" s="63">
        <f t="shared" si="118"/>
        <v>8.5507556098586726</v>
      </c>
      <c r="L177" s="63">
        <f t="shared" si="118"/>
        <v>8.3790453776546787</v>
      </c>
      <c r="M177" s="63">
        <f t="shared" si="118"/>
        <v>8.4169340920046682</v>
      </c>
      <c r="N177" s="63">
        <f t="shared" si="118"/>
        <v>8.332585092186827</v>
      </c>
      <c r="O177" s="63">
        <f t="shared" ref="O177:S177" si="129">O37/O$41*100</f>
        <v>8.1286288935147351</v>
      </c>
      <c r="P177" s="63">
        <f t="shared" si="129"/>
        <v>8.1322030045862004</v>
      </c>
      <c r="Q177" s="63">
        <f t="shared" si="129"/>
        <v>7.8613635211956456</v>
      </c>
      <c r="R177" s="63">
        <f t="shared" si="129"/>
        <v>7.8067531515306614</v>
      </c>
      <c r="S177" s="63">
        <f t="shared" si="129"/>
        <v>7.6455074407221133</v>
      </c>
    </row>
    <row r="178" spans="1:19">
      <c r="A178" s="28" t="s">
        <v>12</v>
      </c>
      <c r="B178" s="64"/>
      <c r="C178" s="168">
        <f t="shared" si="118"/>
        <v>23.586813082594784</v>
      </c>
      <c r="D178" s="168">
        <f t="shared" si="118"/>
        <v>23.457022928893707</v>
      </c>
      <c r="E178" s="168">
        <f t="shared" si="118"/>
        <v>23.439592994287693</v>
      </c>
      <c r="F178" s="168">
        <f t="shared" si="118"/>
        <v>22.660969063440152</v>
      </c>
      <c r="G178" s="168">
        <f t="shared" si="118"/>
        <v>22.221814927601809</v>
      </c>
      <c r="H178" s="168">
        <f t="shared" si="118"/>
        <v>22.118243497146757</v>
      </c>
      <c r="I178" s="168">
        <f t="shared" si="118"/>
        <v>21.950365363708833</v>
      </c>
      <c r="J178" s="168">
        <f t="shared" si="118"/>
        <v>22.193177785638824</v>
      </c>
      <c r="K178" s="168">
        <f t="shared" si="118"/>
        <v>22.223368936182645</v>
      </c>
      <c r="L178" s="168">
        <f t="shared" si="118"/>
        <v>22.209141059591079</v>
      </c>
      <c r="M178" s="168">
        <f t="shared" si="118"/>
        <v>22.105688171691956</v>
      </c>
      <c r="N178" s="168">
        <f t="shared" si="118"/>
        <v>22.030298399871914</v>
      </c>
      <c r="O178" s="168">
        <f t="shared" ref="O178:S178" si="130">O38/O$41*100</f>
        <v>22.14748475424846</v>
      </c>
      <c r="P178" s="168">
        <f t="shared" si="130"/>
        <v>24.068240336074538</v>
      </c>
      <c r="Q178" s="168">
        <f t="shared" si="130"/>
        <v>24.877051745444795</v>
      </c>
      <c r="R178" s="168">
        <f t="shared" si="130"/>
        <v>24.991572053233355</v>
      </c>
      <c r="S178" s="168">
        <f t="shared" si="130"/>
        <v>25.064933542961299</v>
      </c>
    </row>
    <row r="179" spans="1:19" ht="25.5" hidden="1">
      <c r="A179" s="5" t="str">
        <f>A100</f>
        <v>KZN - Annual Compensation of Employees</v>
      </c>
      <c r="B179" s="62"/>
      <c r="C179" s="62">
        <f t="shared" si="118"/>
        <v>100</v>
      </c>
      <c r="D179" s="62">
        <f t="shared" si="118"/>
        <v>100</v>
      </c>
      <c r="E179" s="62">
        <f t="shared" si="118"/>
        <v>100</v>
      </c>
      <c r="F179" s="62">
        <f t="shared" si="118"/>
        <v>100</v>
      </c>
      <c r="G179" s="62">
        <f t="shared" si="118"/>
        <v>100</v>
      </c>
      <c r="H179" s="62">
        <f t="shared" si="118"/>
        <v>100</v>
      </c>
      <c r="I179" s="62">
        <f t="shared" si="118"/>
        <v>100</v>
      </c>
      <c r="J179" s="62">
        <f t="shared" si="118"/>
        <v>100</v>
      </c>
      <c r="K179" s="62">
        <f t="shared" si="118"/>
        <v>100</v>
      </c>
      <c r="L179" s="62">
        <f t="shared" si="118"/>
        <v>100</v>
      </c>
      <c r="M179" s="62">
        <f t="shared" si="118"/>
        <v>100</v>
      </c>
      <c r="N179" s="62">
        <f t="shared" si="118"/>
        <v>100</v>
      </c>
      <c r="O179" s="62">
        <f t="shared" ref="O179:S179" si="131">O39/O$41*100</f>
        <v>100</v>
      </c>
      <c r="P179" s="62">
        <f t="shared" si="131"/>
        <v>99.999412984780434</v>
      </c>
      <c r="Q179" s="62">
        <f t="shared" si="131"/>
        <v>99.998952677031085</v>
      </c>
      <c r="R179" s="62">
        <f t="shared" si="131"/>
        <v>99.998568147641279</v>
      </c>
      <c r="S179" s="62">
        <f t="shared" si="131"/>
        <v>99.998243356783604</v>
      </c>
    </row>
    <row r="180" spans="1:19" hidden="1">
      <c r="A180" s="6" t="s">
        <v>14</v>
      </c>
      <c r="B180" s="63"/>
      <c r="C180" s="63">
        <f t="shared" si="118"/>
        <v>0</v>
      </c>
      <c r="D180" s="63">
        <f t="shared" si="118"/>
        <v>0</v>
      </c>
      <c r="E180" s="63">
        <f t="shared" si="118"/>
        <v>0</v>
      </c>
      <c r="F180" s="63">
        <f t="shared" si="118"/>
        <v>0</v>
      </c>
      <c r="G180" s="63">
        <f t="shared" si="118"/>
        <v>0</v>
      </c>
      <c r="H180" s="63">
        <f t="shared" si="118"/>
        <v>0</v>
      </c>
      <c r="I180" s="63">
        <f t="shared" si="118"/>
        <v>0</v>
      </c>
      <c r="J180" s="63">
        <f t="shared" si="118"/>
        <v>0</v>
      </c>
      <c r="K180" s="63">
        <f t="shared" si="118"/>
        <v>0</v>
      </c>
      <c r="L180" s="63">
        <f t="shared" si="118"/>
        <v>0</v>
      </c>
      <c r="M180" s="63">
        <f t="shared" si="118"/>
        <v>0</v>
      </c>
      <c r="N180" s="63">
        <f t="shared" si="118"/>
        <v>0</v>
      </c>
      <c r="O180" s="63">
        <f t="shared" ref="O180:S180" si="132">O40/O$41*100</f>
        <v>0</v>
      </c>
      <c r="P180" s="63">
        <f t="shared" si="132"/>
        <v>5.8701521956808494E-4</v>
      </c>
      <c r="Q180" s="63">
        <f t="shared" si="132"/>
        <v>1.0473229689119676E-3</v>
      </c>
      <c r="R180" s="63">
        <f t="shared" si="132"/>
        <v>1.4318523587194187E-3</v>
      </c>
      <c r="S180" s="63">
        <f t="shared" si="132"/>
        <v>1.7566432163964253E-3</v>
      </c>
    </row>
    <row r="181" spans="1:19" ht="13.5" thickBot="1">
      <c r="A181" s="71" t="str">
        <f>A179</f>
        <v>KZN - Annual Compensation of Employees</v>
      </c>
      <c r="B181" s="65"/>
      <c r="C181" s="65">
        <f t="shared" si="118"/>
        <v>100</v>
      </c>
      <c r="D181" s="65">
        <f t="shared" si="118"/>
        <v>100</v>
      </c>
      <c r="E181" s="65">
        <f t="shared" si="118"/>
        <v>100</v>
      </c>
      <c r="F181" s="65">
        <f t="shared" si="118"/>
        <v>100</v>
      </c>
      <c r="G181" s="65">
        <f t="shared" si="118"/>
        <v>100</v>
      </c>
      <c r="H181" s="65">
        <f t="shared" si="118"/>
        <v>100</v>
      </c>
      <c r="I181" s="65">
        <f t="shared" si="118"/>
        <v>100</v>
      </c>
      <c r="J181" s="65">
        <f t="shared" si="118"/>
        <v>100</v>
      </c>
      <c r="K181" s="65">
        <f t="shared" si="118"/>
        <v>100</v>
      </c>
      <c r="L181" s="65">
        <f t="shared" si="118"/>
        <v>100</v>
      </c>
      <c r="M181" s="65">
        <f t="shared" si="118"/>
        <v>100</v>
      </c>
      <c r="N181" s="65">
        <f t="shared" si="118"/>
        <v>100</v>
      </c>
      <c r="O181" s="65">
        <f t="shared" ref="O181:S181" si="133">O41/O$41*100</f>
        <v>100</v>
      </c>
      <c r="P181" s="65">
        <f t="shared" si="133"/>
        <v>100</v>
      </c>
      <c r="Q181" s="65">
        <f t="shared" si="133"/>
        <v>100</v>
      </c>
      <c r="R181" s="65">
        <f t="shared" si="133"/>
        <v>100</v>
      </c>
      <c r="S181" s="65">
        <f t="shared" si="133"/>
        <v>100</v>
      </c>
    </row>
  </sheetData>
  <mergeCells count="7">
    <mergeCell ref="A1:S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D121"/>
  <sheetViews>
    <sheetView workbookViewId="0">
      <selection sqref="A1:BW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5" ht="42.75" customHeight="1" thickBot="1">
      <c r="A1" s="209" t="s">
        <v>200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210"/>
      <c r="BE1" s="210"/>
      <c r="BF1" s="210"/>
      <c r="BG1" s="210"/>
      <c r="BH1" s="210"/>
      <c r="BI1" s="210"/>
      <c r="BJ1" s="210"/>
      <c r="BK1" s="210"/>
      <c r="BL1" s="210"/>
      <c r="BM1" s="210"/>
      <c r="BN1" s="210"/>
      <c r="BO1" s="210"/>
      <c r="BP1" s="210"/>
      <c r="BQ1" s="210"/>
      <c r="BR1" s="210"/>
      <c r="BS1" s="210"/>
      <c r="BT1" s="210"/>
      <c r="BU1" s="210"/>
      <c r="BV1" s="210"/>
      <c r="BW1" s="211"/>
    </row>
    <row r="3" spans="1:75" ht="18">
      <c r="A3" s="206" t="str">
        <f>Annual!A3</f>
        <v>SA – Annual Compensation of Employees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</row>
    <row r="4" spans="1:75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5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</row>
    <row r="6" spans="1:75" ht="13.5" thickTop="1">
      <c r="A6" s="2" t="s">
        <v>0</v>
      </c>
      <c r="B6" s="21">
        <f t="shared" ref="B6:Y6" si="0">SUM(B7:B8)</f>
        <v>5864.34</v>
      </c>
      <c r="C6" s="15">
        <f t="shared" si="0"/>
        <v>6059.67</v>
      </c>
      <c r="D6" s="15">
        <f t="shared" si="0"/>
        <v>6372.14</v>
      </c>
      <c r="E6" s="15">
        <f t="shared" si="0"/>
        <v>6562.0599999999995</v>
      </c>
      <c r="F6" s="15">
        <f t="shared" si="0"/>
        <v>6552</v>
      </c>
      <c r="G6" s="15">
        <f t="shared" si="0"/>
        <v>6577.89</v>
      </c>
      <c r="H6" s="15">
        <f t="shared" si="0"/>
        <v>6792.1</v>
      </c>
      <c r="I6" s="15">
        <f t="shared" si="0"/>
        <v>6955.03</v>
      </c>
      <c r="J6" s="15">
        <f t="shared" si="0"/>
        <v>7155.85</v>
      </c>
      <c r="K6" s="15">
        <f t="shared" si="0"/>
        <v>7181.7199999999993</v>
      </c>
      <c r="L6" s="15">
        <f t="shared" si="0"/>
        <v>7473</v>
      </c>
      <c r="M6" s="15">
        <f t="shared" si="0"/>
        <v>7654.97</v>
      </c>
      <c r="N6" s="15">
        <f t="shared" si="0"/>
        <v>7797.8</v>
      </c>
      <c r="O6" s="15">
        <f t="shared" si="0"/>
        <v>7801</v>
      </c>
      <c r="P6" s="15">
        <f t="shared" si="0"/>
        <v>7969.2</v>
      </c>
      <c r="Q6" s="15">
        <f t="shared" si="0"/>
        <v>8242</v>
      </c>
      <c r="R6" s="15">
        <f t="shared" si="0"/>
        <v>8340.25</v>
      </c>
      <c r="S6" s="15">
        <f t="shared" si="0"/>
        <v>8665.35</v>
      </c>
      <c r="T6" s="15">
        <f t="shared" si="0"/>
        <v>8938.15</v>
      </c>
      <c r="U6" s="15">
        <f t="shared" si="0"/>
        <v>8888.25</v>
      </c>
      <c r="V6" s="15">
        <f t="shared" si="0"/>
        <v>9139.73</v>
      </c>
      <c r="W6" s="15">
        <f t="shared" si="0"/>
        <v>9324.7000000000007</v>
      </c>
      <c r="X6" s="15">
        <f t="shared" si="0"/>
        <v>9522.7000000000007</v>
      </c>
      <c r="Y6" s="15">
        <f t="shared" si="0"/>
        <v>9679.869999999999</v>
      </c>
      <c r="Z6" s="15">
        <f t="shared" ref="Z6:AZ6" si="1">SUM(Z7:Z8)</f>
        <v>9963.75</v>
      </c>
      <c r="AA6" s="15">
        <f t="shared" si="1"/>
        <v>10150.75</v>
      </c>
      <c r="AB6" s="15">
        <f t="shared" si="1"/>
        <v>10434.75</v>
      </c>
      <c r="AC6" s="15">
        <f t="shared" si="1"/>
        <v>10710.75</v>
      </c>
      <c r="AD6" s="15">
        <f t="shared" si="1"/>
        <v>11530</v>
      </c>
      <c r="AE6" s="15">
        <f t="shared" si="1"/>
        <v>12082</v>
      </c>
      <c r="AF6" s="15">
        <f t="shared" si="1"/>
        <v>12703</v>
      </c>
      <c r="AG6" s="15">
        <f t="shared" si="1"/>
        <v>12742</v>
      </c>
      <c r="AH6" s="15">
        <f t="shared" si="1"/>
        <v>12004.25</v>
      </c>
      <c r="AI6" s="15">
        <f t="shared" si="1"/>
        <v>11951.25</v>
      </c>
      <c r="AJ6" s="15">
        <f t="shared" si="1"/>
        <v>12348.25</v>
      </c>
      <c r="AK6" s="15">
        <f t="shared" si="1"/>
        <v>12344.25</v>
      </c>
      <c r="AL6" s="15">
        <f t="shared" si="1"/>
        <v>12393.75</v>
      </c>
      <c r="AM6" s="15">
        <f t="shared" si="1"/>
        <v>12651.75</v>
      </c>
      <c r="AN6" s="15">
        <f t="shared" si="1"/>
        <v>12852.75</v>
      </c>
      <c r="AO6" s="15">
        <f t="shared" si="1"/>
        <v>12918.75</v>
      </c>
      <c r="AP6" s="15">
        <f t="shared" si="1"/>
        <v>12575.25</v>
      </c>
      <c r="AQ6" s="15">
        <f t="shared" si="1"/>
        <v>12840.25</v>
      </c>
      <c r="AR6" s="15">
        <f t="shared" si="1"/>
        <v>13712.4</v>
      </c>
      <c r="AS6" s="15">
        <f t="shared" si="1"/>
        <v>13892.1</v>
      </c>
      <c r="AT6" s="15">
        <f t="shared" si="1"/>
        <v>14412</v>
      </c>
      <c r="AU6" s="15">
        <f t="shared" si="1"/>
        <v>14733</v>
      </c>
      <c r="AV6" s="15">
        <f t="shared" si="1"/>
        <v>15699</v>
      </c>
      <c r="AW6" s="15">
        <f t="shared" si="1"/>
        <v>16327</v>
      </c>
      <c r="AX6" s="15">
        <f t="shared" si="1"/>
        <v>16821.2</v>
      </c>
      <c r="AY6" s="15">
        <f t="shared" si="1"/>
        <v>17330.22</v>
      </c>
      <c r="AZ6" s="15">
        <f t="shared" si="1"/>
        <v>18340.099999999999</v>
      </c>
      <c r="BA6" s="15">
        <f t="shared" ref="BA6:BH6" si="2">SUM(BA7:BA8)</f>
        <v>19175.099999999999</v>
      </c>
      <c r="BB6" s="15">
        <f t="shared" si="2"/>
        <v>20126.206999999999</v>
      </c>
      <c r="BC6" s="15">
        <f t="shared" si="2"/>
        <v>20666.311999999998</v>
      </c>
      <c r="BD6" s="15">
        <f t="shared" si="2"/>
        <v>21700.601999999999</v>
      </c>
      <c r="BE6" s="15">
        <f t="shared" si="2"/>
        <v>22484.879000000001</v>
      </c>
      <c r="BF6" s="15">
        <f t="shared" si="2"/>
        <v>22454.584000000003</v>
      </c>
      <c r="BG6" s="15">
        <f t="shared" si="2"/>
        <v>22383.036</v>
      </c>
      <c r="BH6" s="15">
        <f t="shared" si="2"/>
        <v>23277.748</v>
      </c>
      <c r="BI6" s="15">
        <f t="shared" ref="BI6:BN6" si="3">SUM(BI7:BI8)</f>
        <v>23382.632000000001</v>
      </c>
      <c r="BJ6" s="15">
        <f t="shared" si="3"/>
        <v>24350</v>
      </c>
      <c r="BK6" s="15">
        <f t="shared" si="3"/>
        <v>24743</v>
      </c>
      <c r="BL6" s="15">
        <f t="shared" si="3"/>
        <v>26349</v>
      </c>
      <c r="BM6" s="15">
        <f t="shared" si="3"/>
        <v>25887</v>
      </c>
      <c r="BN6" s="15">
        <f t="shared" si="3"/>
        <v>26344</v>
      </c>
      <c r="BO6" s="15">
        <f t="shared" ref="BO6:BW6" si="4">SUM(BO7:BO8)</f>
        <v>27053</v>
      </c>
      <c r="BP6" s="15">
        <f t="shared" si="4"/>
        <v>27921</v>
      </c>
      <c r="BQ6" s="15">
        <f t="shared" si="4"/>
        <v>29312</v>
      </c>
      <c r="BR6" s="15">
        <f t="shared" si="4"/>
        <v>29374</v>
      </c>
      <c r="BS6" s="15">
        <f t="shared" si="4"/>
        <v>30380</v>
      </c>
      <c r="BT6" s="15">
        <f t="shared" ref="BT6:BV6" si="5">SUM(BT7:BT8)</f>
        <v>30625</v>
      </c>
      <c r="BU6" s="15">
        <f t="shared" si="5"/>
        <v>32140</v>
      </c>
      <c r="BV6" s="15">
        <f t="shared" si="5"/>
        <v>31820.84</v>
      </c>
      <c r="BW6" s="15">
        <f t="shared" si="4"/>
        <v>33063.273136104879</v>
      </c>
    </row>
    <row r="7" spans="1:75">
      <c r="A7" s="3" t="s">
        <v>1</v>
      </c>
      <c r="B7" s="34">
        <v>1550.47</v>
      </c>
      <c r="C7" s="35">
        <v>1667.47</v>
      </c>
      <c r="D7" s="35">
        <v>1660.34</v>
      </c>
      <c r="E7" s="35">
        <v>1528.06</v>
      </c>
      <c r="F7" s="35">
        <v>1672</v>
      </c>
      <c r="G7" s="35">
        <v>1797.89</v>
      </c>
      <c r="H7" s="35">
        <v>1790.1</v>
      </c>
      <c r="I7" s="35">
        <v>1648.03</v>
      </c>
      <c r="J7" s="35">
        <v>1791.72</v>
      </c>
      <c r="K7" s="35">
        <v>1927.6</v>
      </c>
      <c r="L7" s="35">
        <v>1919.88</v>
      </c>
      <c r="M7" s="35">
        <v>1765.84</v>
      </c>
      <c r="N7" s="35">
        <v>2011.8</v>
      </c>
      <c r="O7" s="35">
        <v>2165</v>
      </c>
      <c r="P7" s="35">
        <v>2155.1999999999998</v>
      </c>
      <c r="Q7" s="35">
        <v>1982</v>
      </c>
      <c r="R7" s="35">
        <v>2185.25</v>
      </c>
      <c r="S7" s="35">
        <v>2330.25</v>
      </c>
      <c r="T7" s="35">
        <v>2247.25</v>
      </c>
      <c r="U7" s="35">
        <v>2049.25</v>
      </c>
      <c r="V7" s="35">
        <v>2286.98</v>
      </c>
      <c r="W7" s="35">
        <v>2486</v>
      </c>
      <c r="X7" s="35">
        <v>2425.9</v>
      </c>
      <c r="Y7" s="35">
        <v>2210.12</v>
      </c>
      <c r="Z7" s="35">
        <v>2465.75</v>
      </c>
      <c r="AA7" s="35">
        <v>2644.75</v>
      </c>
      <c r="AB7" s="35">
        <v>2549.75</v>
      </c>
      <c r="AC7" s="35">
        <v>2317.75</v>
      </c>
      <c r="AD7" s="35">
        <v>3332</v>
      </c>
      <c r="AE7" s="35">
        <v>3884</v>
      </c>
      <c r="AF7" s="35">
        <v>3907</v>
      </c>
      <c r="AG7" s="35">
        <v>3479</v>
      </c>
      <c r="AH7" s="35">
        <v>3206</v>
      </c>
      <c r="AI7" s="35">
        <v>3559</v>
      </c>
      <c r="AJ7" s="35">
        <v>3527</v>
      </c>
      <c r="AK7" s="35">
        <v>3163</v>
      </c>
      <c r="AL7" s="35">
        <v>3172</v>
      </c>
      <c r="AM7" s="35">
        <v>3383</v>
      </c>
      <c r="AN7" s="35">
        <v>3353</v>
      </c>
      <c r="AO7" s="35">
        <v>3004</v>
      </c>
      <c r="AP7" s="35">
        <v>2946</v>
      </c>
      <c r="AQ7" s="35">
        <v>3167</v>
      </c>
      <c r="AR7" s="35">
        <v>3196.15</v>
      </c>
      <c r="AS7" s="35">
        <v>2833.85</v>
      </c>
      <c r="AT7" s="35">
        <v>3103</v>
      </c>
      <c r="AU7" s="35">
        <v>3329</v>
      </c>
      <c r="AV7" s="35">
        <v>3361</v>
      </c>
      <c r="AW7" s="35">
        <v>3047</v>
      </c>
      <c r="AX7" s="35">
        <v>3559.1</v>
      </c>
      <c r="AY7" s="35">
        <v>3782.1</v>
      </c>
      <c r="AZ7" s="35">
        <v>3830.1</v>
      </c>
      <c r="BA7" s="35">
        <v>3480.1</v>
      </c>
      <c r="BB7" s="35">
        <v>4156.2089999999998</v>
      </c>
      <c r="BC7" s="35">
        <v>4212.2839999999997</v>
      </c>
      <c r="BD7" s="35">
        <v>4225.8729999999996</v>
      </c>
      <c r="BE7" s="35">
        <v>3945.634</v>
      </c>
      <c r="BF7" s="35">
        <v>4622.8450000000003</v>
      </c>
      <c r="BG7" s="35">
        <v>4654.3710000000001</v>
      </c>
      <c r="BH7" s="35">
        <v>4569.5659999999998</v>
      </c>
      <c r="BI7" s="35">
        <v>4132.2179999999998</v>
      </c>
      <c r="BJ7" s="35">
        <v>4792</v>
      </c>
      <c r="BK7" s="35">
        <v>4864</v>
      </c>
      <c r="BL7" s="35">
        <v>4746</v>
      </c>
      <c r="BM7" s="35">
        <v>4317</v>
      </c>
      <c r="BN7" s="35">
        <v>4986</v>
      </c>
      <c r="BO7" s="35">
        <v>5184</v>
      </c>
      <c r="BP7" s="35">
        <v>5036</v>
      </c>
      <c r="BQ7" s="35">
        <v>4581</v>
      </c>
      <c r="BR7" s="35">
        <v>5348</v>
      </c>
      <c r="BS7" s="35">
        <v>5554</v>
      </c>
      <c r="BT7" s="35">
        <v>5459</v>
      </c>
      <c r="BU7" s="35">
        <v>4996</v>
      </c>
      <c r="BV7" s="35">
        <v>5775.84</v>
      </c>
      <c r="BW7" s="35">
        <v>6066.2731361048754</v>
      </c>
    </row>
    <row r="8" spans="1:75">
      <c r="A8" s="68" t="s">
        <v>2</v>
      </c>
      <c r="B8" s="36">
        <v>4313.87</v>
      </c>
      <c r="C8" s="37">
        <v>4392.2</v>
      </c>
      <c r="D8" s="37">
        <v>4711.8</v>
      </c>
      <c r="E8" s="37">
        <v>5034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5786</v>
      </c>
      <c r="O8" s="37">
        <v>5636</v>
      </c>
      <c r="P8" s="37">
        <v>5814</v>
      </c>
      <c r="Q8" s="37">
        <v>6260</v>
      </c>
      <c r="R8" s="37">
        <v>6155</v>
      </c>
      <c r="S8" s="37">
        <v>6335.1</v>
      </c>
      <c r="T8" s="37">
        <v>6690.9</v>
      </c>
      <c r="U8" s="37">
        <v>6839</v>
      </c>
      <c r="V8" s="37">
        <v>6852.75</v>
      </c>
      <c r="W8" s="37">
        <v>6838.7</v>
      </c>
      <c r="X8" s="37">
        <v>7096.8</v>
      </c>
      <c r="Y8" s="37">
        <v>7469.75</v>
      </c>
      <c r="Z8" s="37">
        <v>7498</v>
      </c>
      <c r="AA8" s="37">
        <v>7506</v>
      </c>
      <c r="AB8" s="37">
        <v>7885</v>
      </c>
      <c r="AC8" s="37">
        <v>8393</v>
      </c>
      <c r="AD8" s="37">
        <v>8198</v>
      </c>
      <c r="AE8" s="37">
        <v>8198</v>
      </c>
      <c r="AF8" s="37">
        <v>8796</v>
      </c>
      <c r="AG8" s="37">
        <v>9263</v>
      </c>
      <c r="AH8" s="37">
        <v>8798.25</v>
      </c>
      <c r="AI8" s="37">
        <v>8392.25</v>
      </c>
      <c r="AJ8" s="37">
        <v>8821.25</v>
      </c>
      <c r="AK8" s="37">
        <v>9181.25</v>
      </c>
      <c r="AL8" s="37">
        <v>9221.75</v>
      </c>
      <c r="AM8" s="37">
        <v>9268.75</v>
      </c>
      <c r="AN8" s="37">
        <v>9499.75</v>
      </c>
      <c r="AO8" s="37">
        <v>9914.75</v>
      </c>
      <c r="AP8" s="37">
        <v>9629.25</v>
      </c>
      <c r="AQ8" s="37">
        <v>9673.25</v>
      </c>
      <c r="AR8" s="37">
        <v>10516.25</v>
      </c>
      <c r="AS8" s="37">
        <v>11058.25</v>
      </c>
      <c r="AT8" s="37">
        <v>11309</v>
      </c>
      <c r="AU8" s="37">
        <v>11404</v>
      </c>
      <c r="AV8" s="37">
        <v>12338</v>
      </c>
      <c r="AW8" s="37">
        <v>13280</v>
      </c>
      <c r="AX8" s="37">
        <v>13262.1</v>
      </c>
      <c r="AY8" s="37">
        <v>13548.12</v>
      </c>
      <c r="AZ8" s="37">
        <v>14510</v>
      </c>
      <c r="BA8" s="37">
        <v>15695</v>
      </c>
      <c r="BB8" s="37">
        <v>15969.998</v>
      </c>
      <c r="BC8" s="37">
        <v>16454.027999999998</v>
      </c>
      <c r="BD8" s="37">
        <v>17474.728999999999</v>
      </c>
      <c r="BE8" s="37">
        <v>18539.244999999999</v>
      </c>
      <c r="BF8" s="35">
        <v>17831.739000000001</v>
      </c>
      <c r="BG8" s="35">
        <v>17728.665000000001</v>
      </c>
      <c r="BH8" s="35">
        <v>18708.182000000001</v>
      </c>
      <c r="BI8" s="35">
        <v>19250.414000000001</v>
      </c>
      <c r="BJ8" s="35">
        <v>19558</v>
      </c>
      <c r="BK8" s="35">
        <v>19879</v>
      </c>
      <c r="BL8" s="35">
        <v>21603</v>
      </c>
      <c r="BM8" s="35">
        <v>21570</v>
      </c>
      <c r="BN8" s="35">
        <v>21358</v>
      </c>
      <c r="BO8" s="35">
        <v>21869</v>
      </c>
      <c r="BP8" s="35">
        <v>22885</v>
      </c>
      <c r="BQ8" s="35">
        <v>24731</v>
      </c>
      <c r="BR8" s="35">
        <v>24026</v>
      </c>
      <c r="BS8" s="35">
        <v>24826</v>
      </c>
      <c r="BT8" s="35">
        <v>25166</v>
      </c>
      <c r="BU8" s="35">
        <v>27144</v>
      </c>
      <c r="BV8" s="35">
        <v>26045</v>
      </c>
      <c r="BW8" s="35">
        <v>26997</v>
      </c>
    </row>
    <row r="9" spans="1:75">
      <c r="A9" s="2" t="s">
        <v>3</v>
      </c>
      <c r="B9" s="31">
        <f t="shared" ref="B9:Z9" si="6">SUM(B10:B12)</f>
        <v>16808.941868691407</v>
      </c>
      <c r="C9" s="32">
        <f t="shared" si="6"/>
        <v>17055.44154934194</v>
      </c>
      <c r="D9" s="32">
        <f t="shared" si="6"/>
        <v>18019.909580986889</v>
      </c>
      <c r="E9" s="32">
        <f t="shared" si="6"/>
        <v>20451.72895499002</v>
      </c>
      <c r="F9" s="32">
        <f t="shared" si="6"/>
        <v>18344.707036019598</v>
      </c>
      <c r="G9" s="32">
        <f t="shared" si="6"/>
        <v>18410.170761705995</v>
      </c>
      <c r="H9" s="32">
        <f t="shared" si="6"/>
        <v>19442.51009520303</v>
      </c>
      <c r="I9" s="32">
        <f t="shared" si="6"/>
        <v>21280.880727297856</v>
      </c>
      <c r="J9" s="32">
        <f t="shared" si="6"/>
        <v>19260.914848952074</v>
      </c>
      <c r="K9" s="32">
        <f t="shared" si="6"/>
        <v>19826.982682647285</v>
      </c>
      <c r="L9" s="32">
        <f t="shared" si="6"/>
        <v>20626.842051354961</v>
      </c>
      <c r="M9" s="32">
        <f t="shared" si="6"/>
        <v>22765.572539313136</v>
      </c>
      <c r="N9" s="32">
        <f t="shared" si="6"/>
        <v>21213.056</v>
      </c>
      <c r="O9" s="32">
        <f t="shared" si="6"/>
        <v>21961.935000000001</v>
      </c>
      <c r="P9" s="32">
        <f t="shared" si="6"/>
        <v>22705.277999999998</v>
      </c>
      <c r="Q9" s="32">
        <f t="shared" si="6"/>
        <v>25401.731</v>
      </c>
      <c r="R9" s="32">
        <f t="shared" si="6"/>
        <v>22577.747000000003</v>
      </c>
      <c r="S9" s="32">
        <f t="shared" si="6"/>
        <v>23043.022000000001</v>
      </c>
      <c r="T9" s="32">
        <f t="shared" si="6"/>
        <v>23588.562000000002</v>
      </c>
      <c r="U9" s="32">
        <f t="shared" si="6"/>
        <v>26745.669000000002</v>
      </c>
      <c r="V9" s="32">
        <f t="shared" si="6"/>
        <v>24260.541000000001</v>
      </c>
      <c r="W9" s="32">
        <f t="shared" si="6"/>
        <v>25055.307000000001</v>
      </c>
      <c r="X9" s="32">
        <f t="shared" si="6"/>
        <v>25839.846000000001</v>
      </c>
      <c r="Y9" s="32">
        <f t="shared" si="6"/>
        <v>28801.306</v>
      </c>
      <c r="Z9" s="32">
        <f t="shared" si="6"/>
        <v>25950.238000000001</v>
      </c>
      <c r="AA9" s="32">
        <f t="shared" ref="AA9:AZ9" si="7">SUM(AA10:AA12)</f>
        <v>26482.457000000002</v>
      </c>
      <c r="AB9" s="32">
        <f t="shared" si="7"/>
        <v>27158.756000000001</v>
      </c>
      <c r="AC9" s="32">
        <f t="shared" si="7"/>
        <v>30400.548999999999</v>
      </c>
      <c r="AD9" s="32">
        <f t="shared" si="7"/>
        <v>28488</v>
      </c>
      <c r="AE9" s="32">
        <f t="shared" si="7"/>
        <v>29806.899999999998</v>
      </c>
      <c r="AF9" s="32">
        <f t="shared" si="7"/>
        <v>30612.1</v>
      </c>
      <c r="AG9" s="32">
        <f t="shared" si="7"/>
        <v>34140</v>
      </c>
      <c r="AH9" s="32">
        <f t="shared" si="7"/>
        <v>30891</v>
      </c>
      <c r="AI9" s="32">
        <f t="shared" si="7"/>
        <v>31791</v>
      </c>
      <c r="AJ9" s="32">
        <f t="shared" si="7"/>
        <v>32363</v>
      </c>
      <c r="AK9" s="32">
        <f t="shared" si="7"/>
        <v>36274</v>
      </c>
      <c r="AL9" s="32">
        <f t="shared" si="7"/>
        <v>32774.6</v>
      </c>
      <c r="AM9" s="32">
        <f t="shared" si="7"/>
        <v>34263.4</v>
      </c>
      <c r="AN9" s="32">
        <f t="shared" si="7"/>
        <v>34801</v>
      </c>
      <c r="AO9" s="32">
        <f t="shared" si="7"/>
        <v>38954</v>
      </c>
      <c r="AP9" s="32">
        <f t="shared" si="7"/>
        <v>35423.199999999997</v>
      </c>
      <c r="AQ9" s="32">
        <f t="shared" si="7"/>
        <v>36925.199999999997</v>
      </c>
      <c r="AR9" s="32">
        <f t="shared" si="7"/>
        <v>37554.6</v>
      </c>
      <c r="AS9" s="32">
        <f t="shared" si="7"/>
        <v>42586</v>
      </c>
      <c r="AT9" s="32">
        <f t="shared" si="7"/>
        <v>38628</v>
      </c>
      <c r="AU9" s="32">
        <f t="shared" si="7"/>
        <v>41013</v>
      </c>
      <c r="AV9" s="32">
        <f t="shared" si="7"/>
        <v>41695</v>
      </c>
      <c r="AW9" s="32">
        <f t="shared" si="7"/>
        <v>47835</v>
      </c>
      <c r="AX9" s="32">
        <f t="shared" si="7"/>
        <v>44295.9</v>
      </c>
      <c r="AY9" s="32">
        <f t="shared" si="7"/>
        <v>47686.93</v>
      </c>
      <c r="AZ9" s="32">
        <f t="shared" si="7"/>
        <v>49051</v>
      </c>
      <c r="BA9" s="32">
        <f t="shared" ref="BA9:BH9" si="8">SUM(BA10:BA12)</f>
        <v>56591.03</v>
      </c>
      <c r="BB9" s="32">
        <f t="shared" si="8"/>
        <v>50533.792000000001</v>
      </c>
      <c r="BC9" s="32">
        <f t="shared" si="8"/>
        <v>54667.675000000003</v>
      </c>
      <c r="BD9" s="32">
        <f t="shared" si="8"/>
        <v>56829.046999999999</v>
      </c>
      <c r="BE9" s="32">
        <f t="shared" si="8"/>
        <v>64385.485999999997</v>
      </c>
      <c r="BF9" s="17">
        <f t="shared" si="8"/>
        <v>54465.714</v>
      </c>
      <c r="BG9" s="17">
        <f t="shared" si="8"/>
        <v>57223.05</v>
      </c>
      <c r="BH9" s="17">
        <f t="shared" si="8"/>
        <v>61092.928</v>
      </c>
      <c r="BI9" s="17">
        <f t="shared" ref="BI9:BN9" si="9">SUM(BI10:BI12)</f>
        <v>69811.437000000005</v>
      </c>
      <c r="BJ9" s="17">
        <f t="shared" si="9"/>
        <v>60002</v>
      </c>
      <c r="BK9" s="17">
        <f t="shared" si="9"/>
        <v>63591</v>
      </c>
      <c r="BL9" s="17">
        <f t="shared" si="9"/>
        <v>65704</v>
      </c>
      <c r="BM9" s="17">
        <f t="shared" si="9"/>
        <v>76170</v>
      </c>
      <c r="BN9" s="17">
        <f t="shared" si="9"/>
        <v>65265</v>
      </c>
      <c r="BO9" s="17">
        <f t="shared" ref="BO9:BW9" si="10">SUM(BO10:BO12)</f>
        <v>68108</v>
      </c>
      <c r="BP9" s="17">
        <f t="shared" si="10"/>
        <v>70638</v>
      </c>
      <c r="BQ9" s="17">
        <f t="shared" si="10"/>
        <v>81869</v>
      </c>
      <c r="BR9" s="17">
        <f t="shared" si="10"/>
        <v>71093</v>
      </c>
      <c r="BS9" s="17">
        <f t="shared" si="10"/>
        <v>74811</v>
      </c>
      <c r="BT9" s="17">
        <f t="shared" ref="BT9:BV9" si="11">SUM(BT10:BT12)</f>
        <v>77652</v>
      </c>
      <c r="BU9" s="17">
        <f t="shared" si="11"/>
        <v>89718</v>
      </c>
      <c r="BV9" s="17">
        <f t="shared" si="11"/>
        <v>77734</v>
      </c>
      <c r="BW9" s="17">
        <f t="shared" si="10"/>
        <v>82086</v>
      </c>
    </row>
    <row r="10" spans="1:75">
      <c r="A10" s="3" t="s">
        <v>4</v>
      </c>
      <c r="B10" s="34">
        <v>13123.4</v>
      </c>
      <c r="C10" s="35">
        <v>13157.4</v>
      </c>
      <c r="D10" s="35">
        <v>14055.28</v>
      </c>
      <c r="E10" s="35">
        <v>16148</v>
      </c>
      <c r="F10" s="35">
        <v>14274.4</v>
      </c>
      <c r="G10" s="35">
        <v>14142.1</v>
      </c>
      <c r="H10" s="35">
        <v>15031</v>
      </c>
      <c r="I10" s="35">
        <v>16518</v>
      </c>
      <c r="J10" s="35">
        <v>14915.6</v>
      </c>
      <c r="K10" s="35">
        <v>15179.6</v>
      </c>
      <c r="L10" s="35">
        <v>15851.6</v>
      </c>
      <c r="M10" s="35">
        <v>17585.61</v>
      </c>
      <c r="N10" s="35">
        <v>16835</v>
      </c>
      <c r="O10" s="35">
        <v>17275</v>
      </c>
      <c r="P10" s="35">
        <v>17880</v>
      </c>
      <c r="Q10" s="35">
        <v>20160</v>
      </c>
      <c r="R10" s="35">
        <v>17773</v>
      </c>
      <c r="S10" s="35">
        <v>18164</v>
      </c>
      <c r="T10" s="35">
        <v>18639</v>
      </c>
      <c r="U10" s="35">
        <v>21106</v>
      </c>
      <c r="V10" s="35">
        <v>19335</v>
      </c>
      <c r="W10" s="35">
        <v>20035</v>
      </c>
      <c r="X10" s="35">
        <v>20602</v>
      </c>
      <c r="Y10" s="35">
        <v>23022</v>
      </c>
      <c r="Z10" s="35">
        <v>20900.400000000001</v>
      </c>
      <c r="AA10" s="35">
        <v>21377.4</v>
      </c>
      <c r="AB10" s="35">
        <v>21871.200000000001</v>
      </c>
      <c r="AC10" s="35">
        <v>24579</v>
      </c>
      <c r="AD10" s="35">
        <v>23064.6</v>
      </c>
      <c r="AE10" s="35">
        <v>24112.6</v>
      </c>
      <c r="AF10" s="35">
        <v>24736.799999999999</v>
      </c>
      <c r="AG10" s="35">
        <v>27528</v>
      </c>
      <c r="AH10" s="35">
        <v>24878</v>
      </c>
      <c r="AI10" s="35">
        <v>25499</v>
      </c>
      <c r="AJ10" s="35">
        <v>25867</v>
      </c>
      <c r="AK10" s="35">
        <v>28963</v>
      </c>
      <c r="AL10" s="35">
        <v>26414</v>
      </c>
      <c r="AM10" s="35">
        <v>27410</v>
      </c>
      <c r="AN10" s="35">
        <v>27778</v>
      </c>
      <c r="AO10" s="35">
        <v>30950</v>
      </c>
      <c r="AP10" s="35">
        <v>28501.599999999999</v>
      </c>
      <c r="AQ10" s="35">
        <v>29143.599999999999</v>
      </c>
      <c r="AR10" s="35">
        <v>29601.8</v>
      </c>
      <c r="AS10" s="35">
        <v>33496</v>
      </c>
      <c r="AT10" s="35">
        <v>30806</v>
      </c>
      <c r="AU10" s="35">
        <v>32254</v>
      </c>
      <c r="AV10" s="35">
        <v>32764</v>
      </c>
      <c r="AW10" s="35">
        <v>37804</v>
      </c>
      <c r="AX10" s="35">
        <v>34882.1</v>
      </c>
      <c r="AY10" s="35">
        <v>36598.1</v>
      </c>
      <c r="AZ10" s="35">
        <v>37576.1</v>
      </c>
      <c r="BA10" s="35">
        <v>43552.03</v>
      </c>
      <c r="BB10" s="35">
        <v>39685.5</v>
      </c>
      <c r="BC10" s="35">
        <v>41692.5</v>
      </c>
      <c r="BD10" s="35">
        <v>43151.5</v>
      </c>
      <c r="BE10" s="35">
        <v>49306.5</v>
      </c>
      <c r="BF10" s="35">
        <v>42108.82</v>
      </c>
      <c r="BG10" s="35">
        <v>43001.62</v>
      </c>
      <c r="BH10" s="35">
        <v>45921.688999999998</v>
      </c>
      <c r="BI10" s="35">
        <v>52564</v>
      </c>
      <c r="BJ10" s="35">
        <v>46601</v>
      </c>
      <c r="BK10" s="35">
        <v>48029</v>
      </c>
      <c r="BL10" s="35">
        <v>49599</v>
      </c>
      <c r="BM10" s="35">
        <v>58108</v>
      </c>
      <c r="BN10" s="35">
        <v>50679</v>
      </c>
      <c r="BO10" s="35">
        <v>51581</v>
      </c>
      <c r="BP10" s="35">
        <v>52803</v>
      </c>
      <c r="BQ10" s="35">
        <v>62035</v>
      </c>
      <c r="BR10" s="35">
        <v>54987</v>
      </c>
      <c r="BS10" s="35">
        <v>56132</v>
      </c>
      <c r="BT10" s="35">
        <v>57756</v>
      </c>
      <c r="BU10" s="35">
        <v>67732</v>
      </c>
      <c r="BV10" s="35">
        <v>59967</v>
      </c>
      <c r="BW10" s="35">
        <v>61432</v>
      </c>
    </row>
    <row r="11" spans="1:75">
      <c r="A11" s="3" t="s">
        <v>5</v>
      </c>
      <c r="B11" s="34">
        <v>1085.7</v>
      </c>
      <c r="C11" s="35">
        <v>1222.7</v>
      </c>
      <c r="D11" s="35">
        <v>1285</v>
      </c>
      <c r="E11" s="35">
        <v>1350</v>
      </c>
      <c r="F11" s="35">
        <v>1343.6</v>
      </c>
      <c r="G11" s="35">
        <v>1498.9</v>
      </c>
      <c r="H11" s="35">
        <v>1581.37</v>
      </c>
      <c r="I11" s="35">
        <v>1674.6</v>
      </c>
      <c r="J11" s="35">
        <v>1476.6</v>
      </c>
      <c r="K11" s="35">
        <v>1650.8</v>
      </c>
      <c r="L11" s="35">
        <v>1720</v>
      </c>
      <c r="M11" s="35">
        <v>1815.6</v>
      </c>
      <c r="N11" s="35">
        <v>1470.4</v>
      </c>
      <c r="O11" s="35">
        <v>1646.4</v>
      </c>
      <c r="P11" s="35">
        <v>1734.1</v>
      </c>
      <c r="Q11" s="35">
        <v>1873.1</v>
      </c>
      <c r="R11" s="35">
        <v>1768.4</v>
      </c>
      <c r="S11" s="35">
        <v>1832.8</v>
      </c>
      <c r="T11" s="35">
        <v>1889.4</v>
      </c>
      <c r="U11" s="35">
        <v>2269.4</v>
      </c>
      <c r="V11" s="35">
        <v>1862</v>
      </c>
      <c r="W11" s="35">
        <v>1948</v>
      </c>
      <c r="X11" s="35">
        <v>2062</v>
      </c>
      <c r="Y11" s="35">
        <v>2294</v>
      </c>
      <c r="Z11" s="35">
        <v>1920</v>
      </c>
      <c r="AA11" s="35">
        <v>1974.4</v>
      </c>
      <c r="AB11" s="35">
        <v>2053.4</v>
      </c>
      <c r="AC11" s="35">
        <v>2260.1999999999998</v>
      </c>
      <c r="AD11" s="35">
        <v>2234.4</v>
      </c>
      <c r="AE11" s="35">
        <v>2437.3000000000002</v>
      </c>
      <c r="AF11" s="35">
        <v>2446.3000000000002</v>
      </c>
      <c r="AG11" s="35">
        <v>2748</v>
      </c>
      <c r="AH11" s="35">
        <v>2496</v>
      </c>
      <c r="AI11" s="35">
        <v>2634</v>
      </c>
      <c r="AJ11" s="35">
        <v>2614</v>
      </c>
      <c r="AK11" s="35">
        <v>2980</v>
      </c>
      <c r="AL11" s="35">
        <v>2514.6</v>
      </c>
      <c r="AM11" s="35">
        <v>2793.4</v>
      </c>
      <c r="AN11" s="35">
        <v>2707</v>
      </c>
      <c r="AO11" s="35">
        <v>3186</v>
      </c>
      <c r="AP11" s="35">
        <v>2763.6</v>
      </c>
      <c r="AQ11" s="35">
        <v>3067.6</v>
      </c>
      <c r="AR11" s="35">
        <v>2969.8</v>
      </c>
      <c r="AS11" s="35">
        <v>3490</v>
      </c>
      <c r="AT11" s="35">
        <v>3075</v>
      </c>
      <c r="AU11" s="35">
        <v>3439</v>
      </c>
      <c r="AV11" s="35">
        <v>3326</v>
      </c>
      <c r="AW11" s="35">
        <v>3819</v>
      </c>
      <c r="AX11" s="35">
        <v>3345.9</v>
      </c>
      <c r="AY11" s="35">
        <v>3761.9</v>
      </c>
      <c r="AZ11" s="35">
        <v>3742.9</v>
      </c>
      <c r="BA11" s="35">
        <v>4335</v>
      </c>
      <c r="BB11" s="35">
        <v>3855.2919999999999</v>
      </c>
      <c r="BC11" s="35">
        <v>4391.1750000000002</v>
      </c>
      <c r="BD11" s="35">
        <v>4444.5469999999996</v>
      </c>
      <c r="BE11" s="35">
        <v>5048.9859999999999</v>
      </c>
      <c r="BF11" s="35">
        <v>4268.8940000000002</v>
      </c>
      <c r="BG11" s="35">
        <v>4656.43</v>
      </c>
      <c r="BH11" s="35">
        <v>5061.2389999999996</v>
      </c>
      <c r="BI11" s="35">
        <v>5731.4369999999999</v>
      </c>
      <c r="BJ11" s="35">
        <v>4717</v>
      </c>
      <c r="BK11" s="35">
        <v>5188</v>
      </c>
      <c r="BL11" s="35">
        <v>5481</v>
      </c>
      <c r="BM11" s="35">
        <v>6258</v>
      </c>
      <c r="BN11" s="35">
        <v>5266</v>
      </c>
      <c r="BO11" s="35">
        <v>5675</v>
      </c>
      <c r="BP11" s="35">
        <v>5963</v>
      </c>
      <c r="BQ11" s="35">
        <v>6971</v>
      </c>
      <c r="BR11" s="35">
        <v>5864</v>
      </c>
      <c r="BS11" s="35">
        <v>6398</v>
      </c>
      <c r="BT11" s="35">
        <v>6740</v>
      </c>
      <c r="BU11" s="35">
        <v>7815</v>
      </c>
      <c r="BV11" s="35">
        <v>6516</v>
      </c>
      <c r="BW11" s="35">
        <v>7113</v>
      </c>
    </row>
    <row r="12" spans="1:75">
      <c r="A12" s="68" t="s">
        <v>6</v>
      </c>
      <c r="B12" s="36">
        <v>2599.8418686914051</v>
      </c>
      <c r="C12" s="37">
        <v>2675.3415493419384</v>
      </c>
      <c r="D12" s="37">
        <v>2679.629580986888</v>
      </c>
      <c r="E12" s="37">
        <v>2953.7289549900211</v>
      </c>
      <c r="F12" s="37">
        <v>2726.707036019598</v>
      </c>
      <c r="G12" s="37">
        <v>2769.170761705996</v>
      </c>
      <c r="H12" s="37">
        <v>2830.1400952030322</v>
      </c>
      <c r="I12" s="37">
        <v>3088.2807272978584</v>
      </c>
      <c r="J12" s="37">
        <v>2868.7148489520723</v>
      </c>
      <c r="K12" s="37">
        <v>2996.5826826472835</v>
      </c>
      <c r="L12" s="37">
        <v>3055.2420513549619</v>
      </c>
      <c r="M12" s="37">
        <v>3364.3625393131365</v>
      </c>
      <c r="N12" s="37">
        <v>2907.6559999999999</v>
      </c>
      <c r="O12" s="37">
        <v>3040.5349999999999</v>
      </c>
      <c r="P12" s="37">
        <v>3091.1779999999999</v>
      </c>
      <c r="Q12" s="37">
        <v>3368.6309999999999</v>
      </c>
      <c r="R12" s="37">
        <v>3036.3470000000002</v>
      </c>
      <c r="S12" s="37">
        <v>3046.2220000000002</v>
      </c>
      <c r="T12" s="37">
        <v>3060.1619999999998</v>
      </c>
      <c r="U12" s="37">
        <v>3370.2689999999998</v>
      </c>
      <c r="V12" s="37">
        <v>3063.5410000000002</v>
      </c>
      <c r="W12" s="37">
        <v>3072.3069999999998</v>
      </c>
      <c r="X12" s="37">
        <v>3175.846</v>
      </c>
      <c r="Y12" s="37">
        <v>3485.306</v>
      </c>
      <c r="Z12" s="37">
        <v>3129.8380000000002</v>
      </c>
      <c r="AA12" s="37">
        <v>3130.6570000000002</v>
      </c>
      <c r="AB12" s="37">
        <v>3234.1559999999999</v>
      </c>
      <c r="AC12" s="37">
        <v>3561.3490000000002</v>
      </c>
      <c r="AD12" s="37">
        <v>3189</v>
      </c>
      <c r="AE12" s="37">
        <v>3257</v>
      </c>
      <c r="AF12" s="37">
        <v>3429</v>
      </c>
      <c r="AG12" s="37">
        <v>3864</v>
      </c>
      <c r="AH12" s="37">
        <v>3517</v>
      </c>
      <c r="AI12" s="37">
        <v>3658</v>
      </c>
      <c r="AJ12" s="37">
        <v>3882</v>
      </c>
      <c r="AK12" s="37">
        <v>4331</v>
      </c>
      <c r="AL12" s="37">
        <v>3846</v>
      </c>
      <c r="AM12" s="37">
        <v>4060</v>
      </c>
      <c r="AN12" s="37">
        <v>4316</v>
      </c>
      <c r="AO12" s="37">
        <v>4818</v>
      </c>
      <c r="AP12" s="37">
        <v>4158</v>
      </c>
      <c r="AQ12" s="37">
        <v>4714</v>
      </c>
      <c r="AR12" s="37">
        <v>4983</v>
      </c>
      <c r="AS12" s="37">
        <v>5600</v>
      </c>
      <c r="AT12" s="37">
        <v>4747</v>
      </c>
      <c r="AU12" s="37">
        <v>5320</v>
      </c>
      <c r="AV12" s="37">
        <v>5605</v>
      </c>
      <c r="AW12" s="37">
        <v>6212</v>
      </c>
      <c r="AX12" s="37">
        <v>6067.9</v>
      </c>
      <c r="AY12" s="37">
        <v>7326.93</v>
      </c>
      <c r="AZ12" s="37">
        <v>7732</v>
      </c>
      <c r="BA12" s="37">
        <v>8704</v>
      </c>
      <c r="BB12" s="37">
        <v>6993</v>
      </c>
      <c r="BC12" s="37">
        <v>8584</v>
      </c>
      <c r="BD12" s="37">
        <v>9233</v>
      </c>
      <c r="BE12" s="37">
        <v>10030</v>
      </c>
      <c r="BF12" s="37">
        <v>8088</v>
      </c>
      <c r="BG12" s="37">
        <v>9565</v>
      </c>
      <c r="BH12" s="37">
        <v>10110</v>
      </c>
      <c r="BI12" s="37">
        <v>11516</v>
      </c>
      <c r="BJ12" s="37">
        <v>8684</v>
      </c>
      <c r="BK12" s="37">
        <v>10374</v>
      </c>
      <c r="BL12" s="37">
        <v>10624</v>
      </c>
      <c r="BM12" s="37">
        <v>11804</v>
      </c>
      <c r="BN12" s="37">
        <v>9320</v>
      </c>
      <c r="BO12" s="37">
        <v>10852</v>
      </c>
      <c r="BP12" s="37">
        <v>11872</v>
      </c>
      <c r="BQ12" s="37">
        <v>12863</v>
      </c>
      <c r="BR12" s="37">
        <v>10242</v>
      </c>
      <c r="BS12" s="37">
        <v>12281</v>
      </c>
      <c r="BT12" s="37">
        <v>13156</v>
      </c>
      <c r="BU12" s="37">
        <v>14171</v>
      </c>
      <c r="BV12" s="37">
        <v>11251</v>
      </c>
      <c r="BW12" s="37">
        <v>13541</v>
      </c>
    </row>
    <row r="13" spans="1:75">
      <c r="A13" s="2" t="s">
        <v>7</v>
      </c>
      <c r="B13" s="31">
        <f t="shared" ref="B13:Y13" si="12">SUM(B14:B18)</f>
        <v>42036.210000000006</v>
      </c>
      <c r="C13" s="32">
        <f t="shared" si="12"/>
        <v>43659.2425</v>
      </c>
      <c r="D13" s="32">
        <f t="shared" si="12"/>
        <v>44758.342499999999</v>
      </c>
      <c r="E13" s="32">
        <f t="shared" si="12"/>
        <v>47028.532500000001</v>
      </c>
      <c r="F13" s="32">
        <f t="shared" si="12"/>
        <v>47531.872499999998</v>
      </c>
      <c r="G13" s="32">
        <f t="shared" si="12"/>
        <v>50443.552499999998</v>
      </c>
      <c r="H13" s="32">
        <f t="shared" si="12"/>
        <v>51581.082500000004</v>
      </c>
      <c r="I13" s="32">
        <f t="shared" si="12"/>
        <v>54208.4925</v>
      </c>
      <c r="J13" s="32">
        <f t="shared" si="12"/>
        <v>54360.565000000002</v>
      </c>
      <c r="K13" s="32">
        <f t="shared" si="12"/>
        <v>55923.25</v>
      </c>
      <c r="L13" s="32">
        <f t="shared" si="12"/>
        <v>57369.57</v>
      </c>
      <c r="M13" s="32">
        <f t="shared" si="12"/>
        <v>60478.479999999996</v>
      </c>
      <c r="N13" s="32">
        <f t="shared" si="12"/>
        <v>59561.9</v>
      </c>
      <c r="O13" s="32">
        <f t="shared" si="12"/>
        <v>61043.65</v>
      </c>
      <c r="P13" s="32">
        <f t="shared" si="12"/>
        <v>62722.15</v>
      </c>
      <c r="Q13" s="32">
        <f t="shared" si="12"/>
        <v>66122.3</v>
      </c>
      <c r="R13" s="32">
        <f t="shared" si="12"/>
        <v>65154.400000000001</v>
      </c>
      <c r="S13" s="32">
        <f t="shared" si="12"/>
        <v>67572.5</v>
      </c>
      <c r="T13" s="32">
        <f t="shared" si="12"/>
        <v>68871.5</v>
      </c>
      <c r="U13" s="32">
        <f t="shared" si="12"/>
        <v>72031.600000000006</v>
      </c>
      <c r="V13" s="32">
        <f t="shared" si="12"/>
        <v>71691.200000000012</v>
      </c>
      <c r="W13" s="32">
        <f t="shared" si="12"/>
        <v>74234.040000000008</v>
      </c>
      <c r="X13" s="32">
        <f t="shared" si="12"/>
        <v>75631.239999999991</v>
      </c>
      <c r="Y13" s="32">
        <f t="shared" si="12"/>
        <v>79121.320000000007</v>
      </c>
      <c r="Z13" s="32">
        <f t="shared" ref="Z13:AZ13" si="13">SUM(Z14:Z18)</f>
        <v>78186.61</v>
      </c>
      <c r="AA13" s="32">
        <f t="shared" si="13"/>
        <v>79710.25</v>
      </c>
      <c r="AB13" s="32">
        <f t="shared" si="13"/>
        <v>81234.89</v>
      </c>
      <c r="AC13" s="32">
        <f t="shared" si="13"/>
        <v>84612.25</v>
      </c>
      <c r="AD13" s="32">
        <f t="shared" si="13"/>
        <v>84977</v>
      </c>
      <c r="AE13" s="32">
        <f t="shared" si="13"/>
        <v>88029</v>
      </c>
      <c r="AF13" s="32">
        <f t="shared" si="13"/>
        <v>90784</v>
      </c>
      <c r="AG13" s="32">
        <f t="shared" si="13"/>
        <v>92970</v>
      </c>
      <c r="AH13" s="32">
        <f t="shared" si="13"/>
        <v>94438.15</v>
      </c>
      <c r="AI13" s="32">
        <f t="shared" si="13"/>
        <v>98205.15</v>
      </c>
      <c r="AJ13" s="32">
        <f t="shared" si="13"/>
        <v>100777.95</v>
      </c>
      <c r="AK13" s="32">
        <f t="shared" si="13"/>
        <v>105599.75</v>
      </c>
      <c r="AL13" s="32">
        <f t="shared" si="13"/>
        <v>105870</v>
      </c>
      <c r="AM13" s="32">
        <f t="shared" si="13"/>
        <v>108159</v>
      </c>
      <c r="AN13" s="32">
        <f t="shared" si="13"/>
        <v>110872</v>
      </c>
      <c r="AO13" s="32">
        <f t="shared" si="13"/>
        <v>120443</v>
      </c>
      <c r="AP13" s="32">
        <f t="shared" si="13"/>
        <v>114996</v>
      </c>
      <c r="AQ13" s="32">
        <f t="shared" si="13"/>
        <v>119959</v>
      </c>
      <c r="AR13" s="32">
        <f t="shared" si="13"/>
        <v>125555</v>
      </c>
      <c r="AS13" s="32">
        <f t="shared" si="13"/>
        <v>132999</v>
      </c>
      <c r="AT13" s="32">
        <f t="shared" si="13"/>
        <v>129062.39999999999</v>
      </c>
      <c r="AU13" s="32">
        <f t="shared" si="13"/>
        <v>130603.4</v>
      </c>
      <c r="AV13" s="32">
        <f t="shared" si="13"/>
        <v>139757.20000000001</v>
      </c>
      <c r="AW13" s="32">
        <f t="shared" si="13"/>
        <v>147788</v>
      </c>
      <c r="AX13" s="32">
        <f t="shared" si="13"/>
        <v>142343.9</v>
      </c>
      <c r="AY13" s="32">
        <f t="shared" si="13"/>
        <v>148009</v>
      </c>
      <c r="AZ13" s="32">
        <f t="shared" si="13"/>
        <v>155861.9</v>
      </c>
      <c r="BA13" s="32">
        <f t="shared" ref="BA13:BH13" si="14">SUM(BA14:BA18)</f>
        <v>166872.9</v>
      </c>
      <c r="BB13" s="32">
        <f t="shared" si="14"/>
        <v>158916.71399999998</v>
      </c>
      <c r="BC13" s="32">
        <f t="shared" si="14"/>
        <v>164621.66200000001</v>
      </c>
      <c r="BD13" s="32">
        <f t="shared" si="14"/>
        <v>175072.97399999999</v>
      </c>
      <c r="BE13" s="32">
        <f t="shared" si="14"/>
        <v>181869.55</v>
      </c>
      <c r="BF13" s="17">
        <f t="shared" si="14"/>
        <v>174222.22700000001</v>
      </c>
      <c r="BG13" s="17">
        <f t="shared" si="14"/>
        <v>179073.821</v>
      </c>
      <c r="BH13" s="17">
        <f t="shared" si="14"/>
        <v>188394.63</v>
      </c>
      <c r="BI13" s="17">
        <f t="shared" ref="BI13:BN13" si="15">SUM(BI14:BI18)</f>
        <v>205858.022</v>
      </c>
      <c r="BJ13" s="17">
        <f t="shared" si="15"/>
        <v>200089</v>
      </c>
      <c r="BK13" s="17">
        <f t="shared" si="15"/>
        <v>202703</v>
      </c>
      <c r="BL13" s="17">
        <f t="shared" si="15"/>
        <v>214854</v>
      </c>
      <c r="BM13" s="17">
        <f t="shared" si="15"/>
        <v>227114</v>
      </c>
      <c r="BN13" s="17">
        <f t="shared" si="15"/>
        <v>220191</v>
      </c>
      <c r="BO13" s="17">
        <f t="shared" ref="BO13:BW13" si="16">SUM(BO14:BO18)</f>
        <v>229579</v>
      </c>
      <c r="BP13" s="17">
        <f t="shared" si="16"/>
        <v>240074</v>
      </c>
      <c r="BQ13" s="17">
        <f t="shared" si="16"/>
        <v>243961</v>
      </c>
      <c r="BR13" s="17">
        <f t="shared" si="16"/>
        <v>240569</v>
      </c>
      <c r="BS13" s="17">
        <f t="shared" si="16"/>
        <v>247584</v>
      </c>
      <c r="BT13" s="17">
        <f t="shared" ref="BT13:BV13" si="17">SUM(BT14:BT18)</f>
        <v>257655</v>
      </c>
      <c r="BU13" s="17">
        <f t="shared" si="17"/>
        <v>265828</v>
      </c>
      <c r="BV13" s="17">
        <f t="shared" si="17"/>
        <v>256795</v>
      </c>
      <c r="BW13" s="17">
        <f t="shared" si="16"/>
        <v>268094.74103810429</v>
      </c>
    </row>
    <row r="14" spans="1:75">
      <c r="A14" s="3" t="s">
        <v>8</v>
      </c>
      <c r="B14" s="34">
        <v>7998.1374999999998</v>
      </c>
      <c r="C14" s="35">
        <v>8433.2099999999991</v>
      </c>
      <c r="D14" s="35">
        <v>8756.2999999999993</v>
      </c>
      <c r="E14" s="35">
        <v>10154.9</v>
      </c>
      <c r="F14" s="35">
        <v>9156.7000000000007</v>
      </c>
      <c r="G14" s="35">
        <v>9136.75</v>
      </c>
      <c r="H14" s="35">
        <v>9415</v>
      </c>
      <c r="I14" s="35">
        <v>10708.4</v>
      </c>
      <c r="J14" s="35">
        <v>9770.7250000000004</v>
      </c>
      <c r="K14" s="35">
        <v>9999.7250000000004</v>
      </c>
      <c r="L14" s="35">
        <v>10399.725</v>
      </c>
      <c r="M14" s="35">
        <v>11961.725</v>
      </c>
      <c r="N14" s="35">
        <v>10405</v>
      </c>
      <c r="O14" s="35">
        <v>10446</v>
      </c>
      <c r="P14" s="35">
        <v>11373</v>
      </c>
      <c r="Q14" s="35">
        <v>13832</v>
      </c>
      <c r="R14" s="35">
        <v>11925</v>
      </c>
      <c r="S14" s="35">
        <v>13086</v>
      </c>
      <c r="T14" s="35">
        <v>13619</v>
      </c>
      <c r="U14" s="35">
        <v>15830</v>
      </c>
      <c r="V14" s="35">
        <v>13812.8</v>
      </c>
      <c r="W14" s="35">
        <v>14940</v>
      </c>
      <c r="X14" s="35">
        <v>15241</v>
      </c>
      <c r="Y14" s="35">
        <v>17521</v>
      </c>
      <c r="Z14" s="35">
        <v>14533.25</v>
      </c>
      <c r="AA14" s="35">
        <v>14973.25</v>
      </c>
      <c r="AB14" s="35">
        <v>15198.25</v>
      </c>
      <c r="AC14" s="35">
        <v>17308.25</v>
      </c>
      <c r="AD14" s="35">
        <v>15237</v>
      </c>
      <c r="AE14" s="35">
        <v>15960</v>
      </c>
      <c r="AF14" s="35">
        <v>16520</v>
      </c>
      <c r="AG14" s="35">
        <v>19241</v>
      </c>
      <c r="AH14" s="35">
        <v>16746.75</v>
      </c>
      <c r="AI14" s="35">
        <v>17681.75</v>
      </c>
      <c r="AJ14" s="35">
        <v>18344.75</v>
      </c>
      <c r="AK14" s="35">
        <v>21355.75</v>
      </c>
      <c r="AL14" s="35">
        <v>18308</v>
      </c>
      <c r="AM14" s="35">
        <v>19661</v>
      </c>
      <c r="AN14" s="35">
        <v>20333</v>
      </c>
      <c r="AO14" s="35">
        <v>24489</v>
      </c>
      <c r="AP14" s="35">
        <v>20140</v>
      </c>
      <c r="AQ14" s="35">
        <v>21266</v>
      </c>
      <c r="AR14" s="35">
        <v>22908</v>
      </c>
      <c r="AS14" s="35">
        <v>26535</v>
      </c>
      <c r="AT14" s="35">
        <v>22738</v>
      </c>
      <c r="AU14" s="35">
        <v>24019</v>
      </c>
      <c r="AV14" s="35">
        <v>24930</v>
      </c>
      <c r="AW14" s="35">
        <v>29118</v>
      </c>
      <c r="AX14" s="35">
        <v>24173.9</v>
      </c>
      <c r="AY14" s="35">
        <v>25762</v>
      </c>
      <c r="AZ14" s="35">
        <v>27187</v>
      </c>
      <c r="BA14" s="35">
        <v>31563</v>
      </c>
      <c r="BB14" s="35">
        <v>26880.513999999999</v>
      </c>
      <c r="BC14" s="35">
        <v>29228.962</v>
      </c>
      <c r="BD14" s="35">
        <v>30092.274000000001</v>
      </c>
      <c r="BE14" s="35">
        <v>34572.25</v>
      </c>
      <c r="BF14" s="35">
        <v>28864.446</v>
      </c>
      <c r="BG14" s="35">
        <v>30573.538</v>
      </c>
      <c r="BH14" s="35">
        <v>32661.365000000002</v>
      </c>
      <c r="BI14" s="35">
        <v>36568.650999999998</v>
      </c>
      <c r="BJ14" s="35">
        <v>31710</v>
      </c>
      <c r="BK14" s="35">
        <v>34169</v>
      </c>
      <c r="BL14" s="35">
        <v>36071</v>
      </c>
      <c r="BM14" s="35">
        <v>41518</v>
      </c>
      <c r="BN14" s="35">
        <v>35957</v>
      </c>
      <c r="BO14" s="35">
        <v>38161</v>
      </c>
      <c r="BP14" s="35">
        <v>39955</v>
      </c>
      <c r="BQ14" s="35">
        <v>45604</v>
      </c>
      <c r="BR14" s="35">
        <v>38916</v>
      </c>
      <c r="BS14" s="35">
        <v>41095</v>
      </c>
      <c r="BT14" s="35">
        <v>42641</v>
      </c>
      <c r="BU14" s="35">
        <v>47969</v>
      </c>
      <c r="BV14" s="35">
        <v>41613</v>
      </c>
      <c r="BW14" s="35">
        <v>43716</v>
      </c>
    </row>
    <row r="15" spans="1:75">
      <c r="A15" s="3" t="s">
        <v>9</v>
      </c>
      <c r="B15" s="34">
        <v>5046</v>
      </c>
      <c r="C15" s="35">
        <v>5525</v>
      </c>
      <c r="D15" s="35">
        <v>5678.21</v>
      </c>
      <c r="E15" s="35">
        <v>6026</v>
      </c>
      <c r="F15" s="35">
        <v>5870</v>
      </c>
      <c r="G15" s="35">
        <v>6275.96</v>
      </c>
      <c r="H15" s="35">
        <v>6388</v>
      </c>
      <c r="I15" s="35">
        <v>6760.6</v>
      </c>
      <c r="J15" s="35">
        <v>6599.57</v>
      </c>
      <c r="K15" s="35">
        <v>6755.6</v>
      </c>
      <c r="L15" s="35">
        <v>6898.6</v>
      </c>
      <c r="M15" s="35">
        <v>7282</v>
      </c>
      <c r="N15" s="35">
        <v>6984.6</v>
      </c>
      <c r="O15" s="35">
        <v>7412.6</v>
      </c>
      <c r="P15" s="35">
        <v>7466.8</v>
      </c>
      <c r="Q15" s="35">
        <v>7858</v>
      </c>
      <c r="R15" s="35">
        <v>7309</v>
      </c>
      <c r="S15" s="35">
        <v>7696</v>
      </c>
      <c r="T15" s="35">
        <v>7854</v>
      </c>
      <c r="U15" s="35">
        <v>8233</v>
      </c>
      <c r="V15" s="35">
        <v>7907</v>
      </c>
      <c r="W15" s="35">
        <v>8367</v>
      </c>
      <c r="X15" s="35">
        <v>8484</v>
      </c>
      <c r="Y15" s="35">
        <v>8868</v>
      </c>
      <c r="Z15" s="35">
        <v>8598</v>
      </c>
      <c r="AA15" s="35">
        <v>8979</v>
      </c>
      <c r="AB15" s="35">
        <v>9047</v>
      </c>
      <c r="AC15" s="35">
        <v>9610</v>
      </c>
      <c r="AD15" s="35">
        <v>8763</v>
      </c>
      <c r="AE15" s="35">
        <v>9279</v>
      </c>
      <c r="AF15" s="35">
        <v>9428</v>
      </c>
      <c r="AG15" s="35">
        <v>10180</v>
      </c>
      <c r="AH15" s="35">
        <v>9705.4</v>
      </c>
      <c r="AI15" s="35">
        <v>10361.4</v>
      </c>
      <c r="AJ15" s="35">
        <v>10442.200000000001</v>
      </c>
      <c r="AK15" s="35">
        <v>11270</v>
      </c>
      <c r="AL15" s="35">
        <v>10066</v>
      </c>
      <c r="AM15" s="35">
        <v>10662</v>
      </c>
      <c r="AN15" s="35">
        <v>11731</v>
      </c>
      <c r="AO15" s="35">
        <v>13582</v>
      </c>
      <c r="AP15" s="35">
        <v>11103</v>
      </c>
      <c r="AQ15" s="35">
        <v>12581</v>
      </c>
      <c r="AR15" s="35">
        <v>13147</v>
      </c>
      <c r="AS15" s="35">
        <v>13684</v>
      </c>
      <c r="AT15" s="35">
        <v>12372</v>
      </c>
      <c r="AU15" s="35">
        <v>13218</v>
      </c>
      <c r="AV15" s="35">
        <v>13737</v>
      </c>
      <c r="AW15" s="35">
        <v>14733</v>
      </c>
      <c r="AX15" s="35">
        <v>13348.9</v>
      </c>
      <c r="AY15" s="35">
        <v>14128.9</v>
      </c>
      <c r="AZ15" s="35">
        <v>14737.9</v>
      </c>
      <c r="BA15" s="35">
        <v>15762.9</v>
      </c>
      <c r="BB15" s="35">
        <v>14215.5</v>
      </c>
      <c r="BC15" s="35">
        <v>15003.5</v>
      </c>
      <c r="BD15" s="35">
        <v>15746.5</v>
      </c>
      <c r="BE15" s="35">
        <v>16420.5</v>
      </c>
      <c r="BF15" s="35">
        <v>14654.081</v>
      </c>
      <c r="BG15" s="35">
        <v>15607.583000000001</v>
      </c>
      <c r="BH15" s="35">
        <v>16594.965</v>
      </c>
      <c r="BI15" s="35">
        <v>17521.370999999999</v>
      </c>
      <c r="BJ15" s="35">
        <v>16365</v>
      </c>
      <c r="BK15" s="35">
        <v>17297</v>
      </c>
      <c r="BL15" s="35">
        <v>18251</v>
      </c>
      <c r="BM15" s="35">
        <v>19448</v>
      </c>
      <c r="BN15" s="35">
        <v>17699</v>
      </c>
      <c r="BO15" s="35">
        <v>19688</v>
      </c>
      <c r="BP15" s="35">
        <v>20321</v>
      </c>
      <c r="BQ15" s="35">
        <v>21782</v>
      </c>
      <c r="BR15" s="35">
        <v>18996</v>
      </c>
      <c r="BS15" s="35">
        <v>21070</v>
      </c>
      <c r="BT15" s="35">
        <v>21788</v>
      </c>
      <c r="BU15" s="35">
        <v>23547</v>
      </c>
      <c r="BV15" s="35">
        <v>20498</v>
      </c>
      <c r="BW15" s="35">
        <v>22561</v>
      </c>
    </row>
    <row r="16" spans="1:75">
      <c r="A16" s="3" t="s">
        <v>10</v>
      </c>
      <c r="B16" s="34">
        <v>6660.35</v>
      </c>
      <c r="C16" s="35">
        <v>6923</v>
      </c>
      <c r="D16" s="35">
        <v>7160</v>
      </c>
      <c r="E16" s="35">
        <v>7393</v>
      </c>
      <c r="F16" s="35">
        <v>7206.88</v>
      </c>
      <c r="G16" s="35">
        <v>7843</v>
      </c>
      <c r="H16" s="35">
        <v>8075</v>
      </c>
      <c r="I16" s="35">
        <v>8551</v>
      </c>
      <c r="J16" s="35">
        <v>8418.33</v>
      </c>
      <c r="K16" s="35">
        <v>9160.2999999999993</v>
      </c>
      <c r="L16" s="35">
        <v>9246</v>
      </c>
      <c r="M16" s="35">
        <v>9864</v>
      </c>
      <c r="N16" s="35">
        <v>9983</v>
      </c>
      <c r="O16" s="35">
        <v>10571</v>
      </c>
      <c r="P16" s="35">
        <v>10829</v>
      </c>
      <c r="Q16" s="35">
        <v>11002</v>
      </c>
      <c r="R16" s="35">
        <v>11404</v>
      </c>
      <c r="S16" s="35">
        <v>11851</v>
      </c>
      <c r="T16" s="35">
        <v>12041</v>
      </c>
      <c r="U16" s="35">
        <v>12262</v>
      </c>
      <c r="V16" s="35">
        <v>12584</v>
      </c>
      <c r="W16" s="35">
        <v>13160</v>
      </c>
      <c r="X16" s="35">
        <v>13541</v>
      </c>
      <c r="Y16" s="35">
        <v>14002</v>
      </c>
      <c r="Z16" s="35">
        <v>14487</v>
      </c>
      <c r="AA16" s="35">
        <v>15231</v>
      </c>
      <c r="AB16" s="35">
        <v>16207</v>
      </c>
      <c r="AC16" s="35">
        <v>16565</v>
      </c>
      <c r="AD16" s="35">
        <v>16923</v>
      </c>
      <c r="AE16" s="35">
        <v>18248</v>
      </c>
      <c r="AF16" s="35">
        <v>18782</v>
      </c>
      <c r="AG16" s="35">
        <v>18941</v>
      </c>
      <c r="AH16" s="35">
        <v>19187</v>
      </c>
      <c r="AI16" s="35">
        <v>20419</v>
      </c>
      <c r="AJ16" s="35">
        <v>21756</v>
      </c>
      <c r="AK16" s="35">
        <v>22258</v>
      </c>
      <c r="AL16" s="35">
        <v>22315</v>
      </c>
      <c r="AM16" s="35">
        <v>23390</v>
      </c>
      <c r="AN16" s="35">
        <v>25212</v>
      </c>
      <c r="AO16" s="35">
        <v>26028</v>
      </c>
      <c r="AP16" s="35">
        <v>25127</v>
      </c>
      <c r="AQ16" s="35">
        <v>27407</v>
      </c>
      <c r="AR16" s="35">
        <v>29607</v>
      </c>
      <c r="AS16" s="35">
        <v>30793</v>
      </c>
      <c r="AT16" s="35">
        <v>29497</v>
      </c>
      <c r="AU16" s="35">
        <v>31737</v>
      </c>
      <c r="AV16" s="35">
        <v>33340</v>
      </c>
      <c r="AW16" s="35">
        <v>34095</v>
      </c>
      <c r="AX16" s="35">
        <v>34215</v>
      </c>
      <c r="AY16" s="35">
        <v>36703</v>
      </c>
      <c r="AZ16" s="35">
        <v>38499</v>
      </c>
      <c r="BA16" s="35">
        <v>40375</v>
      </c>
      <c r="BB16" s="35">
        <v>39440</v>
      </c>
      <c r="BC16" s="35">
        <v>40535.5</v>
      </c>
      <c r="BD16" s="35">
        <v>44342.400000000001</v>
      </c>
      <c r="BE16" s="35">
        <v>43312</v>
      </c>
      <c r="BF16" s="35">
        <v>40550.9</v>
      </c>
      <c r="BG16" s="35">
        <v>41306.9</v>
      </c>
      <c r="BH16" s="35">
        <v>45090.9</v>
      </c>
      <c r="BI16" s="35">
        <v>44380</v>
      </c>
      <c r="BJ16" s="35">
        <v>45900</v>
      </c>
      <c r="BK16" s="35">
        <v>47514</v>
      </c>
      <c r="BL16" s="35">
        <v>50009</v>
      </c>
      <c r="BM16" s="35">
        <v>49777</v>
      </c>
      <c r="BN16" s="35">
        <v>51080</v>
      </c>
      <c r="BO16" s="35">
        <v>52517</v>
      </c>
      <c r="BP16" s="35">
        <v>55551</v>
      </c>
      <c r="BQ16" s="35">
        <v>54827</v>
      </c>
      <c r="BR16" s="35">
        <v>56822</v>
      </c>
      <c r="BS16" s="35">
        <v>58856</v>
      </c>
      <c r="BT16" s="35">
        <v>59600</v>
      </c>
      <c r="BU16" s="35">
        <v>58470</v>
      </c>
      <c r="BV16" s="35">
        <v>60185</v>
      </c>
      <c r="BW16" s="35">
        <v>61464.5</v>
      </c>
    </row>
    <row r="17" spans="1:77">
      <c r="A17" s="155" t="s">
        <v>11</v>
      </c>
      <c r="B17" s="34">
        <v>4674.7224999999999</v>
      </c>
      <c r="C17" s="35">
        <v>4850.0324999999993</v>
      </c>
      <c r="D17" s="35">
        <v>5056.8325000000004</v>
      </c>
      <c r="E17" s="35">
        <v>5125.6324999999997</v>
      </c>
      <c r="F17" s="35">
        <v>5225.5424999999996</v>
      </c>
      <c r="G17" s="35">
        <v>5440.0924999999997</v>
      </c>
      <c r="H17" s="35">
        <v>5665.0825000000004</v>
      </c>
      <c r="I17" s="35">
        <v>5755.4925000000003</v>
      </c>
      <c r="J17" s="35">
        <v>6041.94</v>
      </c>
      <c r="K17" s="35">
        <v>6255.625</v>
      </c>
      <c r="L17" s="35">
        <v>6486.2450000000008</v>
      </c>
      <c r="M17" s="35">
        <v>6575.7550000000001</v>
      </c>
      <c r="N17" s="35">
        <v>6637.3</v>
      </c>
      <c r="O17" s="35">
        <v>6801.05</v>
      </c>
      <c r="P17" s="35">
        <v>7116.35</v>
      </c>
      <c r="Q17" s="35">
        <v>7205.3</v>
      </c>
      <c r="R17" s="35">
        <v>7467.4</v>
      </c>
      <c r="S17" s="35">
        <v>7630.5</v>
      </c>
      <c r="T17" s="35">
        <v>7971.5</v>
      </c>
      <c r="U17" s="35">
        <v>8052.6</v>
      </c>
      <c r="V17" s="35">
        <v>8561.4</v>
      </c>
      <c r="W17" s="35">
        <v>8911.0400000000009</v>
      </c>
      <c r="X17" s="35">
        <v>9161.24</v>
      </c>
      <c r="Y17" s="35">
        <v>9169.32</v>
      </c>
      <c r="Z17" s="35">
        <v>9749.36</v>
      </c>
      <c r="AA17" s="35">
        <v>9844</v>
      </c>
      <c r="AB17" s="35">
        <v>9908.64</v>
      </c>
      <c r="AC17" s="35">
        <v>9801</v>
      </c>
      <c r="AD17" s="35">
        <v>10646</v>
      </c>
      <c r="AE17" s="35">
        <v>10836</v>
      </c>
      <c r="AF17" s="35">
        <v>10899</v>
      </c>
      <c r="AG17" s="35">
        <v>10873</v>
      </c>
      <c r="AH17" s="35">
        <v>11761</v>
      </c>
      <c r="AI17" s="35">
        <v>12057</v>
      </c>
      <c r="AJ17" s="35">
        <v>12179</v>
      </c>
      <c r="AK17" s="35">
        <v>12457</v>
      </c>
      <c r="AL17" s="35">
        <v>13355</v>
      </c>
      <c r="AM17" s="35">
        <v>13148</v>
      </c>
      <c r="AN17" s="35">
        <v>13150</v>
      </c>
      <c r="AO17" s="35">
        <v>13627</v>
      </c>
      <c r="AP17" s="35">
        <v>14279</v>
      </c>
      <c r="AQ17" s="35">
        <v>14257</v>
      </c>
      <c r="AR17" s="35">
        <v>14372</v>
      </c>
      <c r="AS17" s="35">
        <v>14538</v>
      </c>
      <c r="AT17" s="35">
        <v>15669.4</v>
      </c>
      <c r="AU17" s="35">
        <v>15838.4</v>
      </c>
      <c r="AV17" s="35">
        <v>15963.2</v>
      </c>
      <c r="AW17" s="35">
        <v>16216</v>
      </c>
      <c r="AX17" s="35">
        <v>17490.099999999999</v>
      </c>
      <c r="AY17" s="35">
        <v>17770.099999999999</v>
      </c>
      <c r="AZ17" s="35">
        <v>17856</v>
      </c>
      <c r="BA17" s="35">
        <v>18295</v>
      </c>
      <c r="BB17" s="35">
        <v>19295.7</v>
      </c>
      <c r="BC17" s="35">
        <v>19376.7</v>
      </c>
      <c r="BD17" s="35">
        <v>19593.8</v>
      </c>
      <c r="BE17" s="35">
        <v>19850.8</v>
      </c>
      <c r="BF17" s="35">
        <v>20808.8</v>
      </c>
      <c r="BG17" s="35">
        <v>20943.8</v>
      </c>
      <c r="BH17" s="35">
        <v>21375.4</v>
      </c>
      <c r="BI17" s="35">
        <v>21394</v>
      </c>
      <c r="BJ17" s="35">
        <v>22458</v>
      </c>
      <c r="BK17" s="35">
        <v>22623</v>
      </c>
      <c r="BL17" s="35">
        <v>23063</v>
      </c>
      <c r="BM17" s="35">
        <v>23237</v>
      </c>
      <c r="BN17" s="35">
        <v>24497</v>
      </c>
      <c r="BO17" s="35">
        <v>24547</v>
      </c>
      <c r="BP17" s="35">
        <v>25272</v>
      </c>
      <c r="BQ17" s="35">
        <v>25127</v>
      </c>
      <c r="BR17" s="35">
        <v>26180</v>
      </c>
      <c r="BS17" s="35">
        <v>26162</v>
      </c>
      <c r="BT17" s="35">
        <v>26787</v>
      </c>
      <c r="BU17" s="35">
        <v>26586</v>
      </c>
      <c r="BV17" s="35">
        <v>27807</v>
      </c>
      <c r="BW17" s="35">
        <v>27587.241038104323</v>
      </c>
    </row>
    <row r="18" spans="1:77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48786</v>
      </c>
      <c r="AU18" s="37">
        <v>45791</v>
      </c>
      <c r="AV18" s="37">
        <v>51787</v>
      </c>
      <c r="AW18" s="37">
        <v>53626</v>
      </c>
      <c r="AX18" s="37">
        <v>53116</v>
      </c>
      <c r="AY18" s="37">
        <v>53645</v>
      </c>
      <c r="AZ18" s="37">
        <v>57582</v>
      </c>
      <c r="BA18" s="37">
        <v>60877</v>
      </c>
      <c r="BB18" s="37">
        <v>59085</v>
      </c>
      <c r="BC18" s="37">
        <v>60477</v>
      </c>
      <c r="BD18" s="37">
        <v>65298</v>
      </c>
      <c r="BE18" s="37">
        <v>67714</v>
      </c>
      <c r="BF18" s="37">
        <v>69344</v>
      </c>
      <c r="BG18" s="37">
        <v>70642</v>
      </c>
      <c r="BH18" s="37">
        <v>72672</v>
      </c>
      <c r="BI18" s="37">
        <v>85994</v>
      </c>
      <c r="BJ18" s="37">
        <v>83656</v>
      </c>
      <c r="BK18" s="37">
        <v>81100</v>
      </c>
      <c r="BL18" s="37">
        <v>87460</v>
      </c>
      <c r="BM18" s="37">
        <v>93134</v>
      </c>
      <c r="BN18" s="37">
        <v>90958</v>
      </c>
      <c r="BO18" s="37">
        <v>94666</v>
      </c>
      <c r="BP18" s="37">
        <v>98975</v>
      </c>
      <c r="BQ18" s="37">
        <v>96621</v>
      </c>
      <c r="BR18" s="37">
        <v>99655</v>
      </c>
      <c r="BS18" s="37">
        <v>100401</v>
      </c>
      <c r="BT18" s="37">
        <v>106839</v>
      </c>
      <c r="BU18" s="37">
        <v>109256</v>
      </c>
      <c r="BV18" s="37">
        <v>106692</v>
      </c>
      <c r="BW18" s="37">
        <v>112766</v>
      </c>
    </row>
    <row r="19" spans="1:77" hidden="1">
      <c r="A19" s="2" t="s">
        <v>13</v>
      </c>
      <c r="B19" s="31">
        <f t="shared" ref="B19:Y19" si="18">B13+B9+B6</f>
        <v>64709.491868691417</v>
      </c>
      <c r="C19" s="32">
        <f t="shared" si="18"/>
        <v>66774.354049341942</v>
      </c>
      <c r="D19" s="32">
        <f t="shared" si="18"/>
        <v>69150.392080986887</v>
      </c>
      <c r="E19" s="32">
        <f t="shared" si="18"/>
        <v>74042.321454990015</v>
      </c>
      <c r="F19" s="32">
        <f t="shared" si="18"/>
        <v>72428.579536019592</v>
      </c>
      <c r="G19" s="32">
        <f t="shared" si="18"/>
        <v>75431.613261705992</v>
      </c>
      <c r="H19" s="32">
        <f t="shared" si="18"/>
        <v>77815.692595203043</v>
      </c>
      <c r="I19" s="32">
        <f t="shared" si="18"/>
        <v>82444.403227297851</v>
      </c>
      <c r="J19" s="32">
        <f t="shared" si="18"/>
        <v>80777.329848952082</v>
      </c>
      <c r="K19" s="32">
        <f t="shared" si="18"/>
        <v>82931.952682647287</v>
      </c>
      <c r="L19" s="32">
        <f t="shared" si="18"/>
        <v>85469.412051354957</v>
      </c>
      <c r="M19" s="32">
        <f t="shared" si="18"/>
        <v>90899.022539313126</v>
      </c>
      <c r="N19" s="32">
        <f t="shared" si="18"/>
        <v>88572.756000000008</v>
      </c>
      <c r="O19" s="32">
        <f t="shared" si="18"/>
        <v>90806.585000000006</v>
      </c>
      <c r="P19" s="32">
        <f t="shared" si="18"/>
        <v>93396.627999999997</v>
      </c>
      <c r="Q19" s="32">
        <f t="shared" si="18"/>
        <v>99766.031000000003</v>
      </c>
      <c r="R19" s="32">
        <f t="shared" si="18"/>
        <v>96072.396999999997</v>
      </c>
      <c r="S19" s="32">
        <f t="shared" si="18"/>
        <v>99280.872000000003</v>
      </c>
      <c r="T19" s="32">
        <f t="shared" si="18"/>
        <v>101398.212</v>
      </c>
      <c r="U19" s="32">
        <f t="shared" si="18"/>
        <v>107665.519</v>
      </c>
      <c r="V19" s="32">
        <f t="shared" si="18"/>
        <v>105091.47100000001</v>
      </c>
      <c r="W19" s="32">
        <f t="shared" si="18"/>
        <v>108614.04700000001</v>
      </c>
      <c r="X19" s="32">
        <f t="shared" si="18"/>
        <v>110993.78599999999</v>
      </c>
      <c r="Y19" s="32">
        <f t="shared" si="18"/>
        <v>117602.496</v>
      </c>
      <c r="Z19" s="32">
        <f t="shared" ref="Z19:AZ19" si="19">Z13+Z9+Z6</f>
        <v>114100.598</v>
      </c>
      <c r="AA19" s="32">
        <f t="shared" si="19"/>
        <v>116343.45699999999</v>
      </c>
      <c r="AB19" s="32">
        <f t="shared" si="19"/>
        <v>118828.39600000001</v>
      </c>
      <c r="AC19" s="32">
        <f t="shared" si="19"/>
        <v>125723.549</v>
      </c>
      <c r="AD19" s="32">
        <f t="shared" si="19"/>
        <v>124995</v>
      </c>
      <c r="AE19" s="32">
        <f t="shared" si="19"/>
        <v>129917.9</v>
      </c>
      <c r="AF19" s="32">
        <f t="shared" si="19"/>
        <v>134099.1</v>
      </c>
      <c r="AG19" s="32">
        <f t="shared" si="19"/>
        <v>139852</v>
      </c>
      <c r="AH19" s="32">
        <f t="shared" si="19"/>
        <v>137333.4</v>
      </c>
      <c r="AI19" s="32">
        <f t="shared" si="19"/>
        <v>141947.4</v>
      </c>
      <c r="AJ19" s="32">
        <f t="shared" si="19"/>
        <v>145489.20000000001</v>
      </c>
      <c r="AK19" s="32">
        <f t="shared" si="19"/>
        <v>154218</v>
      </c>
      <c r="AL19" s="32">
        <f t="shared" si="19"/>
        <v>151038.35</v>
      </c>
      <c r="AM19" s="32">
        <f t="shared" si="19"/>
        <v>155074.15</v>
      </c>
      <c r="AN19" s="32">
        <f t="shared" si="19"/>
        <v>158525.75</v>
      </c>
      <c r="AO19" s="32">
        <f t="shared" si="19"/>
        <v>172315.75</v>
      </c>
      <c r="AP19" s="32">
        <f t="shared" si="19"/>
        <v>162994.45000000001</v>
      </c>
      <c r="AQ19" s="32">
        <f t="shared" si="19"/>
        <v>169724.45</v>
      </c>
      <c r="AR19" s="32">
        <f t="shared" si="19"/>
        <v>176822</v>
      </c>
      <c r="AS19" s="32">
        <f t="shared" si="19"/>
        <v>189477.1</v>
      </c>
      <c r="AT19" s="32">
        <f t="shared" si="19"/>
        <v>182102.39999999999</v>
      </c>
      <c r="AU19" s="32">
        <f t="shared" si="19"/>
        <v>186349.4</v>
      </c>
      <c r="AV19" s="32">
        <f t="shared" si="19"/>
        <v>197151.2</v>
      </c>
      <c r="AW19" s="32">
        <f t="shared" si="19"/>
        <v>211950</v>
      </c>
      <c r="AX19" s="32">
        <f t="shared" si="19"/>
        <v>203461</v>
      </c>
      <c r="AY19" s="32">
        <f t="shared" si="19"/>
        <v>213026.15</v>
      </c>
      <c r="AZ19" s="32">
        <f t="shared" si="19"/>
        <v>223253</v>
      </c>
      <c r="BA19" s="32">
        <f t="shared" ref="BA19:BH19" si="20">BA13+BA9+BA6</f>
        <v>242639.03</v>
      </c>
      <c r="BB19" s="32">
        <f t="shared" si="20"/>
        <v>229576.71299999999</v>
      </c>
      <c r="BC19" s="32">
        <f t="shared" si="20"/>
        <v>239955.649</v>
      </c>
      <c r="BD19" s="32">
        <f t="shared" si="20"/>
        <v>253602.62299999996</v>
      </c>
      <c r="BE19" s="32">
        <f t="shared" si="20"/>
        <v>268739.91499999998</v>
      </c>
      <c r="BF19" s="17">
        <f t="shared" si="20"/>
        <v>251142.52500000002</v>
      </c>
      <c r="BG19" s="17">
        <f t="shared" si="20"/>
        <v>258679.90699999998</v>
      </c>
      <c r="BH19" s="17">
        <f t="shared" si="20"/>
        <v>272765.30600000004</v>
      </c>
      <c r="BI19" s="17">
        <f t="shared" ref="BI19:BN19" si="21">BI13+BI9+BI6</f>
        <v>299052.09100000001</v>
      </c>
      <c r="BJ19" s="17">
        <f t="shared" si="21"/>
        <v>284441</v>
      </c>
      <c r="BK19" s="17">
        <f t="shared" si="21"/>
        <v>291037</v>
      </c>
      <c r="BL19" s="17">
        <f t="shared" si="21"/>
        <v>306907</v>
      </c>
      <c r="BM19" s="17">
        <f t="shared" si="21"/>
        <v>329171</v>
      </c>
      <c r="BN19" s="17">
        <f t="shared" si="21"/>
        <v>311800</v>
      </c>
      <c r="BO19" s="17">
        <f t="shared" ref="BO19:BW19" si="22">BO13+BO9+BO6</f>
        <v>324740</v>
      </c>
      <c r="BP19" s="17">
        <f t="shared" si="22"/>
        <v>338633</v>
      </c>
      <c r="BQ19" s="17">
        <f t="shared" si="22"/>
        <v>355142</v>
      </c>
      <c r="BR19" s="17">
        <f t="shared" si="22"/>
        <v>341036</v>
      </c>
      <c r="BS19" s="17">
        <f t="shared" si="22"/>
        <v>352775</v>
      </c>
      <c r="BT19" s="17">
        <f t="shared" ref="BT19:BV19" si="23">BT13+BT9+BT6</f>
        <v>365932</v>
      </c>
      <c r="BU19" s="17">
        <f t="shared" si="23"/>
        <v>387686</v>
      </c>
      <c r="BV19" s="17">
        <f t="shared" si="23"/>
        <v>366349.84</v>
      </c>
      <c r="BW19" s="17">
        <f t="shared" si="22"/>
        <v>383244.01417420915</v>
      </c>
    </row>
    <row r="20" spans="1:77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</row>
    <row r="21" spans="1:77" ht="13.5" thickBot="1">
      <c r="A21" s="67" t="s">
        <v>211</v>
      </c>
      <c r="B21" s="23">
        <f t="shared" ref="B21:U21" si="24">B19+B20</f>
        <v>64709.491868691417</v>
      </c>
      <c r="C21" s="24">
        <f t="shared" si="24"/>
        <v>66774.354049341942</v>
      </c>
      <c r="D21" s="24">
        <f t="shared" si="24"/>
        <v>69150.392080986887</v>
      </c>
      <c r="E21" s="24">
        <f t="shared" si="24"/>
        <v>74042.321454990015</v>
      </c>
      <c r="F21" s="24">
        <f t="shared" si="24"/>
        <v>72428.579536019592</v>
      </c>
      <c r="G21" s="24">
        <f t="shared" si="24"/>
        <v>75431.613261705992</v>
      </c>
      <c r="H21" s="24">
        <f t="shared" si="24"/>
        <v>77815.692595203043</v>
      </c>
      <c r="I21" s="24">
        <f t="shared" si="24"/>
        <v>82444.403227297851</v>
      </c>
      <c r="J21" s="24">
        <f t="shared" si="24"/>
        <v>80777.329848952082</v>
      </c>
      <c r="K21" s="24">
        <f t="shared" si="24"/>
        <v>82931.952682647287</v>
      </c>
      <c r="L21" s="24">
        <f t="shared" si="24"/>
        <v>85469.412051354957</v>
      </c>
      <c r="M21" s="24">
        <f t="shared" si="24"/>
        <v>90899.022539313126</v>
      </c>
      <c r="N21" s="24">
        <f t="shared" si="24"/>
        <v>88572.756000000008</v>
      </c>
      <c r="O21" s="24">
        <f t="shared" si="24"/>
        <v>90806.585000000006</v>
      </c>
      <c r="P21" s="24">
        <f t="shared" si="24"/>
        <v>93396.627999999997</v>
      </c>
      <c r="Q21" s="24">
        <f t="shared" si="24"/>
        <v>99766.031000000003</v>
      </c>
      <c r="R21" s="24">
        <f t="shared" si="24"/>
        <v>96072.396999999997</v>
      </c>
      <c r="S21" s="24">
        <f t="shared" si="24"/>
        <v>99280.872000000003</v>
      </c>
      <c r="T21" s="24">
        <f t="shared" si="24"/>
        <v>101398.212</v>
      </c>
      <c r="U21" s="24">
        <f t="shared" si="24"/>
        <v>107665.519</v>
      </c>
      <c r="V21" s="24">
        <f t="shared" ref="V21:AA21" si="25">V19+V20</f>
        <v>105091.47100000001</v>
      </c>
      <c r="W21" s="24">
        <f t="shared" si="25"/>
        <v>108614.04700000001</v>
      </c>
      <c r="X21" s="24">
        <f t="shared" si="25"/>
        <v>110993.78599999999</v>
      </c>
      <c r="Y21" s="24">
        <f t="shared" si="25"/>
        <v>117602.496</v>
      </c>
      <c r="Z21" s="24">
        <f t="shared" si="25"/>
        <v>114100.598</v>
      </c>
      <c r="AA21" s="24">
        <f t="shared" si="25"/>
        <v>116343.45699999999</v>
      </c>
      <c r="AB21" s="24">
        <f t="shared" ref="AB21:BH21" si="26">AB19+AB20</f>
        <v>118828.39600000001</v>
      </c>
      <c r="AC21" s="24">
        <f t="shared" si="26"/>
        <v>125723.549</v>
      </c>
      <c r="AD21" s="24">
        <f t="shared" si="26"/>
        <v>124995</v>
      </c>
      <c r="AE21" s="24">
        <f t="shared" si="26"/>
        <v>129917.9</v>
      </c>
      <c r="AF21" s="24">
        <f t="shared" si="26"/>
        <v>134099.1</v>
      </c>
      <c r="AG21" s="24">
        <f t="shared" si="26"/>
        <v>139852</v>
      </c>
      <c r="AH21" s="24">
        <f t="shared" si="26"/>
        <v>137333.4</v>
      </c>
      <c r="AI21" s="24">
        <f t="shared" si="26"/>
        <v>141947.4</v>
      </c>
      <c r="AJ21" s="24">
        <f t="shared" si="26"/>
        <v>145489.20000000001</v>
      </c>
      <c r="AK21" s="24">
        <f t="shared" si="26"/>
        <v>154218</v>
      </c>
      <c r="AL21" s="24">
        <f t="shared" si="26"/>
        <v>151038.35</v>
      </c>
      <c r="AM21" s="24">
        <f t="shared" si="26"/>
        <v>155074.15</v>
      </c>
      <c r="AN21" s="24">
        <f t="shared" si="26"/>
        <v>158525.75</v>
      </c>
      <c r="AO21" s="24">
        <f t="shared" si="26"/>
        <v>172315.75</v>
      </c>
      <c r="AP21" s="24">
        <f t="shared" si="26"/>
        <v>162994.45000000001</v>
      </c>
      <c r="AQ21" s="24">
        <f t="shared" si="26"/>
        <v>169724.45</v>
      </c>
      <c r="AR21" s="24">
        <f t="shared" si="26"/>
        <v>176822</v>
      </c>
      <c r="AS21" s="24">
        <f t="shared" si="26"/>
        <v>189477.1</v>
      </c>
      <c r="AT21" s="24">
        <f t="shared" si="26"/>
        <v>182102.39999999999</v>
      </c>
      <c r="AU21" s="24">
        <f t="shared" si="26"/>
        <v>186349.4</v>
      </c>
      <c r="AV21" s="24">
        <f t="shared" si="26"/>
        <v>197151.2</v>
      </c>
      <c r="AW21" s="24">
        <f t="shared" si="26"/>
        <v>211950</v>
      </c>
      <c r="AX21" s="24">
        <f t="shared" si="26"/>
        <v>203461</v>
      </c>
      <c r="AY21" s="24">
        <f t="shared" si="26"/>
        <v>213026.15</v>
      </c>
      <c r="AZ21" s="24">
        <f t="shared" si="26"/>
        <v>223253</v>
      </c>
      <c r="BA21" s="24">
        <f t="shared" si="26"/>
        <v>242639.03</v>
      </c>
      <c r="BB21" s="24">
        <f t="shared" si="26"/>
        <v>229576.71299999999</v>
      </c>
      <c r="BC21" s="24">
        <f t="shared" si="26"/>
        <v>239955.649</v>
      </c>
      <c r="BD21" s="24">
        <f t="shared" si="26"/>
        <v>253602.62299999996</v>
      </c>
      <c r="BE21" s="24">
        <f t="shared" si="26"/>
        <v>268739.91499999998</v>
      </c>
      <c r="BF21" s="24">
        <f t="shared" si="26"/>
        <v>251142.52500000002</v>
      </c>
      <c r="BG21" s="24">
        <f t="shared" si="26"/>
        <v>258679.90699999998</v>
      </c>
      <c r="BH21" s="24">
        <f t="shared" si="26"/>
        <v>272765.30600000004</v>
      </c>
      <c r="BI21" s="24">
        <f t="shared" ref="BI21:BN21" si="27">BI19+BI20</f>
        <v>299052.09100000001</v>
      </c>
      <c r="BJ21" s="24">
        <f t="shared" si="27"/>
        <v>284441</v>
      </c>
      <c r="BK21" s="24">
        <f t="shared" si="27"/>
        <v>291037</v>
      </c>
      <c r="BL21" s="24">
        <f t="shared" si="27"/>
        <v>306907</v>
      </c>
      <c r="BM21" s="24">
        <f t="shared" si="27"/>
        <v>329171</v>
      </c>
      <c r="BN21" s="24">
        <f t="shared" si="27"/>
        <v>311800</v>
      </c>
      <c r="BO21" s="24">
        <f t="shared" ref="BO21:BW21" si="28">BO19+BO20</f>
        <v>324740</v>
      </c>
      <c r="BP21" s="24">
        <f t="shared" si="28"/>
        <v>338633</v>
      </c>
      <c r="BQ21" s="24">
        <f t="shared" si="28"/>
        <v>355142</v>
      </c>
      <c r="BR21" s="24">
        <f t="shared" si="28"/>
        <v>341036</v>
      </c>
      <c r="BS21" s="24">
        <f t="shared" si="28"/>
        <v>352775</v>
      </c>
      <c r="BT21" s="24">
        <f t="shared" ref="BT21:BV21" si="29">BT19+BT20</f>
        <v>365932</v>
      </c>
      <c r="BU21" s="24">
        <f t="shared" si="29"/>
        <v>387686</v>
      </c>
      <c r="BV21" s="24">
        <f t="shared" si="29"/>
        <v>366349.84</v>
      </c>
      <c r="BW21" s="24">
        <f t="shared" si="28"/>
        <v>383244.01417420915</v>
      </c>
      <c r="BY21" s="8"/>
    </row>
    <row r="23" spans="1:77" ht="18">
      <c r="A23" s="206" t="str">
        <f>Annual!A23</f>
        <v>KZN – Annual Compensation of Employees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77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7" ht="13.5" thickBot="1">
      <c r="A25" s="52" t="s">
        <v>24</v>
      </c>
      <c r="B25" s="133" t="str">
        <f>B5</f>
        <v>1995q1</v>
      </c>
      <c r="C25" s="132" t="str">
        <f t="shared" ref="C25:AG25" si="30">C5</f>
        <v>1995q2</v>
      </c>
      <c r="D25" s="132" t="str">
        <f t="shared" si="30"/>
        <v>1995q3</v>
      </c>
      <c r="E25" s="132" t="str">
        <f t="shared" si="30"/>
        <v>1995q4</v>
      </c>
      <c r="F25" s="132" t="str">
        <f t="shared" si="30"/>
        <v>1996q1</v>
      </c>
      <c r="G25" s="132" t="str">
        <f t="shared" si="30"/>
        <v>1996q2</v>
      </c>
      <c r="H25" s="132" t="str">
        <f t="shared" si="30"/>
        <v>1996q3</v>
      </c>
      <c r="I25" s="132" t="str">
        <f t="shared" si="30"/>
        <v>1996q4</v>
      </c>
      <c r="J25" s="132" t="str">
        <f t="shared" si="30"/>
        <v>1997q1</v>
      </c>
      <c r="K25" s="132" t="str">
        <f t="shared" si="30"/>
        <v>1997q2</v>
      </c>
      <c r="L25" s="132" t="str">
        <f t="shared" si="30"/>
        <v>1997q3</v>
      </c>
      <c r="M25" s="132" t="str">
        <f t="shared" si="30"/>
        <v>1997q4</v>
      </c>
      <c r="N25" s="132" t="str">
        <f t="shared" si="30"/>
        <v>1998q1</v>
      </c>
      <c r="O25" s="132" t="str">
        <f t="shared" si="30"/>
        <v>1998q2</v>
      </c>
      <c r="P25" s="132" t="str">
        <f t="shared" si="30"/>
        <v>1998q3</v>
      </c>
      <c r="Q25" s="132" t="str">
        <f t="shared" si="30"/>
        <v>1998q4</v>
      </c>
      <c r="R25" s="132" t="str">
        <f t="shared" si="30"/>
        <v>1999q1</v>
      </c>
      <c r="S25" s="132" t="str">
        <f t="shared" si="30"/>
        <v>1999q2</v>
      </c>
      <c r="T25" s="132" t="str">
        <f t="shared" si="30"/>
        <v>1999q3</v>
      </c>
      <c r="U25" s="132" t="str">
        <f t="shared" si="3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0"/>
        <v>2001q1</v>
      </c>
      <c r="AA25" s="132" t="str">
        <f t="shared" si="30"/>
        <v>2001q2</v>
      </c>
      <c r="AB25" s="132" t="str">
        <f t="shared" si="30"/>
        <v>2001q3</v>
      </c>
      <c r="AC25" s="132" t="str">
        <f t="shared" si="30"/>
        <v>2001q4</v>
      </c>
      <c r="AD25" s="132" t="str">
        <f t="shared" si="30"/>
        <v>2002q1</v>
      </c>
      <c r="AE25" s="132" t="str">
        <f t="shared" si="30"/>
        <v>2002q2</v>
      </c>
      <c r="AF25" s="132" t="str">
        <f t="shared" si="30"/>
        <v>2002q3</v>
      </c>
      <c r="AG25" s="132" t="str">
        <f t="shared" si="30"/>
        <v>2002q4</v>
      </c>
      <c r="AH25" s="132" t="str">
        <f t="shared" ref="AH25:BQ25" si="31">AH5</f>
        <v>2003q1</v>
      </c>
      <c r="AI25" s="132" t="str">
        <f t="shared" si="31"/>
        <v>2003q2</v>
      </c>
      <c r="AJ25" s="132" t="str">
        <f t="shared" si="31"/>
        <v>2003q3</v>
      </c>
      <c r="AK25" s="132" t="str">
        <f t="shared" si="31"/>
        <v>2003q4</v>
      </c>
      <c r="AL25" s="132" t="str">
        <f t="shared" si="31"/>
        <v>2004q1</v>
      </c>
      <c r="AM25" s="132" t="str">
        <f t="shared" si="31"/>
        <v>2004q2</v>
      </c>
      <c r="AN25" s="132" t="str">
        <f t="shared" si="31"/>
        <v>2004q3</v>
      </c>
      <c r="AO25" s="132" t="str">
        <f t="shared" si="31"/>
        <v>2004q4</v>
      </c>
      <c r="AP25" s="132" t="str">
        <f t="shared" si="31"/>
        <v>2005q1</v>
      </c>
      <c r="AQ25" s="132" t="str">
        <f t="shared" si="31"/>
        <v>2005q2</v>
      </c>
      <c r="AR25" s="132" t="str">
        <f t="shared" si="31"/>
        <v>2005q3</v>
      </c>
      <c r="AS25" s="132" t="str">
        <f t="shared" si="31"/>
        <v>2005q4</v>
      </c>
      <c r="AT25" s="132" t="str">
        <f t="shared" si="31"/>
        <v>2006q1</v>
      </c>
      <c r="AU25" s="132" t="str">
        <f t="shared" si="31"/>
        <v>2006q2</v>
      </c>
      <c r="AV25" s="132" t="str">
        <f t="shared" si="31"/>
        <v>2006q3</v>
      </c>
      <c r="AW25" s="132" t="str">
        <f t="shared" si="31"/>
        <v>2006q4</v>
      </c>
      <c r="AX25" s="132" t="str">
        <f t="shared" si="31"/>
        <v>2007q1</v>
      </c>
      <c r="AY25" s="132" t="str">
        <f t="shared" si="31"/>
        <v>2007q2</v>
      </c>
      <c r="AZ25" s="132" t="str">
        <f t="shared" si="31"/>
        <v>2007q3</v>
      </c>
      <c r="BA25" s="132" t="str">
        <f t="shared" si="31"/>
        <v>2007q4</v>
      </c>
      <c r="BB25" s="132" t="str">
        <f t="shared" si="31"/>
        <v>2008q1</v>
      </c>
      <c r="BC25" s="132" t="str">
        <f t="shared" si="31"/>
        <v>2008q2</v>
      </c>
      <c r="BD25" s="132" t="str">
        <f t="shared" si="31"/>
        <v>2008q3</v>
      </c>
      <c r="BE25" s="132" t="str">
        <f t="shared" si="31"/>
        <v>2008q4</v>
      </c>
      <c r="BF25" s="132" t="str">
        <f t="shared" si="31"/>
        <v>2009q1</v>
      </c>
      <c r="BG25" s="132" t="str">
        <f t="shared" si="31"/>
        <v>2009q2</v>
      </c>
      <c r="BH25" s="132" t="str">
        <f t="shared" si="31"/>
        <v>2009q3</v>
      </c>
      <c r="BI25" s="132" t="str">
        <f t="shared" si="31"/>
        <v>2009q4</v>
      </c>
      <c r="BJ25" s="132" t="str">
        <f t="shared" si="31"/>
        <v>2010q1</v>
      </c>
      <c r="BK25" s="132" t="str">
        <f t="shared" si="31"/>
        <v>2010q2</v>
      </c>
      <c r="BL25" s="132" t="str">
        <f t="shared" si="31"/>
        <v>2010q3</v>
      </c>
      <c r="BM25" s="132" t="str">
        <f t="shared" si="31"/>
        <v>2010q4</v>
      </c>
      <c r="BN25" s="132" t="str">
        <f t="shared" si="31"/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 t="shared" ref="BR25:BW25" si="32">BR5</f>
        <v>2012q1</v>
      </c>
      <c r="BS25" s="132" t="str">
        <f t="shared" si="32"/>
        <v>2012q2</v>
      </c>
      <c r="BT25" s="132" t="str">
        <f t="shared" si="32"/>
        <v>2012q3</v>
      </c>
      <c r="BU25" s="132" t="str">
        <f t="shared" si="32"/>
        <v>2012q4</v>
      </c>
      <c r="BV25" s="132" t="str">
        <f t="shared" si="32"/>
        <v>2013q1</v>
      </c>
      <c r="BW25" s="132" t="str">
        <f t="shared" si="32"/>
        <v>2013q2</v>
      </c>
    </row>
    <row r="26" spans="1:77" ht="13.5" thickTop="1">
      <c r="A26" s="53" t="s">
        <v>0</v>
      </c>
      <c r="B26" s="21">
        <f t="shared" ref="B26" si="33">SUM(B27:B28)</f>
        <v>672.51781200690573</v>
      </c>
      <c r="C26" s="15">
        <f t="shared" ref="C26:F26" si="34">SUM(C27:C28)</f>
        <v>712.4671316274738</v>
      </c>
      <c r="D26" s="15">
        <f t="shared" si="34"/>
        <v>724.20372783335642</v>
      </c>
      <c r="E26" s="15">
        <f t="shared" si="34"/>
        <v>696.98222556049143</v>
      </c>
      <c r="F26" s="15">
        <f t="shared" si="34"/>
        <v>789.08036921586699</v>
      </c>
      <c r="G26" s="15">
        <f t="shared" ref="G26:J26" si="35">SUM(G27:G28)</f>
        <v>819.81871651624033</v>
      </c>
      <c r="H26" s="15">
        <f t="shared" si="35"/>
        <v>831.15537201120958</v>
      </c>
      <c r="I26" s="15">
        <f t="shared" si="35"/>
        <v>808.25343541080929</v>
      </c>
      <c r="J26" s="15">
        <f t="shared" si="35"/>
        <v>845.37646967060778</v>
      </c>
      <c r="K26" s="15">
        <f t="shared" ref="K26:N26" si="36">SUM(K27:K28)</f>
        <v>877.97019514371345</v>
      </c>
      <c r="L26" s="15">
        <f t="shared" si="36"/>
        <v>893.97164707446723</v>
      </c>
      <c r="M26" s="15">
        <f t="shared" si="36"/>
        <v>869.90776931506343</v>
      </c>
      <c r="N26" s="185">
        <f t="shared" si="36"/>
        <v>968.48065162189596</v>
      </c>
      <c r="O26" s="185">
        <f t="shared" ref="O26:R26" si="37">SUM(O27:O28)</f>
        <v>1006.664209071213</v>
      </c>
      <c r="P26" s="185">
        <f t="shared" si="37"/>
        <v>1014.3631364793508</v>
      </c>
      <c r="Q26" s="185">
        <f t="shared" si="37"/>
        <v>987.8409000453712</v>
      </c>
      <c r="R26" s="185">
        <f t="shared" si="37"/>
        <v>889.87991797854488</v>
      </c>
      <c r="S26" s="185">
        <f t="shared" ref="S26:V26" si="38">SUM(S27:S28)</f>
        <v>938.82366162300195</v>
      </c>
      <c r="T26" s="185">
        <f t="shared" si="38"/>
        <v>931.11487053560995</v>
      </c>
      <c r="U26" s="185">
        <f t="shared" si="38"/>
        <v>881.71829389014204</v>
      </c>
      <c r="V26" s="185">
        <f t="shared" si="38"/>
        <v>939.1280051011604</v>
      </c>
      <c r="W26" s="15">
        <f t="shared" ref="W26:BH26" si="39">SUM(W27:W28)</f>
        <v>994.24614411709445</v>
      </c>
      <c r="X26" s="15">
        <f t="shared" si="39"/>
        <v>988.66740151427621</v>
      </c>
      <c r="Y26" s="15">
        <f t="shared" si="39"/>
        <v>944.50075043468428</v>
      </c>
      <c r="Z26" s="15">
        <f t="shared" si="39"/>
        <v>1021.9483235815669</v>
      </c>
      <c r="AA26" s="39">
        <f t="shared" si="39"/>
        <v>1073.9305423977639</v>
      </c>
      <c r="AB26" s="39">
        <f t="shared" si="39"/>
        <v>1062.2102051662159</v>
      </c>
      <c r="AC26" s="39">
        <f t="shared" si="39"/>
        <v>1016.2992518704655</v>
      </c>
      <c r="AD26" s="39">
        <f t="shared" si="39"/>
        <v>1245.0213476304928</v>
      </c>
      <c r="AE26" s="39">
        <f t="shared" si="39"/>
        <v>1401.5411238478573</v>
      </c>
      <c r="AF26" s="39">
        <f t="shared" si="39"/>
        <v>1429.9630674792311</v>
      </c>
      <c r="AG26" s="39">
        <f t="shared" si="39"/>
        <v>1325.7062627816349</v>
      </c>
      <c r="AH26" s="39">
        <f t="shared" si="39"/>
        <v>1279.6220984570573</v>
      </c>
      <c r="AI26" s="39">
        <f t="shared" si="39"/>
        <v>1368.9643098263928</v>
      </c>
      <c r="AJ26" s="39">
        <f t="shared" si="39"/>
        <v>1375.572387751203</v>
      </c>
      <c r="AK26" s="15">
        <f t="shared" si="39"/>
        <v>1281.246744145652</v>
      </c>
      <c r="AL26" s="15">
        <f t="shared" si="39"/>
        <v>1281.9134253795444</v>
      </c>
      <c r="AM26" s="15">
        <f t="shared" si="39"/>
        <v>1345.8418784906632</v>
      </c>
      <c r="AN26" s="15">
        <f t="shared" si="39"/>
        <v>1345.7087740300788</v>
      </c>
      <c r="AO26" s="15">
        <f t="shared" si="39"/>
        <v>1258.5364878405724</v>
      </c>
      <c r="AP26" s="15">
        <f t="shared" si="39"/>
        <v>1131.5456367101178</v>
      </c>
      <c r="AQ26" s="15">
        <f t="shared" si="39"/>
        <v>1192.7121109378174</v>
      </c>
      <c r="AR26" s="15">
        <f t="shared" si="39"/>
        <v>1230.0524378341811</v>
      </c>
      <c r="AS26" s="15">
        <f t="shared" si="39"/>
        <v>1151.2512024225857</v>
      </c>
      <c r="AT26" s="15">
        <f t="shared" si="39"/>
        <v>1274.7667363201194</v>
      </c>
      <c r="AU26" s="15">
        <f t="shared" si="39"/>
        <v>1342.838640403784</v>
      </c>
      <c r="AV26" s="15">
        <f t="shared" si="39"/>
        <v>1383.7735549310357</v>
      </c>
      <c r="AW26" s="15">
        <f t="shared" si="39"/>
        <v>1325.7088623907309</v>
      </c>
      <c r="AX26" s="15">
        <f t="shared" si="39"/>
        <v>1497.534414611378</v>
      </c>
      <c r="AY26" s="15">
        <f t="shared" si="39"/>
        <v>1572.3710434559607</v>
      </c>
      <c r="AZ26" s="15">
        <f t="shared" si="39"/>
        <v>1619.8592780667705</v>
      </c>
      <c r="BA26" s="15">
        <f t="shared" si="39"/>
        <v>1559.3515719313023</v>
      </c>
      <c r="BB26" s="39">
        <f t="shared" si="39"/>
        <v>1744.1578752155315</v>
      </c>
      <c r="BC26" s="39">
        <f t="shared" si="39"/>
        <v>1776.9614538384328</v>
      </c>
      <c r="BD26" s="39">
        <f t="shared" si="39"/>
        <v>1816.0990342501882</v>
      </c>
      <c r="BE26" s="39">
        <f t="shared" si="39"/>
        <v>1772.420928667445</v>
      </c>
      <c r="BF26" s="15">
        <f t="shared" si="39"/>
        <v>1919.0333373559668</v>
      </c>
      <c r="BG26" s="15">
        <f t="shared" si="39"/>
        <v>1924.4465685547971</v>
      </c>
      <c r="BH26" s="15">
        <f t="shared" si="39"/>
        <v>1933.8699230492298</v>
      </c>
      <c r="BI26" s="15">
        <f t="shared" ref="BI26:BN26" si="40">SUM(BI27:BI28)</f>
        <v>1828.4561633118051</v>
      </c>
      <c r="BJ26" s="15">
        <f t="shared" si="40"/>
        <v>2076.4476200883628</v>
      </c>
      <c r="BK26" s="15">
        <f t="shared" si="40"/>
        <v>2108.6061267650448</v>
      </c>
      <c r="BL26" s="15">
        <f t="shared" si="40"/>
        <v>2135.4744594024819</v>
      </c>
      <c r="BM26" s="15">
        <f t="shared" si="40"/>
        <v>2010.3349209395626</v>
      </c>
      <c r="BN26" s="15">
        <f t="shared" si="40"/>
        <v>2187.6606322634875</v>
      </c>
      <c r="BO26" s="15">
        <f t="shared" ref="BO26:BW26" si="41">SUM(BO27:BO28)</f>
        <v>2263.0062417970739</v>
      </c>
      <c r="BP26" s="15">
        <f t="shared" si="41"/>
        <v>2254.4909468908795</v>
      </c>
      <c r="BQ26" s="15">
        <f t="shared" si="41"/>
        <v>2184.6272128106466</v>
      </c>
      <c r="BR26" s="15">
        <f t="shared" si="41"/>
        <v>2402.3569610005297</v>
      </c>
      <c r="BS26" s="15">
        <f t="shared" si="41"/>
        <v>2490.6034070222331</v>
      </c>
      <c r="BT26" s="15">
        <f t="shared" ref="BT26:BV26" si="42">SUM(BT27:BT28)</f>
        <v>2474.1493730813736</v>
      </c>
      <c r="BU26" s="15">
        <f t="shared" si="42"/>
        <v>2404.932498702392</v>
      </c>
      <c r="BV26" s="15">
        <f t="shared" si="42"/>
        <v>2601.7066197718477</v>
      </c>
      <c r="BW26" s="15">
        <f t="shared" si="41"/>
        <v>2720.5102747008359</v>
      </c>
    </row>
    <row r="27" spans="1:77">
      <c r="A27" s="54" t="s">
        <v>1</v>
      </c>
      <c r="B27" s="55">
        <f>B7*Annual!$B46/100</f>
        <v>484.05495467693299</v>
      </c>
      <c r="C27" s="56">
        <f>C7*Annual!$B46/100</f>
        <v>520.5822204074542</v>
      </c>
      <c r="D27" s="56">
        <f>D7*Annual!$B46/100</f>
        <v>518.35624258985911</v>
      </c>
      <c r="E27" s="56">
        <f>E7*Annual!$B46/100</f>
        <v>477.05857839470235</v>
      </c>
      <c r="F27" s="56">
        <f>F7*Annual!$C46/100</f>
        <v>489.72274234062337</v>
      </c>
      <c r="G27" s="56">
        <f>G7*Annual!$C46/100</f>
        <v>526.59546724089921</v>
      </c>
      <c r="H27" s="56">
        <f>H7*Annual!$C46/100</f>
        <v>524.3138044640848</v>
      </c>
      <c r="I27" s="56">
        <f>I7*Annual!$C46/100</f>
        <v>482.70201618398175</v>
      </c>
      <c r="J27" s="56">
        <f>J7*Annual!$D46/100</f>
        <v>518.24660351061095</v>
      </c>
      <c r="K27" s="56">
        <f>K7*Annual!$D46/100</f>
        <v>557.54925598143336</v>
      </c>
      <c r="L27" s="56">
        <f>L7*Annual!$D46/100</f>
        <v>555.31628220254936</v>
      </c>
      <c r="M27" s="56">
        <f>M7*Annual!$D46/100</f>
        <v>510.76093493580316</v>
      </c>
      <c r="N27" s="56">
        <f>N7*Annual!$E46/100</f>
        <v>620.04265647441036</v>
      </c>
      <c r="O27" s="56">
        <f>O7*Annual!$E46/100</f>
        <v>667.25934549512795</v>
      </c>
      <c r="P27" s="56">
        <f>P7*Annual!$E46/100</f>
        <v>664.23895677187056</v>
      </c>
      <c r="Q27" s="56">
        <f>Q7*Annual!$E46/100</f>
        <v>610.8582091322603</v>
      </c>
      <c r="R27" s="56">
        <f>R7*Annual!$F46/100</f>
        <v>617.50340858927621</v>
      </c>
      <c r="S27" s="56">
        <f>S7*Annual!$F46/100</f>
        <v>658.47720758044204</v>
      </c>
      <c r="T27" s="56">
        <f>T7*Annual!$F46/100</f>
        <v>635.02323988205058</v>
      </c>
      <c r="U27" s="56">
        <f>U7*Annual!$F46/100</f>
        <v>579.07281091480354</v>
      </c>
      <c r="V27" s="56">
        <f>V7*Annual!$G46/100</f>
        <v>640.41172478534202</v>
      </c>
      <c r="W27" s="56">
        <f>W7*Annual!$G46/100</f>
        <v>696.14231336363252</v>
      </c>
      <c r="X27" s="56">
        <f>X7*Annual!$G46/100</f>
        <v>679.31280691425434</v>
      </c>
      <c r="Y27" s="56">
        <f>Y7*Annual!$G46/100</f>
        <v>618.88899823460633</v>
      </c>
      <c r="Z27" s="56">
        <f>Z7*Annual!H46/100</f>
        <v>711.49953373388041</v>
      </c>
      <c r="AA27" s="56">
        <f>AA7*Annual!H46/100</f>
        <v>763.1505188452519</v>
      </c>
      <c r="AB27" s="56">
        <f>AB7*Annual!H46/100</f>
        <v>735.73798484759664</v>
      </c>
      <c r="AC27" s="56">
        <f>AC7*Annual!H46/100</f>
        <v>668.79369129542783</v>
      </c>
      <c r="AD27" s="56">
        <f>AD7*Annual!$I46/100</f>
        <v>944.78966368887302</v>
      </c>
      <c r="AE27" s="56">
        <f>AE7*Annual!$I46/100</f>
        <v>1101.3094399062375</v>
      </c>
      <c r="AF27" s="56">
        <f>AF7*Annual!$I46/100</f>
        <v>1107.8310972486274</v>
      </c>
      <c r="AG27" s="56">
        <f>AG7*Annual!$I46/100</f>
        <v>986.47156061632325</v>
      </c>
      <c r="AH27" s="56">
        <f>AH7*Annual!$J46/100</f>
        <v>949.69313978566834</v>
      </c>
      <c r="AI27" s="56">
        <f>AI7*Annual!$J46/100</f>
        <v>1054.2601012155937</v>
      </c>
      <c r="AJ27" s="56">
        <f>AJ7*Annual!$J46/100</f>
        <v>1044.7809432389433</v>
      </c>
      <c r="AK27" s="56">
        <f>AK7*Annual!$J46/100</f>
        <v>936.95552125454424</v>
      </c>
      <c r="AL27" s="56">
        <f>AL7*Annual!$K46/100</f>
        <v>934.42338239353649</v>
      </c>
      <c r="AM27" s="56">
        <f>AM7*Annual!$K46/100</f>
        <v>996.58080158806229</v>
      </c>
      <c r="AN27" s="56">
        <f>AN7*Annual!$K46/100</f>
        <v>987.74325383528617</v>
      </c>
      <c r="AO27" s="56">
        <f>AO7*Annual!$K46/100</f>
        <v>884.9331149779897</v>
      </c>
      <c r="AP27" s="56">
        <f>AP7*Annual!$L46/100</f>
        <v>794.86040754665316</v>
      </c>
      <c r="AQ27" s="56">
        <f>AQ7*Annual!$L46/100</f>
        <v>854.48842861515629</v>
      </c>
      <c r="AR27" s="56">
        <f>AR7*Annual!$L46/100</f>
        <v>862.35339157509691</v>
      </c>
      <c r="AS27" s="56">
        <f>AS7*Annual!$L46/100</f>
        <v>764.60121042976346</v>
      </c>
      <c r="AT27" s="56">
        <f>AT7*Annual!$M46/100</f>
        <v>890.28825527373158</v>
      </c>
      <c r="AU27" s="56">
        <f>AU7*Annual!$M46/100</f>
        <v>955.13039052731312</v>
      </c>
      <c r="AV27" s="56">
        <f>AV7*Annual!$M46/100</f>
        <v>964.31157781985564</v>
      </c>
      <c r="AW27" s="56">
        <f>AW7*Annual!$M46/100</f>
        <v>874.22117751178212</v>
      </c>
      <c r="AX27" s="56">
        <f>AX7*Annual!$N46/100</f>
        <v>1035.2925048000645</v>
      </c>
      <c r="AY27" s="56">
        <f>AY7*Annual!$N46/100</f>
        <v>1100.1600917097928</v>
      </c>
      <c r="AZ27" s="56">
        <f>AZ7*Annual!$N46/100</f>
        <v>1114.122621627582</v>
      </c>
      <c r="BA27" s="56">
        <f>BA7*Annual!$N46/100</f>
        <v>1012.3125076437033</v>
      </c>
      <c r="BB27" s="56">
        <f>BB7*Annual!$O46/100</f>
        <v>1192.8273236861805</v>
      </c>
      <c r="BC27" s="56">
        <f>BC7*Annual!$O46/100</f>
        <v>1208.9207858233597</v>
      </c>
      <c r="BD27" s="56">
        <f>BD7*Annual!$O46/100</f>
        <v>1212.8208135894251</v>
      </c>
      <c r="BE27" s="56">
        <f>BE7*Annual!$O46/100</f>
        <v>1132.3925347510676</v>
      </c>
      <c r="BF27" s="56">
        <f>BF7*Annual!P46/100</f>
        <v>1309.9982896180534</v>
      </c>
      <c r="BG27" s="56">
        <f>BG7*Annual!P46/100</f>
        <v>1318.9319670566217</v>
      </c>
      <c r="BH27" s="56">
        <f>BH7*Annual!P46/100</f>
        <v>1294.9003577443782</v>
      </c>
      <c r="BI27" s="56">
        <f>BI7*Annual!P46/100</f>
        <v>1170.9669072462807</v>
      </c>
      <c r="BJ27" s="56">
        <f>BJ7*Annual!Q46/100</f>
        <v>1384.7932501095036</v>
      </c>
      <c r="BK27" s="56">
        <f>BK7*Annual!Q46/100</f>
        <v>1405.5998264884445</v>
      </c>
      <c r="BL27" s="56">
        <f>BL7*Annual!Q46/100</f>
        <v>1371.5001596451805</v>
      </c>
      <c r="BM27" s="56">
        <f>BM7*Annual!Q46/100</f>
        <v>1247.5276420539915</v>
      </c>
      <c r="BN27" s="56">
        <f>BN7*Annual!$R46/100</f>
        <v>1457.3174487571275</v>
      </c>
      <c r="BO27" s="56">
        <f>BO7*Annual!$R46/100</f>
        <v>1515.1892608016344</v>
      </c>
      <c r="BP27" s="56">
        <f>BP7*Annual!$R46/100</f>
        <v>1471.9315427077606</v>
      </c>
      <c r="BQ27" s="56">
        <f>BQ7*Annual!$R46/100</f>
        <v>1338.9432877569998</v>
      </c>
      <c r="BR27" s="56">
        <f>BR7*Annual!$S46/100</f>
        <v>1580.7807213280976</v>
      </c>
      <c r="BS27" s="56">
        <f>BS7*Annual!$S46/100</f>
        <v>1641.6709286193445</v>
      </c>
      <c r="BT27" s="56">
        <f>BT7*Annual!$S46/100</f>
        <v>1613.590493218041</v>
      </c>
      <c r="BU27" s="56">
        <f>BU7*Annual!$S46/100</f>
        <v>1476.7353185780057</v>
      </c>
      <c r="BV27" s="56">
        <f>BV7*Annual!$T46/100</f>
        <v>1726.312989992203</v>
      </c>
      <c r="BW27" s="56">
        <f>BW7*Annual!$T46/100</f>
        <v>1813.119150755316</v>
      </c>
      <c r="BY27" s="121"/>
    </row>
    <row r="28" spans="1:77">
      <c r="A28" s="57" t="s">
        <v>2</v>
      </c>
      <c r="B28" s="58">
        <f>B8*Annual!$B47/100</f>
        <v>188.46285732997273</v>
      </c>
      <c r="C28" s="184">
        <f>C8*Annual!$B47/100</f>
        <v>191.88491122001963</v>
      </c>
      <c r="D28" s="184">
        <f>D8*Annual!$B47/100</f>
        <v>205.84748524349726</v>
      </c>
      <c r="E28" s="184">
        <f>E8*Annual!$B47/100</f>
        <v>219.92364716578911</v>
      </c>
      <c r="F28" s="184">
        <f>F8*Annual!$C47/100</f>
        <v>299.35762687524368</v>
      </c>
      <c r="G28" s="184">
        <f>G8*Annual!$C47/100</f>
        <v>293.22324927534117</v>
      </c>
      <c r="H28" s="184">
        <f>H8*Annual!$C47/100</f>
        <v>306.84156754712478</v>
      </c>
      <c r="I28" s="184">
        <f>I8*Annual!$C47/100</f>
        <v>325.55141922682748</v>
      </c>
      <c r="J28" s="184">
        <f>J8*Annual!$D47/100</f>
        <v>327.12986615999677</v>
      </c>
      <c r="K28" s="184">
        <f>K8*Annual!$D47/100</f>
        <v>320.42093916228015</v>
      </c>
      <c r="L28" s="184">
        <f>L8*Annual!$D47/100</f>
        <v>338.65536487191793</v>
      </c>
      <c r="M28" s="184">
        <f>M8*Annual!$D47/100</f>
        <v>359.14683437926033</v>
      </c>
      <c r="N28" s="184">
        <f>N8*Annual!$E47/100</f>
        <v>348.43799514748554</v>
      </c>
      <c r="O28" s="184">
        <f>O8*Annual!$E47/100</f>
        <v>339.40486357608512</v>
      </c>
      <c r="P28" s="184">
        <f>P8*Annual!$E47/100</f>
        <v>350.12417970748027</v>
      </c>
      <c r="Q28" s="184">
        <f>Q8*Annual!$E47/100</f>
        <v>376.98269091311084</v>
      </c>
      <c r="R28" s="184">
        <f>R8*Annual!$F47/100</f>
        <v>272.37650938926868</v>
      </c>
      <c r="S28" s="184">
        <f>S8*Annual!$F47/100</f>
        <v>280.34645404255986</v>
      </c>
      <c r="T28" s="184">
        <f>T8*Annual!$F47/100</f>
        <v>296.09163065355932</v>
      </c>
      <c r="U28" s="184">
        <f>U8*Annual!$F47/100</f>
        <v>302.6454829753385</v>
      </c>
      <c r="V28" s="184">
        <f>V8*Annual!$G47/100</f>
        <v>298.71628031581832</v>
      </c>
      <c r="W28" s="59">
        <f>W8*Annual!$G47/100</f>
        <v>298.10383075346198</v>
      </c>
      <c r="X28" s="59">
        <f>X8*Annual!$G47/100</f>
        <v>309.35459460002181</v>
      </c>
      <c r="Y28" s="59">
        <f>Y8*Annual!$G47/100</f>
        <v>325.61175220007789</v>
      </c>
      <c r="Z28" s="59">
        <f>Z8*Annual!H47/100</f>
        <v>310.44878984768644</v>
      </c>
      <c r="AA28" s="59">
        <f>AA8*Annual!H47/100</f>
        <v>310.78002355251192</v>
      </c>
      <c r="AB28" s="59">
        <f>AB8*Annual!H47/100</f>
        <v>326.47222031861929</v>
      </c>
      <c r="AC28" s="59">
        <f>AC8*Annual!H47/100</f>
        <v>347.50556057503769</v>
      </c>
      <c r="AD28" s="59">
        <f>AD8*Annual!$I47/100</f>
        <v>300.23168394161979</v>
      </c>
      <c r="AE28" s="59">
        <f>AE8*Annual!$I47/100</f>
        <v>300.23168394161979</v>
      </c>
      <c r="AF28" s="59">
        <f>AF8*Annual!$I47/100</f>
        <v>322.13197023060354</v>
      </c>
      <c r="AG28" s="59">
        <f>AG8*Annual!$I47/100</f>
        <v>339.2347021653116</v>
      </c>
      <c r="AH28" s="59">
        <f>AH8*Annual!$J47/100</f>
        <v>329.92895867138884</v>
      </c>
      <c r="AI28" s="59">
        <f>AI8*Annual!$J47/100</f>
        <v>314.70420861079907</v>
      </c>
      <c r="AJ28" s="59">
        <f>AJ8*Annual!$J47/100</f>
        <v>330.79144451225972</v>
      </c>
      <c r="AK28" s="59">
        <f>AK8*Annual!$J47/100</f>
        <v>344.29122289110774</v>
      </c>
      <c r="AL28" s="59">
        <f>AL8*Annual!$K47/100</f>
        <v>347.49004298600784</v>
      </c>
      <c r="AM28" s="59">
        <f>AM8*Annual!$K47/100</f>
        <v>349.26107690260096</v>
      </c>
      <c r="AN28" s="59">
        <f>AN8*Annual!$K47/100</f>
        <v>357.96552019479253</v>
      </c>
      <c r="AO28" s="59">
        <f>AO8*Annual!$K47/100</f>
        <v>373.6033728625826</v>
      </c>
      <c r="AP28" s="59">
        <f>AP8*Annual!$L47/100</f>
        <v>336.68522916346461</v>
      </c>
      <c r="AQ28" s="59">
        <f>AQ8*Annual!$L47/100</f>
        <v>338.22368232266109</v>
      </c>
      <c r="AR28" s="59">
        <f>AR8*Annual!$L47/100</f>
        <v>367.69904625908407</v>
      </c>
      <c r="AS28" s="59">
        <f>AS8*Annual!$L47/100</f>
        <v>386.64999199282215</v>
      </c>
      <c r="AT28" s="59">
        <f>AT8*Annual!$M47/100</f>
        <v>384.47848104638797</v>
      </c>
      <c r="AU28" s="59">
        <f>AU8*Annual!$M47/100</f>
        <v>387.7082498764708</v>
      </c>
      <c r="AV28" s="59">
        <f>AV8*Annual!$M47/100</f>
        <v>419.46197711118003</v>
      </c>
      <c r="AW28" s="59">
        <f>AW8*Annual!$M47/100</f>
        <v>451.48768487894887</v>
      </c>
      <c r="AX28" s="59">
        <f>AX8*Annual!$N47/100</f>
        <v>462.24190981131352</v>
      </c>
      <c r="AY28" s="59">
        <f>AY8*Annual!$N47/100</f>
        <v>472.21095174616789</v>
      </c>
      <c r="AZ28" s="59">
        <f>AZ8*Annual!$N47/100</f>
        <v>505.73665643918832</v>
      </c>
      <c r="BA28" s="59">
        <f>BA8*Annual!$N47/100</f>
        <v>547.03906428759899</v>
      </c>
      <c r="BB28" s="59">
        <f>BB8*Annual!$O47/100</f>
        <v>551.33055152935094</v>
      </c>
      <c r="BC28" s="59">
        <f>BC8*Annual!$O47/100</f>
        <v>568.04066801507315</v>
      </c>
      <c r="BD28" s="59">
        <f>BD8*Annual!$O47/100</f>
        <v>603.27822066076294</v>
      </c>
      <c r="BE28" s="59">
        <f>BE8*Annual!$O47/100</f>
        <v>640.02839391637747</v>
      </c>
      <c r="BF28" s="184">
        <f>BF8*Annual!P47/100</f>
        <v>609.03504773791337</v>
      </c>
      <c r="BG28" s="59">
        <f>BG8*Annual!P47/100</f>
        <v>605.51460149817535</v>
      </c>
      <c r="BH28" s="59">
        <f>BH8*Annual!P47/100</f>
        <v>638.96956530485159</v>
      </c>
      <c r="BI28" s="59">
        <f>BI8*Annual!P47/100</f>
        <v>657.48925606552427</v>
      </c>
      <c r="BJ28" s="59">
        <f>BJ8*Annual!Q47/100</f>
        <v>691.65436997885945</v>
      </c>
      <c r="BK28" s="59">
        <f>BK8*Annual!Q47/100</f>
        <v>703.0063002766002</v>
      </c>
      <c r="BL28" s="59">
        <f>BL8*Annual!Q47/100</f>
        <v>763.97429975730154</v>
      </c>
      <c r="BM28" s="59">
        <f>BM8*Annual!Q47/100</f>
        <v>762.80727888557112</v>
      </c>
      <c r="BN28" s="184">
        <f>BN8*Annual!$S47/100</f>
        <v>730.34318350636011</v>
      </c>
      <c r="BO28" s="184">
        <f>BO8*Annual!$S47/100</f>
        <v>747.81698099543928</v>
      </c>
      <c r="BP28" s="184">
        <f>BP8*Annual!$S47/100</f>
        <v>782.55940418311877</v>
      </c>
      <c r="BQ28" s="56">
        <f>BQ8*Annual!$S47/100</f>
        <v>845.68392505364693</v>
      </c>
      <c r="BR28" s="56">
        <f>BR8*Annual!$S47/100</f>
        <v>821.57623967243228</v>
      </c>
      <c r="BS28" s="56">
        <f>BS8*Annual!$S47/100</f>
        <v>848.93247840288871</v>
      </c>
      <c r="BT28" s="56">
        <f>BT8*Annual!$S47/100</f>
        <v>860.55887986333266</v>
      </c>
      <c r="BU28" s="56">
        <f>BU8*Annual!$S47/100</f>
        <v>928.19718012438625</v>
      </c>
      <c r="BV28" s="56">
        <f>BV8*Annual!$T47/100</f>
        <v>875.39362977964458</v>
      </c>
      <c r="BW28" s="56">
        <f>BW8*Annual!$T47/100</f>
        <v>907.39112394551978</v>
      </c>
    </row>
    <row r="29" spans="1:77">
      <c r="A29" s="53" t="s">
        <v>3</v>
      </c>
      <c r="B29" s="38">
        <f t="shared" ref="B29" si="43">SUM(B30:B32)</f>
        <v>3403.3148035526028</v>
      </c>
      <c r="C29" s="39">
        <f t="shared" ref="C29:F29" si="44">SUM(C30:C32)</f>
        <v>3447.8651555534334</v>
      </c>
      <c r="D29" s="39">
        <f t="shared" si="44"/>
        <v>3647.3473918653217</v>
      </c>
      <c r="E29" s="39">
        <f t="shared" si="44"/>
        <v>4145.9308397100922</v>
      </c>
      <c r="F29" s="39">
        <f t="shared" si="44"/>
        <v>3704.6557479791909</v>
      </c>
      <c r="G29" s="39">
        <f t="shared" ref="G29:J29" si="45">SUM(G30:G32)</f>
        <v>3711.3299720866698</v>
      </c>
      <c r="H29" s="39">
        <f t="shared" si="45"/>
        <v>3922.9265173517661</v>
      </c>
      <c r="I29" s="39">
        <f t="shared" si="45"/>
        <v>4296.2028887624901</v>
      </c>
      <c r="J29" s="39">
        <f t="shared" si="45"/>
        <v>3895.4561546163854</v>
      </c>
      <c r="K29" s="39">
        <f t="shared" ref="K29:N29" si="46">SUM(K30:K32)</f>
        <v>4003.7865276005223</v>
      </c>
      <c r="L29" s="39">
        <f t="shared" si="46"/>
        <v>4167.2318221896221</v>
      </c>
      <c r="M29" s="39">
        <f t="shared" si="46"/>
        <v>4602.5667961634972</v>
      </c>
      <c r="N29" s="39">
        <f t="shared" si="46"/>
        <v>4266.365796027796</v>
      </c>
      <c r="O29" s="39">
        <f t="shared" ref="O29:R29" si="47">SUM(O30:O32)</f>
        <v>4411.3199982297556</v>
      </c>
      <c r="P29" s="39">
        <f t="shared" si="47"/>
        <v>4561.6949468301191</v>
      </c>
      <c r="Q29" s="39">
        <f t="shared" si="47"/>
        <v>5109.5722849670165</v>
      </c>
      <c r="R29" s="39">
        <f t="shared" si="47"/>
        <v>4552.5716756431393</v>
      </c>
      <c r="S29" s="39">
        <f t="shared" ref="S29:V29" si="48">SUM(S30:S32)</f>
        <v>4648.0820101058771</v>
      </c>
      <c r="T29" s="39">
        <f t="shared" si="48"/>
        <v>4760.6373056984812</v>
      </c>
      <c r="U29" s="39">
        <f t="shared" si="48"/>
        <v>5398.2854415213151</v>
      </c>
      <c r="V29" s="39">
        <f t="shared" si="48"/>
        <v>4922.8813271141616</v>
      </c>
      <c r="W29" s="39">
        <f t="shared" ref="W29:BH29" si="49">SUM(W30:W32)</f>
        <v>5088.373493840304</v>
      </c>
      <c r="X29" s="39">
        <f t="shared" si="49"/>
        <v>5245.5626193633343</v>
      </c>
      <c r="Y29" s="39">
        <f t="shared" si="49"/>
        <v>5849.8884263125819</v>
      </c>
      <c r="Z29" s="39">
        <f t="shared" si="49"/>
        <v>5416.2377574449438</v>
      </c>
      <c r="AA29" s="39">
        <f t="shared" si="49"/>
        <v>5527.6185453565859</v>
      </c>
      <c r="AB29" s="39">
        <f t="shared" si="49"/>
        <v>5667.7929291580049</v>
      </c>
      <c r="AC29" s="39">
        <f t="shared" si="49"/>
        <v>6345.9449549526362</v>
      </c>
      <c r="AD29" s="39">
        <f t="shared" si="49"/>
        <v>5799.8937519312158</v>
      </c>
      <c r="AE29" s="39">
        <f t="shared" si="49"/>
        <v>6071.8917878825323</v>
      </c>
      <c r="AF29" s="39">
        <f t="shared" si="49"/>
        <v>6231.5622011161277</v>
      </c>
      <c r="AG29" s="39">
        <f t="shared" si="49"/>
        <v>6946.9938883228051</v>
      </c>
      <c r="AH29" s="39">
        <f t="shared" si="49"/>
        <v>6232.2805717755555</v>
      </c>
      <c r="AI29" s="39">
        <f t="shared" si="49"/>
        <v>6408.4650230882216</v>
      </c>
      <c r="AJ29" s="39">
        <f t="shared" si="49"/>
        <v>6516.1143495488923</v>
      </c>
      <c r="AK29" s="39">
        <f t="shared" si="49"/>
        <v>7302.7547067387086</v>
      </c>
      <c r="AL29" s="39">
        <f t="shared" si="49"/>
        <v>6603.5497187122801</v>
      </c>
      <c r="AM29" s="39">
        <f t="shared" si="49"/>
        <v>6894.025303880846</v>
      </c>
      <c r="AN29" s="39">
        <f t="shared" si="49"/>
        <v>6994.9584345168587</v>
      </c>
      <c r="AO29" s="39">
        <f t="shared" si="49"/>
        <v>7824.0298862714199</v>
      </c>
      <c r="AP29" s="39">
        <f t="shared" si="49"/>
        <v>7147.2952338806208</v>
      </c>
      <c r="AQ29" s="39">
        <f t="shared" si="49"/>
        <v>7418.6583781343834</v>
      </c>
      <c r="AR29" s="39">
        <f t="shared" si="49"/>
        <v>7539.0727961727935</v>
      </c>
      <c r="AS29" s="39">
        <f t="shared" si="49"/>
        <v>8547.464595502428</v>
      </c>
      <c r="AT29" s="39">
        <f t="shared" si="49"/>
        <v>7734.4509715132463</v>
      </c>
      <c r="AU29" s="39">
        <f t="shared" si="49"/>
        <v>8186.4389249356655</v>
      </c>
      <c r="AV29" s="39">
        <f t="shared" si="49"/>
        <v>8316.1357364859869</v>
      </c>
      <c r="AW29" s="39">
        <f t="shared" si="49"/>
        <v>9555.23587539244</v>
      </c>
      <c r="AX29" s="39">
        <f t="shared" si="49"/>
        <v>8833.8624118268108</v>
      </c>
      <c r="AY29" s="39">
        <f t="shared" si="49"/>
        <v>9450.0484593847304</v>
      </c>
      <c r="AZ29" s="39">
        <f t="shared" si="49"/>
        <v>9712.1449288926287</v>
      </c>
      <c r="BA29" s="39">
        <f t="shared" si="49"/>
        <v>11219.067965278296</v>
      </c>
      <c r="BB29" s="39">
        <f t="shared" si="49"/>
        <v>10059.614654398762</v>
      </c>
      <c r="BC29" s="39">
        <f t="shared" si="49"/>
        <v>10804.741486233554</v>
      </c>
      <c r="BD29" s="39">
        <f t="shared" si="49"/>
        <v>11215.966573588028</v>
      </c>
      <c r="BE29" s="39">
        <f t="shared" si="49"/>
        <v>12735.836698246349</v>
      </c>
      <c r="BF29" s="39">
        <f t="shared" si="49"/>
        <v>10805.837879147819</v>
      </c>
      <c r="BG29" s="39">
        <f t="shared" si="49"/>
        <v>11273.471133084415</v>
      </c>
      <c r="BH29" s="39">
        <f t="shared" si="49"/>
        <v>12038.58848468338</v>
      </c>
      <c r="BI29" s="39">
        <f t="shared" ref="BI29:BN29" si="50">SUM(BI30:BI32)</f>
        <v>13761.452598943761</v>
      </c>
      <c r="BJ29" s="39">
        <f t="shared" si="50"/>
        <v>11973.648681293647</v>
      </c>
      <c r="BK29" s="39">
        <f t="shared" si="50"/>
        <v>12602.58685822953</v>
      </c>
      <c r="BL29" s="39">
        <f t="shared" si="50"/>
        <v>13021.884751301734</v>
      </c>
      <c r="BM29" s="39">
        <f t="shared" si="50"/>
        <v>15134.976535481861</v>
      </c>
      <c r="BN29" s="39">
        <f t="shared" si="50"/>
        <v>13020.84878275861</v>
      </c>
      <c r="BO29" s="39">
        <f t="shared" ref="BO29:BW29" si="51">SUM(BO30:BO32)</f>
        <v>13504.387335329033</v>
      </c>
      <c r="BP29" s="39">
        <f t="shared" si="51"/>
        <v>13961.238576873699</v>
      </c>
      <c r="BQ29" s="183">
        <f t="shared" si="51"/>
        <v>16237.662870135136</v>
      </c>
      <c r="BR29" s="183">
        <f t="shared" si="51"/>
        <v>14169.08311665701</v>
      </c>
      <c r="BS29" s="183">
        <f t="shared" si="51"/>
        <v>14799.078153889934</v>
      </c>
      <c r="BT29" s="183">
        <f t="shared" ref="BT29:BV29" si="52">SUM(BT30:BT32)</f>
        <v>15329.086543470294</v>
      </c>
      <c r="BU29" s="183">
        <f t="shared" si="52"/>
        <v>17778.03801209166</v>
      </c>
      <c r="BV29" s="183">
        <f t="shared" si="52"/>
        <v>15479.794384161327</v>
      </c>
      <c r="BW29" s="183">
        <f t="shared" si="51"/>
        <v>16224.96340232329</v>
      </c>
    </row>
    <row r="30" spans="1:77">
      <c r="A30" s="54" t="s">
        <v>4</v>
      </c>
      <c r="B30" s="55">
        <f>B10*Annual!$B49/100</f>
        <v>2745.945352132821</v>
      </c>
      <c r="C30" s="56">
        <f>C10*Annual!$B49/100</f>
        <v>2753.0595254394734</v>
      </c>
      <c r="D30" s="56">
        <f>D10*Annual!$B49/100</f>
        <v>2940.9322880446684</v>
      </c>
      <c r="E30" s="56">
        <f>E10*Annual!$B49/100</f>
        <v>3378.813839876922</v>
      </c>
      <c r="F30" s="56">
        <f>F10*Annual!$C49/100</f>
        <v>2997.031136401657</v>
      </c>
      <c r="G30" s="56">
        <f>G10*Annual!$C49/100</f>
        <v>2969.2536312633724</v>
      </c>
      <c r="H30" s="56">
        <f>H10*Annual!$C49/100</f>
        <v>3155.8857122718514</v>
      </c>
      <c r="I30" s="56">
        <f>I10*Annual!$C49/100</f>
        <v>3468.0939521859113</v>
      </c>
      <c r="J30" s="56">
        <f>J10*Annual!$D49/100</f>
        <v>3130.1617602999031</v>
      </c>
      <c r="K30" s="56">
        <f>K10*Annual!$D49/100</f>
        <v>3185.5643391247022</v>
      </c>
      <c r="L30" s="56">
        <f>L10*Annual!$D49/100</f>
        <v>3326.589085224191</v>
      </c>
      <c r="M30" s="56">
        <f>M10*Annual!$D49/100</f>
        <v>3690.4853947241536</v>
      </c>
      <c r="N30" s="56">
        <f>N10*Annual!$E49/100</f>
        <v>3524.1078238454643</v>
      </c>
      <c r="O30" s="56">
        <f>O10*Annual!$E49/100</f>
        <v>3616.2139980356633</v>
      </c>
      <c r="P30" s="56">
        <f>P10*Annual!$E49/100</f>
        <v>3742.8599875471873</v>
      </c>
      <c r="Q30" s="56">
        <f>Q10*Annual!$E49/100</f>
        <v>4220.1374356236738</v>
      </c>
      <c r="R30" s="56">
        <f>R10*Annual!$F49/100</f>
        <v>3757.5631026658348</v>
      </c>
      <c r="S30" s="56">
        <f>S10*Annual!$F49/100</f>
        <v>3840.2282224060218</v>
      </c>
      <c r="T30" s="56">
        <f>T10*Annual!$F49/100</f>
        <v>3940.6526006070158</v>
      </c>
      <c r="U30" s="56">
        <f>U10*Annual!$F49/100</f>
        <v>4462.2251080214428</v>
      </c>
      <c r="V30" s="56">
        <f>V10*Annual!$G49/100</f>
        <v>4106.3281703358462</v>
      </c>
      <c r="W30" s="56">
        <f>W10*Annual!$G49/100</f>
        <v>4254.9927536942678</v>
      </c>
      <c r="X30" s="56">
        <f>X10*Annual!$G49/100</f>
        <v>4375.4110662145904</v>
      </c>
      <c r="Y30" s="56">
        <f>Y10*Annual!$G49/100</f>
        <v>4889.365768682278</v>
      </c>
      <c r="Z30" s="56">
        <f>Z10*Annual!H49/100</f>
        <v>4429.155488933151</v>
      </c>
      <c r="AA30" s="56">
        <f>AA10*Annual!H49/100</f>
        <v>4530.240021679946</v>
      </c>
      <c r="AB30" s="56">
        <f>AB10*Annual!H49/100</f>
        <v>4634.8847643851177</v>
      </c>
      <c r="AC30" s="56">
        <f>AC10*Annual!H49/100</f>
        <v>5208.7143194622067</v>
      </c>
      <c r="AD30" s="56">
        <f>AD10*Annual!$I49/100</f>
        <v>4879.9703957047204</v>
      </c>
      <c r="AE30" s="56">
        <f>AE10*Annual!$I49/100</f>
        <v>5101.7045239661493</v>
      </c>
      <c r="AF30" s="56">
        <f>AF10*Annual!$I49/100</f>
        <v>5233.771740436363</v>
      </c>
      <c r="AG30" s="56">
        <f>AG10*Annual!$I49/100</f>
        <v>5824.3292774624133</v>
      </c>
      <c r="AH30" s="56">
        <f>AH10*Annual!$J49/100</f>
        <v>5295.0792651904185</v>
      </c>
      <c r="AI30" s="56">
        <f>AI10*Annual!$J49/100</f>
        <v>5427.2540470733375</v>
      </c>
      <c r="AJ30" s="56">
        <f>AJ10*Annual!$J49/100</f>
        <v>5505.5798437446974</v>
      </c>
      <c r="AK30" s="56">
        <f>AK10*Annual!$J49/100</f>
        <v>6164.5381766102628</v>
      </c>
      <c r="AL30" s="56">
        <f>AL10*Annual!$K49/100</f>
        <v>5611.5817674099862</v>
      </c>
      <c r="AM30" s="56">
        <f>AM10*Annual!$K49/100</f>
        <v>5823.1792324035641</v>
      </c>
      <c r="AN30" s="56">
        <f>AN10*Annual!$K49/100</f>
        <v>5901.3598218791021</v>
      </c>
      <c r="AO30" s="56">
        <f>AO10*Annual!$K49/100</f>
        <v>6575.242511597603</v>
      </c>
      <c r="AP30" s="56">
        <f>AP10*Annual!$L49/100</f>
        <v>6053.0696726085907</v>
      </c>
      <c r="AQ30" s="56">
        <f>AQ10*Annual!$L49/100</f>
        <v>6189.4153770537696</v>
      </c>
      <c r="AR30" s="56">
        <f>AR10*Annual!$L49/100</f>
        <v>6286.7262832481319</v>
      </c>
      <c r="AS30" s="56">
        <f>AS10*Annual!$L49/100</f>
        <v>7113.762797656881</v>
      </c>
      <c r="AT30" s="56">
        <f>AT10*Annual!$M49/100</f>
        <v>6517.7592166751865</v>
      </c>
      <c r="AU30" s="56">
        <f>AU10*Annual!$M49/100</f>
        <v>6824.118865631418</v>
      </c>
      <c r="AV30" s="56">
        <f>AV10*Annual!$M49/100</f>
        <v>6932.021780664345</v>
      </c>
      <c r="AW30" s="56">
        <f>AW10*Annual!$M49/100</f>
        <v>7998.3564704015043</v>
      </c>
      <c r="AX30" s="56">
        <f>AX10*Annual!$N49/100</f>
        <v>7384.0180670528343</v>
      </c>
      <c r="AY30" s="56">
        <f>AY10*Annual!$N49/100</f>
        <v>7747.2695628934716</v>
      </c>
      <c r="AZ30" s="56">
        <f>AZ10*Annual!$N49/100</f>
        <v>7954.2975133201271</v>
      </c>
      <c r="BA30" s="56">
        <f>BA10*Annual!$N49/100</f>
        <v>9219.3123801843085</v>
      </c>
      <c r="BB30" s="56">
        <f>BB10*Annual!$O49/100</f>
        <v>8394.8073827177632</v>
      </c>
      <c r="BC30" s="56">
        <f>BC10*Annual!$O49/100</f>
        <v>8819.3548475881707</v>
      </c>
      <c r="BD30" s="56">
        <f>BD10*Annual!$O49/100</f>
        <v>9127.982028079412</v>
      </c>
      <c r="BE30" s="56">
        <f>BE10*Annual!$O49/100</f>
        <v>10429.96989368846</v>
      </c>
      <c r="BF30" s="56">
        <f>BF10*Annual!P49/100</f>
        <v>8924.4931077016845</v>
      </c>
      <c r="BG30" s="56">
        <f>BG10*Annual!P49/100</f>
        <v>9113.7120752851042</v>
      </c>
      <c r="BH30" s="56">
        <f>BH10*Annual!P49/100</f>
        <v>9732.5880177720537</v>
      </c>
      <c r="BI30" s="56">
        <f>BI10*Annual!P49/100</f>
        <v>11140.351491996958</v>
      </c>
      <c r="BJ30" s="56">
        <f>BJ10*Annual!Q49/100</f>
        <v>9925.7753934904576</v>
      </c>
      <c r="BK30" s="56">
        <f>BK10*Annual!Q49/100</f>
        <v>10229.932112485852</v>
      </c>
      <c r="BL30" s="56">
        <f>BL10*Annual!Q49/100</f>
        <v>10564.334107459781</v>
      </c>
      <c r="BM30" s="56">
        <f>BM10*Annual!Q49/100</f>
        <v>12376.707722257966</v>
      </c>
      <c r="BN30" s="56">
        <f>BN10*Annual!$R49/100</f>
        <v>10792.276217946377</v>
      </c>
      <c r="BO30" s="56">
        <f>BO10*Annual!$R49/100</f>
        <v>10984.360378024274</v>
      </c>
      <c r="BP30" s="56">
        <f>BP10*Annual!$R49/100</f>
        <v>11244.58969467082</v>
      </c>
      <c r="BQ30" s="56">
        <f>BQ10*Annual!$R49/100</f>
        <v>13210.577461676505</v>
      </c>
      <c r="BR30" s="56">
        <f>BR10*Annual!$S49/100</f>
        <v>11707.410141069777</v>
      </c>
      <c r="BS30" s="56">
        <f>BS10*Annual!$S49/100</f>
        <v>11951.194755824625</v>
      </c>
      <c r="BT30" s="56">
        <f>BT10*Annual!$S49/100</f>
        <v>12296.964375354648</v>
      </c>
      <c r="BU30" s="56">
        <f>BU10*Annual!$S49/100</f>
        <v>14420.977752467641</v>
      </c>
      <c r="BV30" s="56">
        <f>BV10*Annual!$T49/100</f>
        <v>12765.237674664224</v>
      </c>
      <c r="BW30" s="56">
        <f>BW10*Annual!$T49/100</f>
        <v>13077.09374872801</v>
      </c>
    </row>
    <row r="31" spans="1:77">
      <c r="A31" s="54" t="s">
        <v>5</v>
      </c>
      <c r="B31" s="55">
        <f>B11*Annual!$B50/100</f>
        <v>188.8512656568704</v>
      </c>
      <c r="C31" s="56">
        <f>C11*Annual!$B50/100</f>
        <v>212.68162707806522</v>
      </c>
      <c r="D31" s="56">
        <f>D11*Annual!$B50/100</f>
        <v>223.51835347617063</v>
      </c>
      <c r="E31" s="56">
        <f>E11*Annual!$B50/100</f>
        <v>234.8247293329419</v>
      </c>
      <c r="F31" s="56">
        <f>F11*Annual!$C50/100</f>
        <v>234.28956273048308</v>
      </c>
      <c r="G31" s="56">
        <f>G11*Annual!$C50/100</f>
        <v>261.36992079243907</v>
      </c>
      <c r="H31" s="56">
        <f>H11*Annual!$C50/100</f>
        <v>275.75058485792204</v>
      </c>
      <c r="I31" s="56">
        <f>I11*Annual!$C50/100</f>
        <v>292.00751841951995</v>
      </c>
      <c r="J31" s="56">
        <f>J11*Annual!$D50/100</f>
        <v>256.34923749049278</v>
      </c>
      <c r="K31" s="56">
        <f>K11*Annual!$D50/100</f>
        <v>286.59171153278169</v>
      </c>
      <c r="L31" s="56">
        <f>L11*Annual!$D50/100</f>
        <v>298.60536941869674</v>
      </c>
      <c r="M31" s="56">
        <f>M11*Annual!$D50/100</f>
        <v>315.20227250964285</v>
      </c>
      <c r="N31" s="56">
        <f>N11*Annual!$E50/100</f>
        <v>255.78625139312126</v>
      </c>
      <c r="O31" s="56">
        <f>O11*Annual!$E50/100</f>
        <v>286.40266886128597</v>
      </c>
      <c r="P31" s="56">
        <f>P11*Annual!$E50/100</f>
        <v>301.65869052013846</v>
      </c>
      <c r="Q31" s="56">
        <f>Q11*Annual!$E50/100</f>
        <v>325.83870204329122</v>
      </c>
      <c r="R31" s="56">
        <f>R11*Annual!$F50/100</f>
        <v>309.35287073990565</v>
      </c>
      <c r="S31" s="56">
        <f>S11*Annual!$F50/100</f>
        <v>320.61860523190398</v>
      </c>
      <c r="T31" s="56">
        <f>T11*Annual!$F50/100</f>
        <v>330.51985635375348</v>
      </c>
      <c r="U31" s="56">
        <f>U11*Annual!$F50/100</f>
        <v>396.99468720716004</v>
      </c>
      <c r="V31" s="56">
        <f>V11*Annual!$G50/100</f>
        <v>334.47051085430184</v>
      </c>
      <c r="W31" s="56">
        <f>W11*Annual!$G50/100</f>
        <v>349.91866549096665</v>
      </c>
      <c r="X31" s="56">
        <f>X11*Annual!$G50/100</f>
        <v>370.39645186980152</v>
      </c>
      <c r="Y31" s="56">
        <f>Y11*Annual!$G50/100</f>
        <v>412.07054344778112</v>
      </c>
      <c r="Z31" s="56">
        <f>Z11*Annual!H50/100</f>
        <v>357.58345179236017</v>
      </c>
      <c r="AA31" s="56">
        <f>AA11*Annual!H50/100</f>
        <v>367.71498292647703</v>
      </c>
      <c r="AB31" s="56">
        <f>AB11*Annual!H50/100</f>
        <v>382.42805203668354</v>
      </c>
      <c r="AC31" s="56">
        <f>AC11*Annual!H50/100</f>
        <v>420.94276965681894</v>
      </c>
      <c r="AD31" s="56">
        <f>AD11*Annual!$I50/100</f>
        <v>441.08101441960207</v>
      </c>
      <c r="AE31" s="56">
        <f>AE11*Annual!$I50/100</f>
        <v>481.13442375800935</v>
      </c>
      <c r="AF31" s="56">
        <f>AF11*Annual!$I50/100</f>
        <v>482.91106586764795</v>
      </c>
      <c r="AG31" s="56">
        <f>AG11*Annual!$I50/100</f>
        <v>542.4680574763097</v>
      </c>
      <c r="AH31" s="56">
        <f>AH11*Annual!$J50/100</f>
        <v>423.51406489146308</v>
      </c>
      <c r="AI31" s="56">
        <f>AI11*Annual!$J50/100</f>
        <v>446.92950597921225</v>
      </c>
      <c r="AJ31" s="56">
        <f>AJ11*Annual!$J50/100</f>
        <v>443.53596379258192</v>
      </c>
      <c r="AK31" s="56">
        <f>AK11*Annual!$J50/100</f>
        <v>505.63778580791666</v>
      </c>
      <c r="AL31" s="56">
        <f>AL11*Annual!$K50/100</f>
        <v>428.80130303111019</v>
      </c>
      <c r="AM31" s="56">
        <f>AM11*Annual!$K50/100</f>
        <v>476.34357746246059</v>
      </c>
      <c r="AN31" s="56">
        <f>AN11*Annual!$K50/100</f>
        <v>461.61024707914396</v>
      </c>
      <c r="AO31" s="56">
        <f>AO11*Annual!$K50/100</f>
        <v>543.29155788479966</v>
      </c>
      <c r="AP31" s="56">
        <f>AP11*Annual!$L50/100</f>
        <v>476.47297577051046</v>
      </c>
      <c r="AQ31" s="56">
        <f>AQ11*Annual!$L50/100</f>
        <v>528.88569274627946</v>
      </c>
      <c r="AR31" s="56">
        <f>AR11*Annual!$L50/100</f>
        <v>512.02396998236441</v>
      </c>
      <c r="AS31" s="56">
        <f>AS11*Annual!$L50/100</f>
        <v>601.71178370208486</v>
      </c>
      <c r="AT31" s="56">
        <f>AT11*Annual!$M50/100</f>
        <v>529.55803945848504</v>
      </c>
      <c r="AU31" s="56">
        <f>AU11*Annual!$M50/100</f>
        <v>592.24393421064394</v>
      </c>
      <c r="AV31" s="56">
        <f>AV11*Annual!$M50/100</f>
        <v>572.78375259802317</v>
      </c>
      <c r="AW31" s="56">
        <f>AW11*Annual!$M50/100</f>
        <v>657.68525290795264</v>
      </c>
      <c r="AX31" s="56">
        <f>AX11*Annual!$N50/100</f>
        <v>575.93301178907177</v>
      </c>
      <c r="AY31" s="56">
        <f>AY11*Annual!$N50/100</f>
        <v>647.53949521782158</v>
      </c>
      <c r="AZ31" s="56">
        <f>AZ11*Annual!$N50/100</f>
        <v>644.26900679198934</v>
      </c>
      <c r="BA31" s="56">
        <f>BA11*Annual!$N50/100</f>
        <v>746.18775399911135</v>
      </c>
      <c r="BB31" s="56">
        <f>BB11*Annual!$O50/100</f>
        <v>657.36917470821061</v>
      </c>
      <c r="BC31" s="56">
        <f>BC11*Annual!$O50/100</f>
        <v>748.74304871053278</v>
      </c>
      <c r="BD31" s="56">
        <f>BD11*Annual!$O50/100</f>
        <v>757.84355461061148</v>
      </c>
      <c r="BE31" s="56">
        <f>BE11*Annual!$O50/100</f>
        <v>860.90697149095581</v>
      </c>
      <c r="BF31" s="56">
        <f>BF11*Annual!P50/100</f>
        <v>709.4232588298695</v>
      </c>
      <c r="BG31" s="56">
        <f>BG11*Annual!P50/100</f>
        <v>773.82566658089172</v>
      </c>
      <c r="BH31" s="56">
        <f>BH11*Annual!P50/100</f>
        <v>841.09857614099326</v>
      </c>
      <c r="BI31" s="56">
        <f>BI11*Annual!P50/100</f>
        <v>952.47497696548339</v>
      </c>
      <c r="BJ31" s="56">
        <f>BJ11*Annual!Q50/100</f>
        <v>778.36003251187719</v>
      </c>
      <c r="BK31" s="56">
        <f>BK11*Annual!Q50/100</f>
        <v>856.08052759627287</v>
      </c>
      <c r="BL31" s="56">
        <f>BL11*Annual!Q50/100</f>
        <v>904.42894598210705</v>
      </c>
      <c r="BM31" s="56">
        <f>BM11*Annual!Q50/100</f>
        <v>1032.6430111213331</v>
      </c>
      <c r="BN31" s="56">
        <f>BN11*Annual!$S50/100</f>
        <v>863.49355532286381</v>
      </c>
      <c r="BO31" s="56">
        <f>BO11*Annual!$S50/100</f>
        <v>930.55942393795146</v>
      </c>
      <c r="BP31" s="56">
        <f>BP11*Annual!$S50/100</f>
        <v>977.78428985762196</v>
      </c>
      <c r="BQ31" s="56">
        <f>BQ11*Annual!$S50/100</f>
        <v>1143.0713205764687</v>
      </c>
      <c r="BR31" s="56">
        <f>BR11*Annual!$S50/100</f>
        <v>961.55074219773519</v>
      </c>
      <c r="BS31" s="56">
        <f>BS11*Annual!$S50/100</f>
        <v>1049.113514423791</v>
      </c>
      <c r="BT31" s="56">
        <f>BT11*Annual!$S50/100</f>
        <v>1105.1930427033994</v>
      </c>
      <c r="BU31" s="56">
        <f>BU11*Annual!$S50/100</f>
        <v>1281.4664137577251</v>
      </c>
      <c r="BV31" s="56">
        <f>BV11*Annual!$T50/100</f>
        <v>1065.085876565036</v>
      </c>
      <c r="BW31" s="56">
        <f>BW11*Annual!$T50/100</f>
        <v>1162.6697114805249</v>
      </c>
    </row>
    <row r="32" spans="1:77">
      <c r="A32" s="57" t="s">
        <v>6</v>
      </c>
      <c r="B32" s="58">
        <f>B12*Annual!$B51/100</f>
        <v>468.51818576291123</v>
      </c>
      <c r="C32" s="184">
        <f>C12*Annual!$B51/100</f>
        <v>482.1240030358947</v>
      </c>
      <c r="D32" s="184">
        <f>D12*Annual!$B51/100</f>
        <v>482.89675034448271</v>
      </c>
      <c r="E32" s="184">
        <f>E12*Annual!$B51/100</f>
        <v>532.29227050022826</v>
      </c>
      <c r="F32" s="184">
        <f>F12*Annual!$C51/100</f>
        <v>473.33504884705093</v>
      </c>
      <c r="G32" s="184">
        <f>G12*Annual!$C51/100</f>
        <v>480.70642003085806</v>
      </c>
      <c r="H32" s="184">
        <f>H12*Annual!$C51/100</f>
        <v>491.2902202219924</v>
      </c>
      <c r="I32" s="184">
        <f>I12*Annual!$C51/100</f>
        <v>536.10141815705913</v>
      </c>
      <c r="J32" s="184">
        <f>J12*Annual!$D51/100</f>
        <v>508.94515682598967</v>
      </c>
      <c r="K32" s="184">
        <f>K12*Annual!$D51/100</f>
        <v>531.63047694303839</v>
      </c>
      <c r="L32" s="184">
        <f>L12*Annual!$D51/100</f>
        <v>542.03736754673457</v>
      </c>
      <c r="M32" s="184">
        <f>M12*Annual!$D51/100</f>
        <v>596.87912892970007</v>
      </c>
      <c r="N32" s="184">
        <f>N12*Annual!$E51/100</f>
        <v>486.47172078921045</v>
      </c>
      <c r="O32" s="184">
        <f>O12*Annual!$E51/100</f>
        <v>508.70333133280621</v>
      </c>
      <c r="P32" s="184">
        <f>P12*Annual!$E51/100</f>
        <v>517.17626876279382</v>
      </c>
      <c r="Q32" s="184">
        <f>Q12*Annual!$E51/100</f>
        <v>563.5961473000516</v>
      </c>
      <c r="R32" s="184">
        <f>R12*Annual!$F51/100</f>
        <v>485.65570223739951</v>
      </c>
      <c r="S32" s="184">
        <f>S12*Annual!$F51/100</f>
        <v>487.23518246795101</v>
      </c>
      <c r="T32" s="184">
        <f>T12*Annual!$F51/100</f>
        <v>489.46484873771175</v>
      </c>
      <c r="U32" s="184">
        <f>U12*Annual!$F51/100</f>
        <v>539.06564629271236</v>
      </c>
      <c r="V32" s="184">
        <f>V12*Annual!$G51/100</f>
        <v>482.08264592401355</v>
      </c>
      <c r="W32" s="59">
        <f>W12*Annual!$G51/100</f>
        <v>483.46207465507013</v>
      </c>
      <c r="X32" s="59">
        <f>X12*Annual!$G51/100</f>
        <v>499.75510127894313</v>
      </c>
      <c r="Y32" s="59">
        <f>Y12*Annual!$G51/100</f>
        <v>548.45211418252268</v>
      </c>
      <c r="Z32" s="59">
        <f>Z12*Annual!H51/100</f>
        <v>629.4988167194324</v>
      </c>
      <c r="AA32" s="59">
        <f>AA12*Annual!H51/100</f>
        <v>629.66354075016284</v>
      </c>
      <c r="AB32" s="59">
        <f>AB12*Annual!H51/100</f>
        <v>650.48011273620307</v>
      </c>
      <c r="AC32" s="59">
        <f>AC12*Annual!H51/100</f>
        <v>716.28786583360989</v>
      </c>
      <c r="AD32" s="59">
        <f>AD12*Annual!$I51/100</f>
        <v>478.84234180689367</v>
      </c>
      <c r="AE32" s="59">
        <f>AE12*Annual!$I51/100</f>
        <v>489.05284015837339</v>
      </c>
      <c r="AF32" s="59">
        <f>AF12*Annual!$I51/100</f>
        <v>514.87939481211617</v>
      </c>
      <c r="AG32" s="59">
        <f>AG12*Annual!$I51/100</f>
        <v>580.19655338408188</v>
      </c>
      <c r="AH32" s="59">
        <f>AH12*Annual!$J51/100</f>
        <v>513.68724169367385</v>
      </c>
      <c r="AI32" s="59">
        <f>AI12*Annual!$J51/100</f>
        <v>534.28147003567221</v>
      </c>
      <c r="AJ32" s="59">
        <f>AJ12*Annual!$J51/100</f>
        <v>566.9985420116127</v>
      </c>
      <c r="AK32" s="59">
        <f>AK12*Annual!$J51/100</f>
        <v>632.57874432052927</v>
      </c>
      <c r="AL32" s="59">
        <f>AL12*Annual!$K51/100</f>
        <v>563.16664827118302</v>
      </c>
      <c r="AM32" s="59">
        <f>AM12*Annual!$K51/100</f>
        <v>594.50249401482142</v>
      </c>
      <c r="AN32" s="59">
        <f>AN12*Annual!$K51/100</f>
        <v>631.98836555861305</v>
      </c>
      <c r="AO32" s="59">
        <f>AO12*Annual!$K51/100</f>
        <v>705.49581678901711</v>
      </c>
      <c r="AP32" s="59">
        <f>AP12*Annual!$L51/100</f>
        <v>617.75258550151966</v>
      </c>
      <c r="AQ32" s="59">
        <f>AQ12*Annual!$L51/100</f>
        <v>700.35730833433479</v>
      </c>
      <c r="AR32" s="59">
        <f>AR12*Annual!$L51/100</f>
        <v>740.32254294229745</v>
      </c>
      <c r="AS32" s="59">
        <f>AS12*Annual!$L51/100</f>
        <v>831.99001414346105</v>
      </c>
      <c r="AT32" s="59">
        <f>AT12*Annual!$M51/100</f>
        <v>687.1337153795746</v>
      </c>
      <c r="AU32" s="59">
        <f>AU12*Annual!$M51/100</f>
        <v>770.07612509360365</v>
      </c>
      <c r="AV32" s="59">
        <f>AV12*Annual!$M51/100</f>
        <v>811.33020322361813</v>
      </c>
      <c r="AW32" s="59">
        <f>AW12*Annual!$M51/100</f>
        <v>899.19415208298233</v>
      </c>
      <c r="AX32" s="59">
        <f>AX12*Annual!$N51/100</f>
        <v>873.91133298490433</v>
      </c>
      <c r="AY32" s="59">
        <f>AY12*Annual!$N51/100</f>
        <v>1055.2394012734364</v>
      </c>
      <c r="AZ32" s="59">
        <f>AZ12*Annual!$N51/100</f>
        <v>1113.5784087805139</v>
      </c>
      <c r="BA32" s="59">
        <f>BA12*Annual!$N51/100</f>
        <v>1253.5678310948774</v>
      </c>
      <c r="BB32" s="59">
        <f>BB12*Annual!$O51/100</f>
        <v>1007.4380969727873</v>
      </c>
      <c r="BC32" s="59">
        <f>BC12*Annual!$O51/100</f>
        <v>1236.6435899348501</v>
      </c>
      <c r="BD32" s="59">
        <f>BD12*Annual!$O51/100</f>
        <v>1330.1409908980045</v>
      </c>
      <c r="BE32" s="59">
        <f>BE12*Annual!$O51/100</f>
        <v>1444.9598330669323</v>
      </c>
      <c r="BF32" s="184">
        <f>BF12*Annual!P51/100</f>
        <v>1171.921512616266</v>
      </c>
      <c r="BG32" s="59">
        <f>BG12*Annual!P51/100</f>
        <v>1385.9333912184202</v>
      </c>
      <c r="BH32" s="59">
        <f>BH12*Annual!P51/100</f>
        <v>1464.9018907703326</v>
      </c>
      <c r="BI32" s="56">
        <f>BI12*Annual!P51/100</f>
        <v>1668.6261299813204</v>
      </c>
      <c r="BJ32" s="56">
        <f>BJ12*Annual!Q51/100</f>
        <v>1269.5132552913124</v>
      </c>
      <c r="BK32" s="56">
        <f>BK12*Annual!Q51/100</f>
        <v>1516.5742181474061</v>
      </c>
      <c r="BL32" s="56">
        <f>BL12*Annual!Q51/100</f>
        <v>1553.1216978598461</v>
      </c>
      <c r="BM32" s="56">
        <f>BM12*Annual!Q51/100</f>
        <v>1725.6258021025624</v>
      </c>
      <c r="BN32" s="184">
        <f>BN12*Annual!$S51/100</f>
        <v>1365.0790094893696</v>
      </c>
      <c r="BO32" s="184">
        <f>BO12*Annual!$S51/100</f>
        <v>1589.4675333668067</v>
      </c>
      <c r="BP32" s="184">
        <f>BP12*Annual!$S51/100</f>
        <v>1738.8645923452571</v>
      </c>
      <c r="BQ32" s="184">
        <f>BQ12*Annual!$S51/100</f>
        <v>1884.014087882163</v>
      </c>
      <c r="BR32" s="184">
        <f>BR12*Annual!$S51/100</f>
        <v>1500.1222333894982</v>
      </c>
      <c r="BS32" s="184">
        <f>BS12*Annual!$S51/100</f>
        <v>1798.7698836415179</v>
      </c>
      <c r="BT32" s="184">
        <f>BT12*Annual!$S51/100</f>
        <v>1926.9291254122475</v>
      </c>
      <c r="BU32" s="184">
        <f>BU12*Annual!$S51/100</f>
        <v>2075.5938458662936</v>
      </c>
      <c r="BV32" s="56">
        <f>BV12*Annual!$T51/100</f>
        <v>1649.4708329320665</v>
      </c>
      <c r="BW32" s="56">
        <f>BW12*Annual!$T51/100</f>
        <v>1985.199942114755</v>
      </c>
    </row>
    <row r="33" spans="1:82">
      <c r="A33" s="53" t="s">
        <v>7</v>
      </c>
      <c r="B33" s="38">
        <f t="shared" ref="B33" si="53">SUM(B34:B38)</f>
        <v>6580.98401442049</v>
      </c>
      <c r="C33" s="39">
        <f t="shared" ref="C33:F33" si="54">SUM(C34:C38)</f>
        <v>6865.5882804201929</v>
      </c>
      <c r="D33" s="39">
        <f t="shared" si="54"/>
        <v>7045.1370997042413</v>
      </c>
      <c r="E33" s="39">
        <f t="shared" si="54"/>
        <v>7427.1780133148395</v>
      </c>
      <c r="F33" s="39">
        <f t="shared" si="54"/>
        <v>7465.5060028527505</v>
      </c>
      <c r="G33" s="39">
        <f t="shared" ref="G33:J33" si="55">SUM(G34:G38)</f>
        <v>7912.3950697336677</v>
      </c>
      <c r="H33" s="39">
        <f t="shared" si="55"/>
        <v>8092.2393878591856</v>
      </c>
      <c r="I33" s="39">
        <f t="shared" si="55"/>
        <v>8520.8315167567653</v>
      </c>
      <c r="J33" s="39">
        <f t="shared" si="55"/>
        <v>8378.458914801944</v>
      </c>
      <c r="K33" s="39">
        <f t="shared" ref="K33:N33" si="56">SUM(K34:K38)</f>
        <v>8618.3339175836863</v>
      </c>
      <c r="L33" s="39">
        <f t="shared" si="56"/>
        <v>8843.2996363788443</v>
      </c>
      <c r="M33" s="39">
        <f t="shared" si="56"/>
        <v>9341.8075563081766</v>
      </c>
      <c r="N33" s="39">
        <f t="shared" si="56"/>
        <v>9226.9061245590456</v>
      </c>
      <c r="O33" s="39">
        <f t="shared" ref="O33:R33" si="57">SUM(O34:O38)</f>
        <v>9473.6647310635162</v>
      </c>
      <c r="P33" s="39">
        <f t="shared" si="57"/>
        <v>9738.3307729355711</v>
      </c>
      <c r="Q33" s="39">
        <f t="shared" si="57"/>
        <v>10296.309903043593</v>
      </c>
      <c r="R33" s="39">
        <f t="shared" si="57"/>
        <v>9962.5540633356868</v>
      </c>
      <c r="S33" s="39">
        <f t="shared" ref="S33:V33" si="58">SUM(S34:S38)</f>
        <v>10356.416002436865</v>
      </c>
      <c r="T33" s="39">
        <f t="shared" si="58"/>
        <v>10568.578638038165</v>
      </c>
      <c r="U33" s="39">
        <f t="shared" si="58"/>
        <v>11083.400873810493</v>
      </c>
      <c r="V33" s="39">
        <f t="shared" si="58"/>
        <v>10940.248165279529</v>
      </c>
      <c r="W33" s="39">
        <f t="shared" ref="W33:BH33" si="59">SUM(W34:W38)</f>
        <v>11359.357125851635</v>
      </c>
      <c r="X33" s="39">
        <f t="shared" si="59"/>
        <v>11572.991135159973</v>
      </c>
      <c r="Y33" s="39">
        <f t="shared" si="59"/>
        <v>12131.752173590123</v>
      </c>
      <c r="Z33" s="39">
        <f t="shared" si="59"/>
        <v>12070.893022616365</v>
      </c>
      <c r="AA33" s="39">
        <f t="shared" si="59"/>
        <v>12322.830074803453</v>
      </c>
      <c r="AB33" s="39">
        <f t="shared" si="59"/>
        <v>12543.536823208917</v>
      </c>
      <c r="AC33" s="39">
        <f t="shared" si="59"/>
        <v>13111.590626573368</v>
      </c>
      <c r="AD33" s="39">
        <f t="shared" si="59"/>
        <v>13025.322835479568</v>
      </c>
      <c r="AE33" s="39">
        <f t="shared" si="59"/>
        <v>13505.660745735917</v>
      </c>
      <c r="AF33" s="39">
        <f t="shared" si="59"/>
        <v>13912.574775400248</v>
      </c>
      <c r="AG33" s="39">
        <f t="shared" si="59"/>
        <v>14353.08609483466</v>
      </c>
      <c r="AH33" s="39">
        <f t="shared" si="59"/>
        <v>14489.586200954811</v>
      </c>
      <c r="AI33" s="39">
        <f t="shared" si="59"/>
        <v>15091.420364954847</v>
      </c>
      <c r="AJ33" s="39">
        <f t="shared" si="59"/>
        <v>15471.294611985129</v>
      </c>
      <c r="AK33" s="39">
        <f t="shared" si="59"/>
        <v>16300.868838139533</v>
      </c>
      <c r="AL33" s="39">
        <f t="shared" si="59"/>
        <v>16133.598492740879</v>
      </c>
      <c r="AM33" s="39">
        <f t="shared" si="59"/>
        <v>16529.638438276466</v>
      </c>
      <c r="AN33" s="39">
        <f t="shared" si="59"/>
        <v>17001.453635428126</v>
      </c>
      <c r="AO33" s="39">
        <f t="shared" si="59"/>
        <v>18599.776472082209</v>
      </c>
      <c r="AP33" s="39">
        <f t="shared" si="59"/>
        <v>17691.149809140094</v>
      </c>
      <c r="AQ33" s="39">
        <f t="shared" si="59"/>
        <v>18529.766883660886</v>
      </c>
      <c r="AR33" s="39">
        <f t="shared" si="59"/>
        <v>19403.141340355982</v>
      </c>
      <c r="AS33" s="39">
        <f t="shared" si="59"/>
        <v>20588.109017102528</v>
      </c>
      <c r="AT33" s="39">
        <f t="shared" si="59"/>
        <v>19789.834125220324</v>
      </c>
      <c r="AU33" s="39">
        <f t="shared" si="59"/>
        <v>20118.019438629017</v>
      </c>
      <c r="AV33" s="39">
        <f t="shared" si="59"/>
        <v>21442.639696931466</v>
      </c>
      <c r="AW33" s="39">
        <f t="shared" si="59"/>
        <v>22763.560741841051</v>
      </c>
      <c r="AX33" s="39">
        <f t="shared" si="59"/>
        <v>21813.660932428946</v>
      </c>
      <c r="AY33" s="39">
        <f t="shared" si="59"/>
        <v>22713.422317469085</v>
      </c>
      <c r="AZ33" s="39">
        <f t="shared" si="59"/>
        <v>23886.502328014714</v>
      </c>
      <c r="BA33" s="39">
        <f t="shared" si="59"/>
        <v>25632.593895661303</v>
      </c>
      <c r="BB33" s="39">
        <f t="shared" si="59"/>
        <v>24326.049094555608</v>
      </c>
      <c r="BC33" s="39">
        <f t="shared" si="59"/>
        <v>25251.592953751242</v>
      </c>
      <c r="BD33" s="39">
        <f t="shared" si="59"/>
        <v>26780.275285899086</v>
      </c>
      <c r="BE33" s="39">
        <f t="shared" si="59"/>
        <v>27919.743882539566</v>
      </c>
      <c r="BF33" s="39">
        <f t="shared" si="59"/>
        <v>26733.396136680032</v>
      </c>
      <c r="BG33" s="39">
        <f t="shared" si="59"/>
        <v>27541.388684401816</v>
      </c>
      <c r="BH33" s="39">
        <f t="shared" si="59"/>
        <v>28991.46918515869</v>
      </c>
      <c r="BI33" s="166">
        <f t="shared" ref="BI33:BN33" si="60">SUM(BI34:BI38)</f>
        <v>31600.832662638855</v>
      </c>
      <c r="BJ33" s="166">
        <f t="shared" si="60"/>
        <v>30664.436761462395</v>
      </c>
      <c r="BK33" s="166">
        <f t="shared" si="60"/>
        <v>31194.722566940683</v>
      </c>
      <c r="BL33" s="166">
        <f t="shared" si="60"/>
        <v>33027.656975121048</v>
      </c>
      <c r="BM33" s="166">
        <f t="shared" si="60"/>
        <v>35010.065796309216</v>
      </c>
      <c r="BN33" s="166">
        <f t="shared" si="60"/>
        <v>33799.573491141738</v>
      </c>
      <c r="BO33" s="166">
        <f t="shared" ref="BO33:BW33" si="61">SUM(BO34:BO38)</f>
        <v>35338.114929653457</v>
      </c>
      <c r="BP33" s="166">
        <f t="shared" si="61"/>
        <v>36924.243606634765</v>
      </c>
      <c r="BQ33" s="166">
        <f t="shared" si="61"/>
        <v>37781.557472572706</v>
      </c>
      <c r="BR33" s="166">
        <f t="shared" si="61"/>
        <v>36923.108505082309</v>
      </c>
      <c r="BS33" s="166">
        <f t="shared" si="61"/>
        <v>38144.553343999687</v>
      </c>
      <c r="BT33" s="166">
        <f t="shared" ref="BT33:BV33" si="62">SUM(BT34:BT38)</f>
        <v>39663.359385611053</v>
      </c>
      <c r="BU33" s="166">
        <f t="shared" si="62"/>
        <v>41124.675248496751</v>
      </c>
      <c r="BV33" s="166">
        <f t="shared" si="62"/>
        <v>39483.594550865484</v>
      </c>
      <c r="BW33" s="166">
        <f t="shared" si="61"/>
        <v>41283.015434186804</v>
      </c>
    </row>
    <row r="34" spans="1:82">
      <c r="A34" s="60" t="s">
        <v>8</v>
      </c>
      <c r="B34" s="55">
        <f>B14*Annual!$B53/100</f>
        <v>1297.4289390021377</v>
      </c>
      <c r="C34" s="56">
        <f>C14*Annual!$B53/100</f>
        <v>1368.004826458937</v>
      </c>
      <c r="D34" s="56">
        <f>D14*Annual!$B53/100</f>
        <v>1420.415317764219</v>
      </c>
      <c r="E34" s="56">
        <f>E14*Annual!$B53/100</f>
        <v>1647.2911515553224</v>
      </c>
      <c r="F34" s="56">
        <f>F14*Annual!$C53/100</f>
        <v>1464.5547284429783</v>
      </c>
      <c r="G34" s="56">
        <f>G14*Annual!$C53/100</f>
        <v>1461.3638554393372</v>
      </c>
      <c r="H34" s="56">
        <f>H14*Annual!$C53/100</f>
        <v>1505.8681368059056</v>
      </c>
      <c r="I34" s="56">
        <f>I14*Annual!$C53/100</f>
        <v>1712.7390712875581</v>
      </c>
      <c r="J34" s="56">
        <f>J14*Annual!$D53/100</f>
        <v>1565.164640005283</v>
      </c>
      <c r="K34" s="56">
        <f>K14*Annual!$D53/100</f>
        <v>1601.8479672467322</v>
      </c>
      <c r="L34" s="56">
        <f>L14*Annual!$D53/100</f>
        <v>1665.9236480178226</v>
      </c>
      <c r="M34" s="56">
        <f>M14*Annual!$D53/100</f>
        <v>1916.1391814289309</v>
      </c>
      <c r="N34" s="56">
        <f>N14*Annual!$E53/100</f>
        <v>1659.8735513797437</v>
      </c>
      <c r="O34" s="56">
        <f>O14*Annual!$E53/100</f>
        <v>1666.4141391362616</v>
      </c>
      <c r="P34" s="56">
        <f>P14*Annual!$E53/100</f>
        <v>1814.2952330458265</v>
      </c>
      <c r="Q34" s="56">
        <f>Q14*Annual!$E53/100</f>
        <v>2206.5709719062584</v>
      </c>
      <c r="R34" s="56">
        <f>R14*Annual!$F53/100</f>
        <v>1894.4587223682943</v>
      </c>
      <c r="S34" s="56">
        <f>S14*Annual!$F53/100</f>
        <v>2078.9003640177357</v>
      </c>
      <c r="T34" s="56">
        <f>T14*Annual!$F53/100</f>
        <v>2163.5751228456015</v>
      </c>
      <c r="U34" s="56">
        <f>U14*Annual!$F53/100</f>
        <v>2514.8244507413083</v>
      </c>
      <c r="V34" s="56">
        <f>V14*Annual!$G53/100</f>
        <v>2197.2911005777241</v>
      </c>
      <c r="W34" s="56">
        <f>W14*Annual!$G53/100</f>
        <v>2376.6020678378891</v>
      </c>
      <c r="X34" s="56">
        <f>X14*Annual!$G53/100</f>
        <v>2424.4840773706337</v>
      </c>
      <c r="Y34" s="56">
        <f>Y14*Annual!$G53/100</f>
        <v>2787.1783688479022</v>
      </c>
      <c r="Z34" s="56">
        <f>Z14*Annual!H53/100</f>
        <v>2446.0273927924304</v>
      </c>
      <c r="AA34" s="56">
        <f>AA14*Annual!H53/100</f>
        <v>2520.081857748904</v>
      </c>
      <c r="AB34" s="56">
        <f>AB14*Annual!H53/100</f>
        <v>2557.9506182380101</v>
      </c>
      <c r="AC34" s="56">
        <f>AC14*Annual!H53/100</f>
        <v>2913.0754388247356</v>
      </c>
      <c r="AD34" s="56">
        <f>AD14*Annual!$I53/100</f>
        <v>2568.2218733978648</v>
      </c>
      <c r="AE34" s="56">
        <f>AE14*Annual!$I53/100</f>
        <v>2690.0847344903805</v>
      </c>
      <c r="AF34" s="56">
        <f>AF14*Annual!$I53/100</f>
        <v>2784.4736725426746</v>
      </c>
      <c r="AG34" s="56">
        <f>AG14*Annual!$I53/100</f>
        <v>3243.1027804717678</v>
      </c>
      <c r="AH34" s="56">
        <f>AH14*Annual!$J53/100</f>
        <v>2844.7637829429032</v>
      </c>
      <c r="AI34" s="56">
        <f>AI14*Annual!$J53/100</f>
        <v>3003.591862244954</v>
      </c>
      <c r="AJ34" s="56">
        <f>AJ14*Annual!$J53/100</f>
        <v>3116.2154093864078</v>
      </c>
      <c r="AK34" s="56">
        <f>AK14*Annual!$J53/100</f>
        <v>3627.69278562007</v>
      </c>
      <c r="AL34" s="56">
        <f>AL14*Annual!$K53/100</f>
        <v>3111.1219128550215</v>
      </c>
      <c r="AM34" s="56">
        <f>AM14*Annual!$K53/100</f>
        <v>3341.0404155911397</v>
      </c>
      <c r="AN34" s="56">
        <f>AN14*Annual!$K53/100</f>
        <v>3455.2349712738232</v>
      </c>
      <c r="AO34" s="56">
        <f>AO14*Annual!$K53/100</f>
        <v>4161.473919811373</v>
      </c>
      <c r="AP34" s="56">
        <f>AP14*Annual!$L53/100</f>
        <v>3403.9305256800021</v>
      </c>
      <c r="AQ34" s="56">
        <f>AQ14*Annual!$L53/100</f>
        <v>3594.239650402727</v>
      </c>
      <c r="AR34" s="56">
        <f>AR14*Annual!$L53/100</f>
        <v>3871.7597061706792</v>
      </c>
      <c r="AS34" s="56">
        <f>AS14*Annual!$L53/100</f>
        <v>4484.7714249711453</v>
      </c>
      <c r="AT34" s="56">
        <f>AT14*Annual!$M53/100</f>
        <v>3859.0663338482209</v>
      </c>
      <c r="AU34" s="56">
        <f>AU14*Annual!$M53/100</f>
        <v>4076.476131264862</v>
      </c>
      <c r="AV34" s="56">
        <f>AV14*Annual!$M53/100</f>
        <v>4231.0899684596779</v>
      </c>
      <c r="AW34" s="56">
        <f>AW14*Annual!$M53/100</f>
        <v>4941.8723506461656</v>
      </c>
      <c r="AX34" s="56">
        <f>AX14*Annual!$N53/100</f>
        <v>4113.7840176918753</v>
      </c>
      <c r="AY34" s="56">
        <f>AY14*Annual!$N53/100</f>
        <v>4384.0383166877536</v>
      </c>
      <c r="AZ34" s="56">
        <f>AZ14*Annual!$N53/100</f>
        <v>4626.5371367048347</v>
      </c>
      <c r="BA34" s="56">
        <f>BA14*Annual!$N53/100</f>
        <v>5371.2212324204474</v>
      </c>
      <c r="BB34" s="56">
        <f>BB14*Annual!$O53/100</f>
        <v>4577.7283252109819</v>
      </c>
      <c r="BC34" s="56">
        <f>BC14*Annual!$O53/100</f>
        <v>4977.6669919301185</v>
      </c>
      <c r="BD34" s="56">
        <f>BD14*Annual!$O53/100</f>
        <v>5124.6882801351931</v>
      </c>
      <c r="BE34" s="56">
        <f>BE14*Annual!$O53/100</f>
        <v>5887.6243248650444</v>
      </c>
      <c r="BF34" s="56">
        <f>BF14*Annual!P53/100</f>
        <v>4979.3949518178342</v>
      </c>
      <c r="BG34" s="56">
        <f>BG14*Annual!P53/100</f>
        <v>5274.2297834647761</v>
      </c>
      <c r="BH34" s="56">
        <f>BH14*Annual!P53/100</f>
        <v>5634.4000505147305</v>
      </c>
      <c r="BI34" s="56">
        <f>BI14*Annual!P53/100</f>
        <v>6308.4445197454397</v>
      </c>
      <c r="BJ34" s="56">
        <f>BJ14*Annual!Q53/100</f>
        <v>5489.2725118926455</v>
      </c>
      <c r="BK34" s="56">
        <f>BK14*Annual!Q53/100</f>
        <v>5914.946466693782</v>
      </c>
      <c r="BL34" s="56">
        <f>BL14*Annual!Q53/100</f>
        <v>6244.198952269935</v>
      </c>
      <c r="BM34" s="56">
        <f>BM14*Annual!Q53/100</f>
        <v>7187.1212913515883</v>
      </c>
      <c r="BN34" s="56">
        <f>BN14*Annual!$R53/100</f>
        <v>6266.310382249997</v>
      </c>
      <c r="BO34" s="56">
        <f>BO14*Annual!$R53/100</f>
        <v>6650.406610591599</v>
      </c>
      <c r="BP34" s="56">
        <f>BP14*Annual!$R53/100</f>
        <v>6963.0511812108534</v>
      </c>
      <c r="BQ34" s="56">
        <f>BQ14*Annual!$R53/100</f>
        <v>7947.5156067560938</v>
      </c>
      <c r="BR34" s="56">
        <f>BR14*Annual!$S53/100</f>
        <v>6827.2716362691108</v>
      </c>
      <c r="BS34" s="56">
        <f>BS14*Annual!$S53/100</f>
        <v>7209.5469188117768</v>
      </c>
      <c r="BT34" s="56">
        <f>BT14*Annual!$S53/100</f>
        <v>7480.7711440577441</v>
      </c>
      <c r="BU34" s="56">
        <f>BU14*Annual!$S53/100</f>
        <v>8415.4947353323314</v>
      </c>
      <c r="BV34" s="56">
        <f>BV14*Annual!$T53/100</f>
        <v>7348.8509328914624</v>
      </c>
      <c r="BW34" s="56">
        <f>BW14*Annual!$T53/100</f>
        <v>7720.2404869219517</v>
      </c>
    </row>
    <row r="35" spans="1:82">
      <c r="A35" s="60" t="s">
        <v>9</v>
      </c>
      <c r="B35" s="55">
        <f>B15*Annual!$B54/100</f>
        <v>1175.6632870366943</v>
      </c>
      <c r="C35" s="56">
        <f>C15*Annual!$B54/100</f>
        <v>1287.2650933170305</v>
      </c>
      <c r="D35" s="56">
        <f>D15*Annual!$B54/100</f>
        <v>1322.9613620857367</v>
      </c>
      <c r="E35" s="56">
        <f>E15*Annual!$B54/100</f>
        <v>1403.9926610549187</v>
      </c>
      <c r="F35" s="56">
        <f>F15*Annual!$C54/100</f>
        <v>1346.5992486755581</v>
      </c>
      <c r="G35" s="56">
        <f>G15*Annual!$C54/100</f>
        <v>1439.727942200657</v>
      </c>
      <c r="H35" s="56">
        <f>H15*Annual!$C54/100</f>
        <v>1465.4303237716297</v>
      </c>
      <c r="I35" s="56">
        <f>I15*Annual!$C54/100</f>
        <v>1550.9061125376456</v>
      </c>
      <c r="J35" s="56">
        <f>J15*Annual!$D54/100</f>
        <v>1485.2601820560112</v>
      </c>
      <c r="K35" s="56">
        <f>K15*Annual!$D54/100</f>
        <v>1520.3753708040961</v>
      </c>
      <c r="L35" s="56">
        <f>L15*Annual!$D54/100</f>
        <v>1552.5581048358604</v>
      </c>
      <c r="M35" s="56">
        <f>M15*Annual!$D54/100</f>
        <v>1638.8438406944501</v>
      </c>
      <c r="N35" s="56">
        <f>N15*Annual!$E54/100</f>
        <v>1557.4399423289804</v>
      </c>
      <c r="O35" s="56">
        <f>O15*Annual!$E54/100</f>
        <v>1652.8762300643984</v>
      </c>
      <c r="P35" s="56">
        <f>P15*Annual!$E54/100</f>
        <v>1664.9618534178089</v>
      </c>
      <c r="Q35" s="56">
        <f>Q15*Annual!$E54/100</f>
        <v>1752.1924042638268</v>
      </c>
      <c r="R35" s="56">
        <f>R15*Annual!$F54/100</f>
        <v>1604.236823565738</v>
      </c>
      <c r="S35" s="56">
        <f>S15*Annual!$F54/100</f>
        <v>1689.1786282886742</v>
      </c>
      <c r="T35" s="56">
        <f>T15*Annual!$F54/100</f>
        <v>1723.8577113538524</v>
      </c>
      <c r="U35" s="56">
        <f>U15*Annual!$F54/100</f>
        <v>1807.0436131367794</v>
      </c>
      <c r="V35" s="56">
        <f>V15*Annual!$G54/100</f>
        <v>1705.915944962499</v>
      </c>
      <c r="W35" s="56">
        <f>W15*Annual!$G54/100</f>
        <v>1805.1598218668557</v>
      </c>
      <c r="X35" s="56">
        <f>X15*Annual!$G54/100</f>
        <v>1830.4022862099205</v>
      </c>
      <c r="Y35" s="56">
        <f>Y15*Annual!$G54/100</f>
        <v>1913.2493486692097</v>
      </c>
      <c r="Z35" s="56">
        <f>Z15*Annual!H54/100</f>
        <v>1827.2128050057595</v>
      </c>
      <c r="AA35" s="56">
        <f>AA15*Annual!H54/100</f>
        <v>1908.1814115081081</v>
      </c>
      <c r="AB35" s="56">
        <f>AB15*Annual!H54/100</f>
        <v>1922.6325013825431</v>
      </c>
      <c r="AC35" s="56">
        <f>AC15*Annual!H54/100</f>
        <v>2042.2790249017621</v>
      </c>
      <c r="AD35" s="56">
        <f>AD15*Annual!$I54/100</f>
        <v>1868.3455890607759</v>
      </c>
      <c r="AE35" s="56">
        <f>AE15*Annual!$I54/100</f>
        <v>1978.3611458284763</v>
      </c>
      <c r="AF35" s="56">
        <f>AF15*Annual!$I54/100</f>
        <v>2010.1292038873667</v>
      </c>
      <c r="AG35" s="56">
        <f>AG15*Annual!$I54/100</f>
        <v>2170.4619532852557</v>
      </c>
      <c r="AH35" s="56">
        <f>AH15*Annual!$J54/100</f>
        <v>2081.7883969158211</v>
      </c>
      <c r="AI35" s="56">
        <f>AI15*Annual!$J54/100</f>
        <v>2222.4990516417242</v>
      </c>
      <c r="AJ35" s="56">
        <f>AJ15*Annual!$J54/100</f>
        <v>2239.8304859433292</v>
      </c>
      <c r="AK35" s="56">
        <f>AK15*Annual!$J54/100</f>
        <v>2417.3918883550709</v>
      </c>
      <c r="AL35" s="56">
        <f>AL15*Annual!$K54/100</f>
        <v>2150.7298175949663</v>
      </c>
      <c r="AM35" s="56">
        <f>AM15*Annual!$K54/100</f>
        <v>2278.0728507050994</v>
      </c>
      <c r="AN35" s="56">
        <f>AN15*Annual!$K54/100</f>
        <v>2506.4783916358583</v>
      </c>
      <c r="AO35" s="56">
        <f>AO15*Annual!$K54/100</f>
        <v>2901.9682478218588</v>
      </c>
      <c r="AP35" s="56">
        <f>AP15*Annual!$L54/100</f>
        <v>2386.2952749725764</v>
      </c>
      <c r="AQ35" s="56">
        <f>AQ15*Annual!$L54/100</f>
        <v>2703.9521619769421</v>
      </c>
      <c r="AR35" s="56">
        <f>AR15*Annual!$L54/100</f>
        <v>2825.5988453629166</v>
      </c>
      <c r="AS35" s="56">
        <f>AS15*Annual!$L54/100</f>
        <v>2941.0127481513769</v>
      </c>
      <c r="AT35" s="56">
        <f>AT15*Annual!$M54/100</f>
        <v>2661.1669565815118</v>
      </c>
      <c r="AU35" s="56">
        <f>AU15*Annual!$M54/100</f>
        <v>2843.1381209258338</v>
      </c>
      <c r="AV35" s="56">
        <f>AV15*Annual!$M54/100</f>
        <v>2954.7729132363584</v>
      </c>
      <c r="AW35" s="56">
        <f>AW15*Annual!$M54/100</f>
        <v>3169.0084684218727</v>
      </c>
      <c r="AX35" s="56">
        <f>AX15*Annual!$N54/100</f>
        <v>2885.5216154279597</v>
      </c>
      <c r="AY35" s="56">
        <f>AY15*Annual!$N54/100</f>
        <v>3054.1277822307534</v>
      </c>
      <c r="AZ35" s="56">
        <f>AZ15*Annual!$N54/100</f>
        <v>3185.7702893883188</v>
      </c>
      <c r="BA35" s="56">
        <f>BA15*Annual!$N54/100</f>
        <v>3407.3360855073743</v>
      </c>
      <c r="BB35" s="56">
        <f>BB15*Annual!$O54/100</f>
        <v>3078.7763343388133</v>
      </c>
      <c r="BC35" s="56">
        <f>BC15*Annual!$O54/100</f>
        <v>3249.440451074699</v>
      </c>
      <c r="BD35" s="56">
        <f>BD15*Annual!$O54/100</f>
        <v>3410.3585205350582</v>
      </c>
      <c r="BE35" s="56">
        <f>BE15*Annual!$O54/100</f>
        <v>3556.3326508396108</v>
      </c>
      <c r="BF35" s="56">
        <f>BF15*Annual!P54/100</f>
        <v>3195.2533409472217</v>
      </c>
      <c r="BG35" s="56">
        <f>BG15*Annual!P54/100</f>
        <v>3403.1599610279936</v>
      </c>
      <c r="BH35" s="56">
        <f>BH15*Annual!P54/100</f>
        <v>3618.4539555330844</v>
      </c>
      <c r="BI35" s="56">
        <f>BI15*Annual!P54/100</f>
        <v>3820.4524204367208</v>
      </c>
      <c r="BJ35" s="56">
        <f>BJ15*Annual!Q54/100</f>
        <v>3591.1965253906742</v>
      </c>
      <c r="BK35" s="56">
        <f>BK15*Annual!Q54/100</f>
        <v>3795.7180751410015</v>
      </c>
      <c r="BL35" s="56">
        <f>BL15*Annual!Q54/100</f>
        <v>4005.0673867953069</v>
      </c>
      <c r="BM35" s="56">
        <f>BM15*Annual!Q54/100</f>
        <v>4267.7415231162749</v>
      </c>
      <c r="BN35" s="56">
        <f>BN15*Annual!$S54/100</f>
        <v>3886.164465167205</v>
      </c>
      <c r="BO35" s="56">
        <f>BO15*Annual!$S54/100</f>
        <v>4322.8886372231163</v>
      </c>
      <c r="BP35" s="56">
        <f>BP15*Annual!$S54/100</f>
        <v>4461.8762696571994</v>
      </c>
      <c r="BQ35" s="56">
        <f>BQ15*Annual!$S54/100</f>
        <v>4782.6676298249658</v>
      </c>
      <c r="BR35" s="56">
        <f>BR15*Annual!$S54/100</f>
        <v>4170.9463913394111</v>
      </c>
      <c r="BS35" s="56">
        <f>BS15*Annual!$S54/100</f>
        <v>4626.3339895515574</v>
      </c>
      <c r="BT35" s="56">
        <f>BT15*Annual!$S54/100</f>
        <v>4783.9850481418762</v>
      </c>
      <c r="BU35" s="56">
        <f>BU15*Annual!$S54/100</f>
        <v>5170.208184716209</v>
      </c>
      <c r="BV35" s="56">
        <f>BV15*Annual!$T54/100</f>
        <v>4502.0314489242228</v>
      </c>
      <c r="BW35" s="56">
        <f>BW15*Annual!$T54/100</f>
        <v>4955.133745691257</v>
      </c>
    </row>
    <row r="36" spans="1:82">
      <c r="A36" s="60" t="s">
        <v>10</v>
      </c>
      <c r="B36" s="55">
        <f>B16*Annual!$B55/100</f>
        <v>930.02929440314108</v>
      </c>
      <c r="C36" s="56">
        <f>C16*Annual!$B55/100</f>
        <v>966.70487364071641</v>
      </c>
      <c r="D36" s="56">
        <f>D16*Annual!$B55/100</f>
        <v>999.7987715249933</v>
      </c>
      <c r="E36" s="56">
        <f>E16*Annual!$B55/100</f>
        <v>1032.3341226095358</v>
      </c>
      <c r="F36" s="56">
        <f>F16*Annual!$C55/100</f>
        <v>1006.9110480422169</v>
      </c>
      <c r="G36" s="56">
        <f>G16*Annual!$C55/100</f>
        <v>1095.7867135008642</v>
      </c>
      <c r="H36" s="56">
        <f>H16*Annual!$C55/100</f>
        <v>1128.2006517301386</v>
      </c>
      <c r="I36" s="56">
        <f>I16*Annual!$C55/100</f>
        <v>1194.7051112005468</v>
      </c>
      <c r="J36" s="56">
        <f>J16*Annual!$D55/100</f>
        <v>1170.93091836707</v>
      </c>
      <c r="K36" s="56">
        <f>K16*Annual!$D55/100</f>
        <v>1274.1337642403982</v>
      </c>
      <c r="L36" s="56">
        <f>L16*Annual!$D55/100</f>
        <v>1286.0540358030548</v>
      </c>
      <c r="M36" s="56">
        <f>M16*Annual!$D55/100</f>
        <v>1372.0135203505661</v>
      </c>
      <c r="N36" s="56">
        <f>N16*Annual!$E55/100</f>
        <v>1390.2597473708263</v>
      </c>
      <c r="O36" s="56">
        <f>O16*Annual!$E55/100</f>
        <v>1472.1462275325059</v>
      </c>
      <c r="P36" s="56">
        <f>P16*Annual!$E55/100</f>
        <v>1508.0760096442632</v>
      </c>
      <c r="Q36" s="56">
        <f>Q16*Annual!$E55/100</f>
        <v>1532.1684604401316</v>
      </c>
      <c r="R36" s="56">
        <f>R16*Annual!$F55/100</f>
        <v>1602.8198815594526</v>
      </c>
      <c r="S36" s="56">
        <f>S16*Annual!$F55/100</f>
        <v>1665.6452487163342</v>
      </c>
      <c r="T36" s="56">
        <f>T16*Annual!$F55/100</f>
        <v>1692.349543481004</v>
      </c>
      <c r="U36" s="56">
        <f>U16*Annual!$F55/100</f>
        <v>1723.4108547599096</v>
      </c>
      <c r="V36" s="56">
        <f>V16*Annual!$G55/100</f>
        <v>1734.609076397016</v>
      </c>
      <c r="W36" s="56">
        <f>W16*Annual!$G55/100</f>
        <v>1814.0063132060336</v>
      </c>
      <c r="X36" s="56">
        <f>X16*Annual!$G55/100</f>
        <v>1866.5242771369988</v>
      </c>
      <c r="Y36" s="56">
        <f>Y16*Annual!$G55/100</f>
        <v>1930.069635069216</v>
      </c>
      <c r="Z36" s="56">
        <f>Z16*Annual!H55/100</f>
        <v>1951.3704828971736</v>
      </c>
      <c r="AA36" s="56">
        <f>AA16*Annual!H55/100</f>
        <v>2051.5858234974012</v>
      </c>
      <c r="AB36" s="56">
        <f>AB16*Annual!H55/100</f>
        <v>2183.0511090159794</v>
      </c>
      <c r="AC36" s="56">
        <f>AC16*Annual!H55/100</f>
        <v>2231.2730067779166</v>
      </c>
      <c r="AD36" s="56">
        <f>AD16*Annual!$I55/100</f>
        <v>2253.2943294214911</v>
      </c>
      <c r="AE36" s="56">
        <f>AE16*Annual!$I55/100</f>
        <v>2429.7178350932677</v>
      </c>
      <c r="AF36" s="56">
        <f>AF16*Annual!$I55/100</f>
        <v>2500.8198366243837</v>
      </c>
      <c r="AG36" s="56">
        <f>AG16*Annual!$I55/100</f>
        <v>2521.9906573049971</v>
      </c>
      <c r="AH36" s="56">
        <f>AH16*Annual!$J55/100</f>
        <v>2574.0126059385921</v>
      </c>
      <c r="AI36" s="56">
        <f>AI16*Annual!$J55/100</f>
        <v>2739.2903216063023</v>
      </c>
      <c r="AJ36" s="56">
        <f>AJ16*Annual!$J55/100</f>
        <v>2918.6542062229641</v>
      </c>
      <c r="AK36" s="56">
        <f>AK16*Annual!$J55/100</f>
        <v>2985.9995091979563</v>
      </c>
      <c r="AL36" s="56">
        <f>AL16*Annual!$K55/100</f>
        <v>2998.4154296275588</v>
      </c>
      <c r="AM36" s="56">
        <f>AM16*Annual!$K55/100</f>
        <v>3142.8607169611746</v>
      </c>
      <c r="AN36" s="56">
        <f>AN16*Annual!$K55/100</f>
        <v>3387.6786830280093</v>
      </c>
      <c r="AO36" s="56">
        <f>AO16*Annual!$K55/100</f>
        <v>3497.3227336924092</v>
      </c>
      <c r="AP36" s="56">
        <f>AP16*Annual!$L55/100</f>
        <v>3531.6946945023728</v>
      </c>
      <c r="AQ36" s="56">
        <f>AQ16*Annual!$L55/100</f>
        <v>3852.157300602003</v>
      </c>
      <c r="AR36" s="56">
        <f>AR16*Annual!$L55/100</f>
        <v>4161.3756047332254</v>
      </c>
      <c r="AS36" s="56">
        <f>AS16*Annual!$L55/100</f>
        <v>4328.0723814148751</v>
      </c>
      <c r="AT36" s="56">
        <f>AT16*Annual!$M55/100</f>
        <v>4072.2078239521802</v>
      </c>
      <c r="AU36" s="56">
        <f>AU16*Annual!$M55/100</f>
        <v>4381.4509851432467</v>
      </c>
      <c r="AV36" s="56">
        <f>AV16*Annual!$M55/100</f>
        <v>4602.7531223706037</v>
      </c>
      <c r="AW36" s="56">
        <f>AW16*Annual!$M55/100</f>
        <v>4706.9846342899136</v>
      </c>
      <c r="AX36" s="56">
        <f>AX16*Annual!$N55/100</f>
        <v>4718.7372037932673</v>
      </c>
      <c r="AY36" s="56">
        <f>AY16*Annual!$N55/100</f>
        <v>5061.8679406933879</v>
      </c>
      <c r="AZ36" s="56">
        <f>AZ16*Annual!$N55/100</f>
        <v>5309.561993536081</v>
      </c>
      <c r="BA36" s="56">
        <f>BA16*Annual!$N55/100</f>
        <v>5568.2891890443707</v>
      </c>
      <c r="BB36" s="56">
        <f>BB16*Annual!$O55/100</f>
        <v>5440.3566099696318</v>
      </c>
      <c r="BC36" s="56">
        <f>BC16*Annual!$O55/100</f>
        <v>5591.4699635756588</v>
      </c>
      <c r="BD36" s="56">
        <f>BD16*Annual!$O55/100</f>
        <v>6116.5940401094676</v>
      </c>
      <c r="BE36" s="56">
        <f>BE16*Annual!$O55/100</f>
        <v>5974.4605854717211</v>
      </c>
      <c r="BF36" s="56">
        <f>BF16*Annual!P55/100</f>
        <v>5628.073254299462</v>
      </c>
      <c r="BG36" s="56">
        <f>BG16*Annual!P55/100</f>
        <v>5732.9987523833606</v>
      </c>
      <c r="BH36" s="56">
        <f>BH16*Annual!P55/100</f>
        <v>6258.1814041683811</v>
      </c>
      <c r="BI36" s="56">
        <f>BI16*Annual!P55/100</f>
        <v>6159.5153504807558</v>
      </c>
      <c r="BJ36" s="56">
        <f>BJ16*Annual!Q55/100</f>
        <v>6386.8772129731369</v>
      </c>
      <c r="BK36" s="56">
        <f>BK16*Annual!Q55/100</f>
        <v>6611.4615228149369</v>
      </c>
      <c r="BL36" s="56">
        <f>BL16*Annual!Q55/100</f>
        <v>6958.6349138033456</v>
      </c>
      <c r="BM36" s="56">
        <f>BM16*Annual!Q55/100</f>
        <v>6926.352658609233</v>
      </c>
      <c r="BN36" s="56">
        <f>BN16*Annual!$S55/100</f>
        <v>7142.9935981703547</v>
      </c>
      <c r="BO36" s="56">
        <f>BO16*Annual!$S55/100</f>
        <v>7343.9427328722113</v>
      </c>
      <c r="BP36" s="56">
        <f>BP16*Annual!$S55/100</f>
        <v>7768.2152970235202</v>
      </c>
      <c r="BQ36" s="56">
        <f>BQ16*Annual!$S55/100</f>
        <v>7666.9716132906433</v>
      </c>
      <c r="BR36" s="56">
        <f>BR16*Annual!$S55/100</f>
        <v>7945.9511009247435</v>
      </c>
      <c r="BS36" s="56">
        <f>BS16*Annual!$S55/100</f>
        <v>8230.3843229035701</v>
      </c>
      <c r="BT36" s="56">
        <f>BT16*Annual!$S55/100</f>
        <v>8334.4247934798987</v>
      </c>
      <c r="BU36" s="56">
        <f>BU16*Annual!$S55/100</f>
        <v>8176.4063368249926</v>
      </c>
      <c r="BV36" s="56">
        <f>BV16*Annual!$T55/100</f>
        <v>8437.0455042312278</v>
      </c>
      <c r="BW36" s="56">
        <f>BW16*Annual!$T55/100</f>
        <v>8616.4124515214826</v>
      </c>
    </row>
    <row r="37" spans="1:82">
      <c r="A37" s="60" t="s">
        <v>11</v>
      </c>
      <c r="B37" s="55">
        <f>B17*Annual!$B56/100</f>
        <v>766.33322823889625</v>
      </c>
      <c r="C37" s="56">
        <f>C17*Annual!$B56/100</f>
        <v>795.0720203795122</v>
      </c>
      <c r="D37" s="56">
        <f>D17*Annual!$B56/100</f>
        <v>828.97300842742402</v>
      </c>
      <c r="E37" s="56">
        <f>E17*Annual!$B56/100</f>
        <v>840.25148027315095</v>
      </c>
      <c r="F37" s="56">
        <f>F17*Annual!$C56/100</f>
        <v>856.13899179105249</v>
      </c>
      <c r="G37" s="56">
        <f>G17*Annual!$C56/100</f>
        <v>891.29029343844525</v>
      </c>
      <c r="H37" s="56">
        <f>H17*Annual!$C56/100</f>
        <v>928.15205693248799</v>
      </c>
      <c r="I37" s="56">
        <f>I17*Annual!$C56/100</f>
        <v>942.96459098954131</v>
      </c>
      <c r="J37" s="56">
        <f>J17*Annual!$D56/100</f>
        <v>989.20898816451847</v>
      </c>
      <c r="K37" s="56">
        <f>K17*Annual!$D56/100</f>
        <v>1024.1942946448769</v>
      </c>
      <c r="L37" s="56">
        <f>L17*Annual!$D56/100</f>
        <v>1061.9522625906859</v>
      </c>
      <c r="M37" s="56">
        <f>M17*Annual!$D56/100</f>
        <v>1076.607174180441</v>
      </c>
      <c r="N37" s="56">
        <f>N17*Annual!$E56/100</f>
        <v>1086.7781439785481</v>
      </c>
      <c r="O37" s="56">
        <f>O17*Annual!$E56/100</f>
        <v>1113.5902394204427</v>
      </c>
      <c r="P37" s="56">
        <f>P17*Annual!$E56/100</f>
        <v>1165.2168268575688</v>
      </c>
      <c r="Q37" s="56">
        <f>Q17*Annual!$E56/100</f>
        <v>1179.781320839593</v>
      </c>
      <c r="R37" s="56">
        <f>R17*Annual!$F56/100</f>
        <v>1220.6565835929032</v>
      </c>
      <c r="S37" s="56">
        <f>S17*Annual!$F56/100</f>
        <v>1247.3176823399911</v>
      </c>
      <c r="T37" s="56">
        <f>T17*Annual!$F56/100</f>
        <v>1303.0591579546867</v>
      </c>
      <c r="U37" s="56">
        <f>U17*Annual!$F56/100</f>
        <v>1316.3161481961879</v>
      </c>
      <c r="V37" s="56">
        <f>V17*Annual!$G56/100</f>
        <v>1398.0087533846026</v>
      </c>
      <c r="W37" s="56">
        <f>W17*Annual!$G56/100</f>
        <v>1455.1021937720852</v>
      </c>
      <c r="X37" s="56">
        <f>X17*Annual!$G56/100</f>
        <v>1495.9578704250657</v>
      </c>
      <c r="Y37" s="56">
        <f>Y17*Annual!$G56/100</f>
        <v>1497.2772703745306</v>
      </c>
      <c r="Z37" s="56">
        <f>Z17*Annual!H56/100</f>
        <v>1593.287101838064</v>
      </c>
      <c r="AA37" s="56">
        <f>AA17*Annual!H56/100</f>
        <v>1608.753623878275</v>
      </c>
      <c r="AB37" s="56">
        <f>AB17*Annual!H56/100</f>
        <v>1619.3174022455537</v>
      </c>
      <c r="AC37" s="56">
        <f>AC17*Annual!H56/100</f>
        <v>1601.7263579470716</v>
      </c>
      <c r="AD37" s="56">
        <f>AD17*Annual!$I56/100</f>
        <v>1738.9323713749247</v>
      </c>
      <c r="AE37" s="56">
        <f>AE17*Annual!$I56/100</f>
        <v>1769.9672342869328</v>
      </c>
      <c r="AF37" s="56">
        <f>AF17*Annual!$I56/100</f>
        <v>1780.2577414630196</v>
      </c>
      <c r="AG37" s="56">
        <f>AG17*Annual!$I56/100</f>
        <v>1776.0108654855867</v>
      </c>
      <c r="AH37" s="56">
        <f>AH17*Annual!$J56/100</f>
        <v>1921.3033603619472</v>
      </c>
      <c r="AI37" s="56">
        <f>AI17*Annual!$J56/100</f>
        <v>1969.6585848043533</v>
      </c>
      <c r="AJ37" s="56">
        <f>AJ17*Annual!$J56/100</f>
        <v>1989.5887786623719</v>
      </c>
      <c r="AK37" s="56">
        <f>AK17*Annual!$J56/100</f>
        <v>2035.0034826994963</v>
      </c>
      <c r="AL37" s="56">
        <f>AL17*Annual!$K56/100</f>
        <v>2182.1647531126691</v>
      </c>
      <c r="AM37" s="56">
        <f>AM17*Annual!$K56/100</f>
        <v>2148.3416079315143</v>
      </c>
      <c r="AN37" s="56">
        <f>AN17*Annual!$K56/100</f>
        <v>2148.668401604762</v>
      </c>
      <c r="AO37" s="56">
        <f>AO17*Annual!$K56/100</f>
        <v>2226.6086926743797</v>
      </c>
      <c r="AP37" s="56">
        <f>AP17*Annual!$L56/100</f>
        <v>2323.7041273304726</v>
      </c>
      <c r="AQ37" s="56">
        <f>AQ17*Annual!$L56/100</f>
        <v>2320.1239402864726</v>
      </c>
      <c r="AR37" s="56">
        <f>AR17*Annual!$L56/100</f>
        <v>2338.8385543801069</v>
      </c>
      <c r="AS37" s="56">
        <f>AS17*Annual!$L56/100</f>
        <v>2365.8526929848317</v>
      </c>
      <c r="AT37" s="56">
        <f>AT17*Annual!$M56/100</f>
        <v>2552.0192402363118</v>
      </c>
      <c r="AU37" s="56">
        <f>AU17*Annual!$M56/100</f>
        <v>2579.5436669278215</v>
      </c>
      <c r="AV37" s="56">
        <f>AV17*Annual!$M56/100</f>
        <v>2599.8693974077055</v>
      </c>
      <c r="AW37" s="56">
        <f>AW17*Annual!$M56/100</f>
        <v>2641.04203094388</v>
      </c>
      <c r="AX37" s="56">
        <f>AX17*Annual!$N56/100</f>
        <v>2847.1632478553297</v>
      </c>
      <c r="AY37" s="56">
        <f>AY17*Annual!$N56/100</f>
        <v>2892.7436453029995</v>
      </c>
      <c r="AZ37" s="56">
        <f>AZ17*Annual!$N56/100</f>
        <v>2906.7270600914098</v>
      </c>
      <c r="BA37" s="56">
        <f>BA17*Annual!$N56/100</f>
        <v>2978.1906118040065</v>
      </c>
      <c r="BB37" s="56">
        <f>BB17*Annual!$O56/100</f>
        <v>3136.3270234238876</v>
      </c>
      <c r="BC37" s="56">
        <f>BC17*Annual!$O56/100</f>
        <v>3149.4927799860916</v>
      </c>
      <c r="BD37" s="56">
        <f>BD17*Annual!$O56/100</f>
        <v>3184.7802583768898</v>
      </c>
      <c r="BE37" s="56">
        <f>BE17*Annual!$O56/100</f>
        <v>3226.5530909261079</v>
      </c>
      <c r="BF37" s="56">
        <f>BF17*Annual!P56/100</f>
        <v>3410.6418846729207</v>
      </c>
      <c r="BG37" s="56">
        <f>BG17*Annual!P56/100</f>
        <v>3432.7689008598627</v>
      </c>
      <c r="BH37" s="56">
        <f>BH17*Annual!P56/100</f>
        <v>3503.5097911286352</v>
      </c>
      <c r="BI37" s="56">
        <f>BI17*Annual!P56/100</f>
        <v>3506.5584022477251</v>
      </c>
      <c r="BJ37" s="56">
        <f>BJ17*Annual!Q56/100</f>
        <v>3689.4599305130318</v>
      </c>
      <c r="BK37" s="56">
        <f>BK17*Annual!Q56/100</f>
        <v>3716.5665690620863</v>
      </c>
      <c r="BL37" s="56">
        <f>BL17*Annual!Q56/100</f>
        <v>3788.8509385262296</v>
      </c>
      <c r="BM37" s="56">
        <f>BM17*Annual!Q56/100</f>
        <v>3817.4361209961407</v>
      </c>
      <c r="BN37" s="56">
        <f>BN17*Annual!$R56/100</f>
        <v>4029.3235974692325</v>
      </c>
      <c r="BO37" s="56">
        <f>BO17*Annual!$R56/100</f>
        <v>4037.5477138864867</v>
      </c>
      <c r="BP37" s="56">
        <f>BP17*Annual!$R56/100</f>
        <v>4156.7974019366638</v>
      </c>
      <c r="BQ37" s="56">
        <f>BQ17*Annual!$R56/100</f>
        <v>4132.9474643266285</v>
      </c>
      <c r="BR37" s="56">
        <f>BR17*Annual!$S56/100</f>
        <v>4311.3747290314413</v>
      </c>
      <c r="BS37" s="56">
        <f>BS17*Annual!$S56/100</f>
        <v>4308.4104530527338</v>
      </c>
      <c r="BT37" s="56">
        <f>BT17*Annual!$S56/100</f>
        <v>4411.336702313416</v>
      </c>
      <c r="BU37" s="56">
        <f>BU17*Annual!$S56/100</f>
        <v>4378.2356205511805</v>
      </c>
      <c r="BV37" s="56">
        <f>BV17*Annual!$T56/100</f>
        <v>4584.8645779222752</v>
      </c>
      <c r="BW37" s="56">
        <f>BW17*Annual!$T56/100</f>
        <v>4548.6303534436747</v>
      </c>
    </row>
    <row r="38" spans="1:82">
      <c r="A38" s="57" t="s">
        <v>12</v>
      </c>
      <c r="B38" s="58">
        <f>B18*Annual!$B57/100</f>
        <v>2411.5292657396199</v>
      </c>
      <c r="C38" s="184">
        <f>C18*Annual!$B57/100</f>
        <v>2448.5414666239967</v>
      </c>
      <c r="D38" s="184">
        <f>D18*Annual!$B57/100</f>
        <v>2472.9886399018687</v>
      </c>
      <c r="E38" s="184">
        <f>E18*Annual!$B57/100</f>
        <v>2503.3085978219115</v>
      </c>
      <c r="F38" s="184">
        <f>F18*Annual!$C57/100</f>
        <v>2791.3019859009446</v>
      </c>
      <c r="G38" s="184">
        <f>G18*Annual!$C57/100</f>
        <v>3024.2262651543638</v>
      </c>
      <c r="H38" s="184">
        <f>H18*Annual!$C57/100</f>
        <v>3064.5882186190238</v>
      </c>
      <c r="I38" s="184">
        <f>I18*Annual!$C57/100</f>
        <v>3119.5166307414725</v>
      </c>
      <c r="J38" s="184">
        <f>J18*Annual!$D57/100</f>
        <v>3167.8941862090605</v>
      </c>
      <c r="K38" s="184">
        <f>K18*Annual!$D57/100</f>
        <v>3197.7825206475823</v>
      </c>
      <c r="L38" s="184">
        <f>L18*Annual!$D57/100</f>
        <v>3276.811585131421</v>
      </c>
      <c r="M38" s="184">
        <f>M18*Annual!$D57/100</f>
        <v>3338.2038396537891</v>
      </c>
      <c r="N38" s="184">
        <f>N18*Annual!$E57/100</f>
        <v>3532.5547395009471</v>
      </c>
      <c r="O38" s="184">
        <f>O18*Annual!$E57/100</f>
        <v>3568.6378949099076</v>
      </c>
      <c r="P38" s="184">
        <f>P18*Annual!$E57/100</f>
        <v>3585.7808499701032</v>
      </c>
      <c r="Q38" s="184">
        <f>Q18*Annual!$E57/100</f>
        <v>3625.596745593783</v>
      </c>
      <c r="R38" s="184">
        <f>R18*Annual!$F57/100</f>
        <v>3640.3820522492988</v>
      </c>
      <c r="S38" s="184">
        <f>S18*Annual!$F57/100</f>
        <v>3675.3740790741285</v>
      </c>
      <c r="T38" s="184">
        <f>T18*Annual!$F57/100</f>
        <v>3685.7371024030203</v>
      </c>
      <c r="U38" s="184">
        <f>U18*Annual!$F57/100</f>
        <v>3721.8058069763065</v>
      </c>
      <c r="V38" s="184">
        <f>V18*Annual!$G57/100</f>
        <v>3904.4232899576855</v>
      </c>
      <c r="W38" s="59">
        <f>W18*Annual!$G57/100</f>
        <v>3908.486729168771</v>
      </c>
      <c r="X38" s="59">
        <f>X18*Annual!$G57/100</f>
        <v>3955.6226240173546</v>
      </c>
      <c r="Y38" s="59">
        <f>Y18*Annual!$G57/100</f>
        <v>4003.977550629264</v>
      </c>
      <c r="Z38" s="59">
        <f>Z18*Annual!H57/100</f>
        <v>4252.9952400829379</v>
      </c>
      <c r="AA38" s="59">
        <f>AA18*Annual!H57/100</f>
        <v>4234.227358170765</v>
      </c>
      <c r="AB38" s="59">
        <f>AB18*Annual!H57/100</f>
        <v>4260.5851923268319</v>
      </c>
      <c r="AC38" s="59">
        <f>AC18*Annual!H57/100</f>
        <v>4323.2367981218822</v>
      </c>
      <c r="AD38" s="59">
        <f>AD18*Annual!$I57/100</f>
        <v>4596.528672224511</v>
      </c>
      <c r="AE38" s="59">
        <f>AE18*Annual!$I57/100</f>
        <v>4637.5297960368589</v>
      </c>
      <c r="AF38" s="59">
        <f>AF18*Annual!$I57/100</f>
        <v>4836.8943208828041</v>
      </c>
      <c r="AG38" s="59">
        <f>AG18*Annual!$I57/100</f>
        <v>4641.519838287054</v>
      </c>
      <c r="AH38" s="59">
        <f>AH18*Annual!$J57/100</f>
        <v>5067.7180547955477</v>
      </c>
      <c r="AI38" s="59">
        <f>AI18*Annual!$J57/100</f>
        <v>5156.3805446575143</v>
      </c>
      <c r="AJ38" s="59">
        <f>AJ18*Annual!$J57/100</f>
        <v>5207.0057317700575</v>
      </c>
      <c r="AK38" s="59">
        <f>AK18*Annual!$J57/100</f>
        <v>5234.7811722669394</v>
      </c>
      <c r="AL38" s="59">
        <f>AL18*Annual!$K57/100</f>
        <v>5691.1665795506633</v>
      </c>
      <c r="AM38" s="59">
        <f>AM18*Annual!$K57/100</f>
        <v>5619.3228470875365</v>
      </c>
      <c r="AN38" s="59">
        <f>AN18*Annual!$K57/100</f>
        <v>5503.393187885672</v>
      </c>
      <c r="AO38" s="59">
        <f>AO18*Annual!$K57/100</f>
        <v>5812.40287808219</v>
      </c>
      <c r="AP38" s="59">
        <f>AP18*Annual!$L57/100</f>
        <v>6045.5251866546714</v>
      </c>
      <c r="AQ38" s="59">
        <f>AQ18*Annual!$L57/100</f>
        <v>6059.2938303927403</v>
      </c>
      <c r="AR38" s="59">
        <f>AR18*Annual!$L57/100</f>
        <v>6205.5686297090515</v>
      </c>
      <c r="AS38" s="59">
        <f>AS18*Annual!$L57/100</f>
        <v>6468.3997695802991</v>
      </c>
      <c r="AT38" s="59">
        <f>AT18*Annual!$M57/100</f>
        <v>6645.3737706021011</v>
      </c>
      <c r="AU38" s="59">
        <f>AU18*Annual!$M57/100</f>
        <v>6237.4105343672527</v>
      </c>
      <c r="AV38" s="59">
        <f>AV18*Annual!$M57/100</f>
        <v>7054.1542954571196</v>
      </c>
      <c r="AW38" s="59">
        <f>AW18*Annual!$M57/100</f>
        <v>7304.6532575392175</v>
      </c>
      <c r="AX38" s="59">
        <f>AX18*Annual!$N57/100</f>
        <v>7248.454847660515</v>
      </c>
      <c r="AY38" s="59">
        <f>AY18*Annual!$N57/100</f>
        <v>7320.6446325541892</v>
      </c>
      <c r="AZ38" s="59">
        <f>AZ18*Annual!$N57/100</f>
        <v>7857.9058482940691</v>
      </c>
      <c r="BA38" s="59">
        <f>BA18*Annual!$N57/100</f>
        <v>8307.5567768851033</v>
      </c>
      <c r="BB38" s="59">
        <f>BB18*Annual!$O57/100</f>
        <v>8092.8608016122917</v>
      </c>
      <c r="BC38" s="59">
        <f>BC18*Annual!$O57/100</f>
        <v>8283.5227671846751</v>
      </c>
      <c r="BD38" s="59">
        <f>BD18*Annual!$O57/100</f>
        <v>8943.854186742481</v>
      </c>
      <c r="BE38" s="59">
        <f>BE18*Annual!$O57/100</f>
        <v>9274.7732304370784</v>
      </c>
      <c r="BF38" s="184">
        <f>BF18*Annual!P57/100</f>
        <v>9520.0327049425941</v>
      </c>
      <c r="BG38" s="59">
        <f>BG18*Annual!P57/100</f>
        <v>9698.2312866658212</v>
      </c>
      <c r="BH38" s="59">
        <f>BH18*Annual!P57/100</f>
        <v>9976.9239838138583</v>
      </c>
      <c r="BI38" s="59">
        <f>BI18*Annual!P57/100</f>
        <v>11805.861969728216</v>
      </c>
      <c r="BJ38" s="56">
        <f>BJ18*Annual!Q57/100</f>
        <v>11507.630580692909</v>
      </c>
      <c r="BK38" s="56">
        <f>BK18*Annual!Q57/100</f>
        <v>11156.029933228878</v>
      </c>
      <c r="BL38" s="56">
        <f>BL18*Annual!Q57/100</f>
        <v>12030.904783726235</v>
      </c>
      <c r="BM38" s="56">
        <f>BM18*Annual!Q57/100</f>
        <v>12811.414202235983</v>
      </c>
      <c r="BN38" s="56">
        <f>BN18*Annual!$S57/100</f>
        <v>12474.781448084956</v>
      </c>
      <c r="BO38" s="56">
        <f>BO18*Annual!$S57/100</f>
        <v>12983.329235080042</v>
      </c>
      <c r="BP38" s="56">
        <f>BP18*Annual!$S57/100</f>
        <v>13574.30345680653</v>
      </c>
      <c r="BQ38" s="56">
        <f>BQ18*Annual!$S57/100</f>
        <v>13251.455158374378</v>
      </c>
      <c r="BR38" s="56">
        <f>BR18*Annual!$S57/100</f>
        <v>13667.564647517605</v>
      </c>
      <c r="BS38" s="56">
        <f>BS18*Annual!$S57/100</f>
        <v>13769.877659680047</v>
      </c>
      <c r="BT38" s="56">
        <f>BT18*Annual!$S57/100</f>
        <v>14652.841697618116</v>
      </c>
      <c r="BU38" s="56">
        <f>BU18*Annual!$S57/100</f>
        <v>14984.330371072034</v>
      </c>
      <c r="BV38" s="56">
        <f>BV18*Annual!$T57/100</f>
        <v>14610.802086896294</v>
      </c>
      <c r="BW38" s="56">
        <f>BW18*Annual!$T57/100</f>
        <v>15442.598396608437</v>
      </c>
    </row>
    <row r="39" spans="1:82" hidden="1">
      <c r="A39" s="53" t="str">
        <f>A21</f>
        <v>SA - Annual Compensation of Employees</v>
      </c>
      <c r="B39" s="38">
        <f t="shared" ref="B39:N39" si="63">B33+B29+B26</f>
        <v>10656.816629979998</v>
      </c>
      <c r="C39" s="39">
        <f t="shared" si="63"/>
        <v>11025.920567601101</v>
      </c>
      <c r="D39" s="39">
        <f t="shared" si="63"/>
        <v>11416.68821940292</v>
      </c>
      <c r="E39" s="39">
        <f t="shared" si="63"/>
        <v>12270.091078585425</v>
      </c>
      <c r="F39" s="39">
        <f t="shared" si="63"/>
        <v>11959.242120047809</v>
      </c>
      <c r="G39" s="39">
        <f t="shared" si="63"/>
        <v>12443.543758336577</v>
      </c>
      <c r="H39" s="39">
        <f t="shared" si="63"/>
        <v>12846.321277222161</v>
      </c>
      <c r="I39" s="39">
        <f t="shared" si="63"/>
        <v>13625.287840930065</v>
      </c>
      <c r="J39" s="39">
        <f t="shared" si="63"/>
        <v>13119.291539088937</v>
      </c>
      <c r="K39" s="39">
        <f t="shared" si="63"/>
        <v>13500.090640327922</v>
      </c>
      <c r="L39" s="39">
        <f t="shared" si="63"/>
        <v>13904.503105642934</v>
      </c>
      <c r="M39" s="39">
        <f t="shared" si="63"/>
        <v>14814.282121786737</v>
      </c>
      <c r="N39" s="39">
        <f t="shared" si="63"/>
        <v>14461.752572208738</v>
      </c>
      <c r="O39" s="39">
        <f t="shared" ref="O39:R39" si="64">O33+O29+O26</f>
        <v>14891.648938364484</v>
      </c>
      <c r="P39" s="39">
        <f t="shared" si="64"/>
        <v>15314.388856245041</v>
      </c>
      <c r="Q39" s="39">
        <f t="shared" si="64"/>
        <v>16393.72308805598</v>
      </c>
      <c r="R39" s="39">
        <f t="shared" si="64"/>
        <v>15405.005656957372</v>
      </c>
      <c r="S39" s="39">
        <f t="shared" ref="S39:V39" si="65">S33+S29+S26</f>
        <v>15943.321674165745</v>
      </c>
      <c r="T39" s="39">
        <f t="shared" si="65"/>
        <v>16260.330814272256</v>
      </c>
      <c r="U39" s="39">
        <f t="shared" si="65"/>
        <v>17363.404609221951</v>
      </c>
      <c r="V39" s="39">
        <f t="shared" si="65"/>
        <v>16802.257497494851</v>
      </c>
      <c r="W39" s="39">
        <f t="shared" ref="W39:BH39" si="66">W33+W29+W26</f>
        <v>17441.976763809034</v>
      </c>
      <c r="X39" s="39">
        <f t="shared" si="66"/>
        <v>17807.221156037587</v>
      </c>
      <c r="Y39" s="39">
        <f t="shared" si="66"/>
        <v>18926.141350337388</v>
      </c>
      <c r="Z39" s="39">
        <f t="shared" si="66"/>
        <v>18509.079103642875</v>
      </c>
      <c r="AA39" s="39">
        <f t="shared" si="66"/>
        <v>18924.379162557801</v>
      </c>
      <c r="AB39" s="39">
        <f t="shared" si="66"/>
        <v>19273.539957533136</v>
      </c>
      <c r="AC39" s="39">
        <f t="shared" si="66"/>
        <v>20473.834833396471</v>
      </c>
      <c r="AD39" s="39">
        <f t="shared" si="66"/>
        <v>20070.237935041278</v>
      </c>
      <c r="AE39" s="39">
        <f t="shared" si="66"/>
        <v>20979.093657466306</v>
      </c>
      <c r="AF39" s="39">
        <f t="shared" si="66"/>
        <v>21574.100043995608</v>
      </c>
      <c r="AG39" s="39">
        <f t="shared" si="66"/>
        <v>22625.7862459391</v>
      </c>
      <c r="AH39" s="39">
        <f t="shared" si="66"/>
        <v>22001.488871187423</v>
      </c>
      <c r="AI39" s="39">
        <f t="shared" si="66"/>
        <v>22868.84969786946</v>
      </c>
      <c r="AJ39" s="39">
        <f t="shared" si="66"/>
        <v>23362.981349285223</v>
      </c>
      <c r="AK39" s="39">
        <f t="shared" si="66"/>
        <v>24884.870289023893</v>
      </c>
      <c r="AL39" s="39">
        <f t="shared" si="66"/>
        <v>24019.061636832706</v>
      </c>
      <c r="AM39" s="39">
        <f t="shared" si="66"/>
        <v>24769.505620647975</v>
      </c>
      <c r="AN39" s="39">
        <f t="shared" si="66"/>
        <v>25342.120843975063</v>
      </c>
      <c r="AO39" s="39">
        <f t="shared" si="66"/>
        <v>27682.342846194199</v>
      </c>
      <c r="AP39" s="39">
        <f t="shared" si="66"/>
        <v>25969.990679730832</v>
      </c>
      <c r="AQ39" s="39">
        <f t="shared" si="66"/>
        <v>27141.137372733087</v>
      </c>
      <c r="AR39" s="39">
        <f t="shared" si="66"/>
        <v>28172.266574362955</v>
      </c>
      <c r="AS39" s="39">
        <f t="shared" si="66"/>
        <v>30286.824815027543</v>
      </c>
      <c r="AT39" s="39">
        <f t="shared" si="66"/>
        <v>28799.051833053687</v>
      </c>
      <c r="AU39" s="39">
        <f t="shared" si="66"/>
        <v>29647.297003968466</v>
      </c>
      <c r="AV39" s="39">
        <f t="shared" si="66"/>
        <v>31142.548988348488</v>
      </c>
      <c r="AW39" s="39">
        <f t="shared" si="66"/>
        <v>33644.505479624226</v>
      </c>
      <c r="AX39" s="39">
        <f t="shared" si="66"/>
        <v>32145.057758867137</v>
      </c>
      <c r="AY39" s="39">
        <f t="shared" si="66"/>
        <v>33735.841820309775</v>
      </c>
      <c r="AZ39" s="39">
        <f t="shared" si="66"/>
        <v>35218.506534974113</v>
      </c>
      <c r="BA39" s="39">
        <f t="shared" si="66"/>
        <v>38411.013432870895</v>
      </c>
      <c r="BB39" s="39">
        <f t="shared" si="66"/>
        <v>36129.821624169905</v>
      </c>
      <c r="BC39" s="39">
        <f t="shared" si="66"/>
        <v>37833.295893823233</v>
      </c>
      <c r="BD39" s="39">
        <f t="shared" si="66"/>
        <v>39812.340893737302</v>
      </c>
      <c r="BE39" s="39">
        <f t="shared" si="66"/>
        <v>42428.001509453359</v>
      </c>
      <c r="BF39" s="39">
        <f t="shared" si="66"/>
        <v>39458.267353183823</v>
      </c>
      <c r="BG39" s="39">
        <f t="shared" si="66"/>
        <v>40739.306386041026</v>
      </c>
      <c r="BH39" s="39">
        <f t="shared" si="66"/>
        <v>42963.927592891298</v>
      </c>
      <c r="BI39" s="39">
        <f t="shared" ref="BI39:BN39" si="67">BI33+BI29+BI26</f>
        <v>47190.741424894419</v>
      </c>
      <c r="BJ39" s="166">
        <f t="shared" si="67"/>
        <v>44714.533062844406</v>
      </c>
      <c r="BK39" s="166">
        <f t="shared" si="67"/>
        <v>45905.915551935257</v>
      </c>
      <c r="BL39" s="166">
        <f t="shared" si="67"/>
        <v>48185.016185825261</v>
      </c>
      <c r="BM39" s="166">
        <f t="shared" si="67"/>
        <v>52155.377252730636</v>
      </c>
      <c r="BN39" s="166">
        <f t="shared" si="67"/>
        <v>49008.082906163836</v>
      </c>
      <c r="BO39" s="166">
        <f t="shared" ref="BO39:BW39" si="68">BO33+BO29+BO26</f>
        <v>51105.508506779566</v>
      </c>
      <c r="BP39" s="166">
        <f t="shared" si="68"/>
        <v>53139.973130399347</v>
      </c>
      <c r="BQ39" s="166">
        <f t="shared" si="68"/>
        <v>56203.847555518485</v>
      </c>
      <c r="BR39" s="166">
        <f t="shared" si="68"/>
        <v>53494.548582739844</v>
      </c>
      <c r="BS39" s="166">
        <f t="shared" si="68"/>
        <v>55434.234904911849</v>
      </c>
      <c r="BT39" s="166">
        <f t="shared" ref="BT39:BV39" si="69">BT33+BT29+BT26</f>
        <v>57466.595302162721</v>
      </c>
      <c r="BU39" s="166">
        <f t="shared" si="69"/>
        <v>61307.645759290805</v>
      </c>
      <c r="BV39" s="166">
        <f t="shared" si="69"/>
        <v>57565.09555479866</v>
      </c>
      <c r="BW39" s="166">
        <f t="shared" si="68"/>
        <v>60228.489111210933</v>
      </c>
    </row>
    <row r="40" spans="1:82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</row>
    <row r="41" spans="1:82" ht="17.25" customHeight="1" thickBot="1">
      <c r="A41" s="70" t="s">
        <v>210</v>
      </c>
      <c r="B41" s="23">
        <f t="shared" ref="B41:N41" si="70">B39+B40</f>
        <v>10656.816629979998</v>
      </c>
      <c r="C41" s="24">
        <f t="shared" si="70"/>
        <v>11025.920567601101</v>
      </c>
      <c r="D41" s="24">
        <f t="shared" si="70"/>
        <v>11416.68821940292</v>
      </c>
      <c r="E41" s="24">
        <f t="shared" si="70"/>
        <v>12270.091078585425</v>
      </c>
      <c r="F41" s="24">
        <f t="shared" si="70"/>
        <v>11959.242120047809</v>
      </c>
      <c r="G41" s="24">
        <f t="shared" si="70"/>
        <v>12443.543758336577</v>
      </c>
      <c r="H41" s="24">
        <f t="shared" si="70"/>
        <v>12846.321277222161</v>
      </c>
      <c r="I41" s="24">
        <f t="shared" si="70"/>
        <v>13625.287840930065</v>
      </c>
      <c r="J41" s="24">
        <f t="shared" si="70"/>
        <v>13119.291539088937</v>
      </c>
      <c r="K41" s="24">
        <f t="shared" si="70"/>
        <v>13500.090640327922</v>
      </c>
      <c r="L41" s="24">
        <f t="shared" si="70"/>
        <v>13904.503105642934</v>
      </c>
      <c r="M41" s="24">
        <f t="shared" si="70"/>
        <v>14814.282121786737</v>
      </c>
      <c r="N41" s="24">
        <f t="shared" si="70"/>
        <v>14461.752572208738</v>
      </c>
      <c r="O41" s="24">
        <f t="shared" ref="O41:R41" si="71">O39+O40</f>
        <v>14891.648938364484</v>
      </c>
      <c r="P41" s="24">
        <f t="shared" si="71"/>
        <v>15314.388856245041</v>
      </c>
      <c r="Q41" s="24">
        <f t="shared" si="71"/>
        <v>16393.72308805598</v>
      </c>
      <c r="R41" s="24">
        <f t="shared" si="71"/>
        <v>15405.005656957372</v>
      </c>
      <c r="S41" s="24">
        <f t="shared" ref="S41:V41" si="72">S39+S40</f>
        <v>15943.321674165745</v>
      </c>
      <c r="T41" s="24">
        <f t="shared" si="72"/>
        <v>16260.330814272256</v>
      </c>
      <c r="U41" s="24">
        <f t="shared" si="72"/>
        <v>17363.404609221951</v>
      </c>
      <c r="V41" s="24">
        <f t="shared" si="72"/>
        <v>16802.257497494851</v>
      </c>
      <c r="W41" s="24">
        <f t="shared" ref="W41:BA41" si="73">W39+W40</f>
        <v>17441.976763809034</v>
      </c>
      <c r="X41" s="24">
        <f t="shared" si="73"/>
        <v>17807.221156037587</v>
      </c>
      <c r="Y41" s="24">
        <f t="shared" si="73"/>
        <v>18926.141350337388</v>
      </c>
      <c r="Z41" s="24">
        <f t="shared" si="73"/>
        <v>18509.079103642875</v>
      </c>
      <c r="AA41" s="24">
        <f t="shared" si="73"/>
        <v>18924.379162557801</v>
      </c>
      <c r="AB41" s="24">
        <f t="shared" si="73"/>
        <v>19273.539957533136</v>
      </c>
      <c r="AC41" s="24">
        <f t="shared" si="73"/>
        <v>20473.834833396471</v>
      </c>
      <c r="AD41" s="24">
        <f t="shared" si="73"/>
        <v>20070.237935041278</v>
      </c>
      <c r="AE41" s="24">
        <f t="shared" si="73"/>
        <v>20979.093657466306</v>
      </c>
      <c r="AF41" s="24">
        <f t="shared" si="73"/>
        <v>21574.100043995608</v>
      </c>
      <c r="AG41" s="24">
        <f t="shared" si="73"/>
        <v>22625.7862459391</v>
      </c>
      <c r="AH41" s="24">
        <f t="shared" si="73"/>
        <v>22001.488871187423</v>
      </c>
      <c r="AI41" s="24">
        <f t="shared" si="73"/>
        <v>22868.84969786946</v>
      </c>
      <c r="AJ41" s="24">
        <f t="shared" si="73"/>
        <v>23362.981349285223</v>
      </c>
      <c r="AK41" s="24">
        <f t="shared" si="73"/>
        <v>24884.870289023893</v>
      </c>
      <c r="AL41" s="24">
        <f t="shared" si="73"/>
        <v>24019.061636832706</v>
      </c>
      <c r="AM41" s="24">
        <f t="shared" si="73"/>
        <v>24769.505620647975</v>
      </c>
      <c r="AN41" s="24">
        <f t="shared" si="73"/>
        <v>25342.120843975063</v>
      </c>
      <c r="AO41" s="24">
        <f t="shared" si="73"/>
        <v>27682.342846194199</v>
      </c>
      <c r="AP41" s="24">
        <f t="shared" si="73"/>
        <v>25969.990679730832</v>
      </c>
      <c r="AQ41" s="24">
        <f t="shared" si="73"/>
        <v>27141.137372733087</v>
      </c>
      <c r="AR41" s="24">
        <f t="shared" si="73"/>
        <v>28172.266574362955</v>
      </c>
      <c r="AS41" s="24">
        <f t="shared" si="73"/>
        <v>30286.824815027543</v>
      </c>
      <c r="AT41" s="24">
        <f t="shared" si="73"/>
        <v>28799.051833053687</v>
      </c>
      <c r="AU41" s="24">
        <f t="shared" si="73"/>
        <v>29647.297003968466</v>
      </c>
      <c r="AV41" s="24">
        <f t="shared" si="73"/>
        <v>31142.548988348488</v>
      </c>
      <c r="AW41" s="24">
        <f t="shared" si="73"/>
        <v>33644.505479624226</v>
      </c>
      <c r="AX41" s="24">
        <f t="shared" si="73"/>
        <v>32145.057758867137</v>
      </c>
      <c r="AY41" s="24">
        <f t="shared" si="73"/>
        <v>33735.841820309775</v>
      </c>
      <c r="AZ41" s="24">
        <f t="shared" si="73"/>
        <v>35218.506534974113</v>
      </c>
      <c r="BA41" s="24">
        <f t="shared" si="73"/>
        <v>38411.013432870895</v>
      </c>
      <c r="BB41" s="24">
        <f t="shared" ref="BB41:BG41" si="74">BB39+BB40</f>
        <v>36129.821624169905</v>
      </c>
      <c r="BC41" s="24">
        <f t="shared" si="74"/>
        <v>37833.295893823233</v>
      </c>
      <c r="BD41" s="24">
        <f t="shared" si="74"/>
        <v>39812.340893737302</v>
      </c>
      <c r="BE41" s="24">
        <f t="shared" si="74"/>
        <v>42428.001509453359</v>
      </c>
      <c r="BF41" s="24">
        <f t="shared" si="74"/>
        <v>39458.267353183823</v>
      </c>
      <c r="BG41" s="24">
        <f t="shared" si="74"/>
        <v>40739.306386041026</v>
      </c>
      <c r="BH41" s="24">
        <f t="shared" ref="BH41:BM41" si="75">BH39+BH40</f>
        <v>42963.927592891298</v>
      </c>
      <c r="BI41" s="24">
        <f t="shared" si="75"/>
        <v>47190.741424894419</v>
      </c>
      <c r="BJ41" s="195">
        <f t="shared" si="75"/>
        <v>44714.533062844406</v>
      </c>
      <c r="BK41" s="195">
        <f t="shared" si="75"/>
        <v>45905.915551935257</v>
      </c>
      <c r="BL41" s="195">
        <f t="shared" si="75"/>
        <v>48185.016185825261</v>
      </c>
      <c r="BM41" s="195">
        <f t="shared" si="75"/>
        <v>52155.377252730636</v>
      </c>
      <c r="BN41" s="195">
        <f t="shared" ref="BN41:BW41" si="76">BN39+BN40</f>
        <v>49008.082906163836</v>
      </c>
      <c r="BO41" s="195">
        <f t="shared" si="76"/>
        <v>51105.508506779566</v>
      </c>
      <c r="BP41" s="195">
        <f t="shared" si="76"/>
        <v>53139.973130399347</v>
      </c>
      <c r="BQ41" s="195">
        <f t="shared" si="76"/>
        <v>56203.847555518485</v>
      </c>
      <c r="BR41" s="195">
        <f t="shared" si="76"/>
        <v>53494.548582739844</v>
      </c>
      <c r="BS41" s="195">
        <f t="shared" si="76"/>
        <v>55434.234904911849</v>
      </c>
      <c r="BT41" s="195">
        <f t="shared" ref="BT41:BV41" si="77">BT39+BT40</f>
        <v>57466.595302162721</v>
      </c>
      <c r="BU41" s="195">
        <f t="shared" si="77"/>
        <v>61307.645759290805</v>
      </c>
      <c r="BV41" s="195">
        <f t="shared" si="77"/>
        <v>57565.09555479866</v>
      </c>
      <c r="BW41" s="195">
        <f t="shared" si="76"/>
        <v>60228.489111210933</v>
      </c>
      <c r="BX41" s="175"/>
      <c r="BY41" s="175"/>
      <c r="BZ41" s="175"/>
      <c r="CA41" s="175"/>
      <c r="CB41" s="175"/>
      <c r="CC41" s="175"/>
      <c r="CD41" s="175"/>
    </row>
    <row r="42" spans="1:8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BX42" s="175"/>
      <c r="BY42" s="175"/>
      <c r="BZ42" s="175"/>
      <c r="CA42" s="175"/>
      <c r="CB42" s="175"/>
      <c r="CC42" s="175"/>
      <c r="CD42" s="175"/>
    </row>
    <row r="43" spans="1:82" ht="18">
      <c r="A43" s="206" t="str">
        <f>A3</f>
        <v>SA – Annual Compensation of Employees</v>
      </c>
      <c r="B43" s="212"/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  <c r="BN43" s="8"/>
      <c r="BX43" s="175"/>
      <c r="BY43" s="175"/>
      <c r="BZ43" s="175"/>
      <c r="CA43" s="175"/>
      <c r="CB43" s="175"/>
      <c r="CC43" s="175"/>
      <c r="CD43" s="175"/>
    </row>
    <row r="44" spans="1:82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X44" s="175"/>
      <c r="BY44" s="175"/>
      <c r="BZ44" s="175"/>
      <c r="CA44" s="175"/>
      <c r="CB44" s="175"/>
      <c r="CC44" s="175"/>
      <c r="CD44" s="175"/>
    </row>
    <row r="45" spans="1:82" ht="13.5" thickBot="1">
      <c r="A45" s="25" t="s">
        <v>23</v>
      </c>
      <c r="B45" s="133" t="str">
        <f>B25</f>
        <v>1995q1</v>
      </c>
      <c r="C45" s="132" t="str">
        <f t="shared" ref="C45:BH45" si="78">C25</f>
        <v>1995q2</v>
      </c>
      <c r="D45" s="132" t="str">
        <f t="shared" si="78"/>
        <v>1995q3</v>
      </c>
      <c r="E45" s="132" t="str">
        <f t="shared" si="78"/>
        <v>1995q4</v>
      </c>
      <c r="F45" s="132" t="str">
        <f t="shared" si="78"/>
        <v>1996q1</v>
      </c>
      <c r="G45" s="132" t="str">
        <f t="shared" si="78"/>
        <v>1996q2</v>
      </c>
      <c r="H45" s="132" t="str">
        <f t="shared" si="78"/>
        <v>1996q3</v>
      </c>
      <c r="I45" s="132" t="str">
        <f t="shared" si="78"/>
        <v>1996q4</v>
      </c>
      <c r="J45" s="132" t="str">
        <f t="shared" si="78"/>
        <v>1997q1</v>
      </c>
      <c r="K45" s="132" t="str">
        <f t="shared" si="78"/>
        <v>1997q2</v>
      </c>
      <c r="L45" s="132" t="str">
        <f t="shared" si="78"/>
        <v>1997q3</v>
      </c>
      <c r="M45" s="132" t="str">
        <f t="shared" si="78"/>
        <v>1997q4</v>
      </c>
      <c r="N45" s="132" t="str">
        <f t="shared" si="78"/>
        <v>1998q1</v>
      </c>
      <c r="O45" s="132" t="str">
        <f t="shared" si="78"/>
        <v>1998q2</v>
      </c>
      <c r="P45" s="132" t="str">
        <f t="shared" si="78"/>
        <v>1998q3</v>
      </c>
      <c r="Q45" s="132" t="str">
        <f t="shared" si="78"/>
        <v>1998q4</v>
      </c>
      <c r="R45" s="132" t="str">
        <f t="shared" si="78"/>
        <v>1999q1</v>
      </c>
      <c r="S45" s="132" t="str">
        <f t="shared" si="78"/>
        <v>1999q2</v>
      </c>
      <c r="T45" s="132" t="str">
        <f t="shared" si="78"/>
        <v>1999q3</v>
      </c>
      <c r="U45" s="132" t="str">
        <f t="shared" si="78"/>
        <v>1999q4</v>
      </c>
      <c r="V45" s="132" t="str">
        <f t="shared" si="78"/>
        <v>2000q1</v>
      </c>
      <c r="W45" s="132" t="str">
        <f t="shared" si="78"/>
        <v>2000q2</v>
      </c>
      <c r="X45" s="132" t="str">
        <f t="shared" si="78"/>
        <v>2000q3</v>
      </c>
      <c r="Y45" s="132" t="str">
        <f t="shared" si="78"/>
        <v>2000q4</v>
      </c>
      <c r="Z45" s="132" t="str">
        <f t="shared" si="78"/>
        <v>2001q1</v>
      </c>
      <c r="AA45" s="132" t="str">
        <f t="shared" si="78"/>
        <v>2001q2</v>
      </c>
      <c r="AB45" s="132" t="str">
        <f t="shared" si="78"/>
        <v>2001q3</v>
      </c>
      <c r="AC45" s="132" t="str">
        <f t="shared" si="78"/>
        <v>2001q4</v>
      </c>
      <c r="AD45" s="132" t="str">
        <f t="shared" si="78"/>
        <v>2002q1</v>
      </c>
      <c r="AE45" s="132" t="str">
        <f t="shared" si="78"/>
        <v>2002q2</v>
      </c>
      <c r="AF45" s="132" t="str">
        <f t="shared" si="78"/>
        <v>2002q3</v>
      </c>
      <c r="AG45" s="132" t="str">
        <f t="shared" si="78"/>
        <v>2002q4</v>
      </c>
      <c r="AH45" s="132" t="str">
        <f t="shared" si="78"/>
        <v>2003q1</v>
      </c>
      <c r="AI45" s="132" t="str">
        <f t="shared" si="78"/>
        <v>2003q2</v>
      </c>
      <c r="AJ45" s="132" t="str">
        <f t="shared" si="78"/>
        <v>2003q3</v>
      </c>
      <c r="AK45" s="132" t="str">
        <f t="shared" si="78"/>
        <v>2003q4</v>
      </c>
      <c r="AL45" s="132" t="str">
        <f t="shared" si="78"/>
        <v>2004q1</v>
      </c>
      <c r="AM45" s="132" t="str">
        <f t="shared" si="78"/>
        <v>2004q2</v>
      </c>
      <c r="AN45" s="132" t="str">
        <f t="shared" si="78"/>
        <v>2004q3</v>
      </c>
      <c r="AO45" s="132" t="str">
        <f t="shared" si="78"/>
        <v>2004q4</v>
      </c>
      <c r="AP45" s="132" t="str">
        <f t="shared" si="78"/>
        <v>2005q1</v>
      </c>
      <c r="AQ45" s="132" t="str">
        <f t="shared" si="78"/>
        <v>2005q2</v>
      </c>
      <c r="AR45" s="132" t="str">
        <f t="shared" si="78"/>
        <v>2005q3</v>
      </c>
      <c r="AS45" s="132" t="str">
        <f t="shared" si="78"/>
        <v>2005q4</v>
      </c>
      <c r="AT45" s="132" t="str">
        <f t="shared" si="78"/>
        <v>2006q1</v>
      </c>
      <c r="AU45" s="132" t="str">
        <f t="shared" si="78"/>
        <v>2006q2</v>
      </c>
      <c r="AV45" s="132" t="str">
        <f t="shared" si="78"/>
        <v>2006q3</v>
      </c>
      <c r="AW45" s="132" t="str">
        <f t="shared" si="78"/>
        <v>2006q4</v>
      </c>
      <c r="AX45" s="132" t="str">
        <f t="shared" si="78"/>
        <v>2007q1</v>
      </c>
      <c r="AY45" s="132" t="str">
        <f t="shared" si="78"/>
        <v>2007q2</v>
      </c>
      <c r="AZ45" s="132" t="str">
        <f t="shared" si="78"/>
        <v>2007q3</v>
      </c>
      <c r="BA45" s="132" t="str">
        <f t="shared" si="78"/>
        <v>2007q4</v>
      </c>
      <c r="BB45" s="132" t="str">
        <f t="shared" si="78"/>
        <v>2008q1</v>
      </c>
      <c r="BC45" s="132" t="str">
        <f t="shared" si="78"/>
        <v>2008q2</v>
      </c>
      <c r="BD45" s="132" t="str">
        <f t="shared" si="78"/>
        <v>2008q3</v>
      </c>
      <c r="BE45" s="132" t="str">
        <f t="shared" si="78"/>
        <v>2008q4</v>
      </c>
      <c r="BF45" s="132" t="str">
        <f t="shared" si="78"/>
        <v>2009q1</v>
      </c>
      <c r="BG45" s="132" t="str">
        <f t="shared" si="78"/>
        <v>2009q2</v>
      </c>
      <c r="BH45" s="132" t="str">
        <f t="shared" si="78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79">BM25</f>
        <v>2010q4</v>
      </c>
      <c r="BN45" s="132" t="str">
        <f t="shared" si="79"/>
        <v>2011q1</v>
      </c>
      <c r="BO45" s="132" t="str">
        <f t="shared" si="79"/>
        <v>2011q2</v>
      </c>
      <c r="BP45" s="132" t="str">
        <f t="shared" si="79"/>
        <v>2011q3</v>
      </c>
      <c r="BQ45" s="132" t="str">
        <f t="shared" si="79"/>
        <v>2011q4</v>
      </c>
      <c r="BR45" s="132" t="str">
        <f t="shared" si="79"/>
        <v>2012q1</v>
      </c>
      <c r="BS45" s="132" t="str">
        <f t="shared" ref="BS45:BT45" si="80">BS25</f>
        <v>2012q2</v>
      </c>
      <c r="BT45" s="132" t="str">
        <f t="shared" si="80"/>
        <v>2012q3</v>
      </c>
      <c r="BU45" s="132" t="str">
        <f t="shared" ref="BU45:BW45" si="81">BU25</f>
        <v>2012q4</v>
      </c>
      <c r="BV45" s="132" t="str">
        <f t="shared" si="81"/>
        <v>2013q1</v>
      </c>
      <c r="BW45" s="132" t="str">
        <f t="shared" si="81"/>
        <v>2013q2</v>
      </c>
      <c r="BX45" s="175"/>
      <c r="BY45" s="175"/>
      <c r="BZ45" s="175"/>
      <c r="CA45" s="175"/>
      <c r="CB45" s="175"/>
      <c r="CC45" s="175"/>
      <c r="CD45" s="175"/>
    </row>
    <row r="46" spans="1:82" ht="13.5" thickTop="1">
      <c r="A46" s="2" t="s">
        <v>0</v>
      </c>
      <c r="B46" s="135"/>
      <c r="C46" s="61">
        <f t="shared" ref="C46:C61" si="82">(C6-B6)/B6*100</f>
        <v>3.3308096051729597</v>
      </c>
      <c r="D46" s="61">
        <f t="shared" ref="D46:D61" si="83">(D6-C6)/C6*100</f>
        <v>5.1565514293682702</v>
      </c>
      <c r="E46" s="61">
        <f t="shared" ref="E46:E61" si="84">(E6-D6)/D6*100</f>
        <v>2.9804743775246485</v>
      </c>
      <c r="F46" s="61">
        <f t="shared" ref="F46:F61" si="85">(F6-E6)/E6*100</f>
        <v>-0.153305516865123</v>
      </c>
      <c r="G46" s="61">
        <f>(G6-F6)/F6*100</f>
        <v>0.39514652014652513</v>
      </c>
      <c r="H46" s="61">
        <f t="shared" ref="H46:H61" si="86">(H6-G6)/G6*100</f>
        <v>3.2565153871530237</v>
      </c>
      <c r="I46" s="61">
        <f t="shared" ref="I46:I61" si="87">(I6-H6)/H6*100</f>
        <v>2.3988162718452228</v>
      </c>
      <c r="J46" s="61">
        <f t="shared" ref="J46:J61" si="88">(J6-I6)/I6*100</f>
        <v>2.8874066682674355</v>
      </c>
      <c r="K46" s="61">
        <f t="shared" ref="K46:K61" si="89">(K6-J6)/J6*100</f>
        <v>0.36152239077117293</v>
      </c>
      <c r="L46" s="61">
        <f t="shared" ref="L46:L61" si="90">(L6-K6)/K6*100</f>
        <v>4.0558529154575877</v>
      </c>
      <c r="M46" s="61">
        <f t="shared" ref="M46:M61" si="91">(M6-L6)/L6*100</f>
        <v>2.4350327846915598</v>
      </c>
      <c r="N46" s="61">
        <f t="shared" ref="N46:N61" si="92">(N6-M6)/M6*100</f>
        <v>1.8658466329717807</v>
      </c>
      <c r="O46" s="61">
        <f t="shared" ref="O46:O61" si="93">(O6-N6)/N6*100</f>
        <v>4.1037215624917515E-2</v>
      </c>
      <c r="P46" s="61">
        <f t="shared" ref="P46:P61" si="94">(P6-O6)/O6*100</f>
        <v>2.1561338289962801</v>
      </c>
      <c r="Q46" s="61">
        <f t="shared" ref="Q46:Q61" si="95">(Q6-P6)/P6*100</f>
        <v>3.4231792400742882</v>
      </c>
      <c r="R46" s="61">
        <f t="shared" ref="R46:R61" si="96">(R6-Q6)/Q6*100</f>
        <v>1.192065032759039</v>
      </c>
      <c r="S46" s="61">
        <f t="shared" ref="S46:S61" si="97">(S6-R6)/R6*100</f>
        <v>3.8979646893078792</v>
      </c>
      <c r="T46" s="61">
        <f t="shared" ref="T46:T61" si="98">(T6-S6)/S6*100</f>
        <v>3.148170587454624</v>
      </c>
      <c r="U46" s="61">
        <f t="shared" ref="U46:U61" si="99">(U6-T6)/T6*100</f>
        <v>-0.55828107606159705</v>
      </c>
      <c r="V46" s="61">
        <f t="shared" ref="V46:V61" si="100">(V6-U6)/U6*100</f>
        <v>2.8293533597727287</v>
      </c>
      <c r="W46" s="61">
        <f t="shared" ref="W46:W61" si="101">(W6-V6)/V6*100</f>
        <v>2.0238015783836194</v>
      </c>
      <c r="X46" s="61">
        <f t="shared" ref="X46:X61" si="102">(X6-W6)/W6*100</f>
        <v>2.1233927096850298</v>
      </c>
      <c r="Y46" s="61">
        <f t="shared" ref="Y46:Y61" si="103">(Y6-X6)/X6*100</f>
        <v>1.6504772806031718</v>
      </c>
      <c r="Z46" s="61">
        <f t="shared" ref="Z46:Z61" si="104">(Z6-Y6)/Y6*100</f>
        <v>2.9326840133183714</v>
      </c>
      <c r="AA46" s="61">
        <f t="shared" ref="AA46:AA61" si="105">(AA6-Z6)/Z6*100</f>
        <v>1.8768034123698405</v>
      </c>
      <c r="AB46" s="61">
        <f t="shared" ref="AB46:AB61" si="106">(AB6-AA6)/AA6*100</f>
        <v>2.7978228209738196</v>
      </c>
      <c r="AC46" s="61">
        <f t="shared" ref="AC46:AC61" si="107">(AC6-AB6)/AB6*100</f>
        <v>2.64500826565083</v>
      </c>
      <c r="AD46" s="61">
        <f t="shared" ref="AD46:AD61" si="108">(AD6-AC6)/AC6*100</f>
        <v>7.6488574562939098</v>
      </c>
      <c r="AE46" s="61">
        <f t="shared" ref="AE46:AE61" si="109">(AE6-AD6)/AD6*100</f>
        <v>4.7875108412836074</v>
      </c>
      <c r="AF46" s="61">
        <f t="shared" ref="AF46:AF61" si="110">(AF6-AE6)/AE6*100</f>
        <v>5.1398775037245494</v>
      </c>
      <c r="AG46" s="61">
        <f t="shared" ref="AG46:AG61" si="111">(AG6-AF6)/AF6*100</f>
        <v>0.30701409115956857</v>
      </c>
      <c r="AH46" s="61">
        <f t="shared" ref="AH46:AH61" si="112">(AH6-AG6)/AG6*100</f>
        <v>-5.7899073928739604</v>
      </c>
      <c r="AI46" s="61">
        <f t="shared" ref="AI46:AI61" si="113">(AI6-AH6)/AH6*100</f>
        <v>-0.44151029843597062</v>
      </c>
      <c r="AJ46" s="61">
        <f t="shared" ref="AJ46:AJ61" si="114">(AJ6-AI6)/AI6*100</f>
        <v>3.3218282606421923</v>
      </c>
      <c r="AK46" s="61">
        <f t="shared" ref="AK46:AK61" si="115">(AK6-AJ6)/AJ6*100</f>
        <v>-3.2393254104832667E-2</v>
      </c>
      <c r="AL46" s="61">
        <f t="shared" ref="AL46:AL61" si="116">(AL6-AK6)/AK6*100</f>
        <v>0.40099641533507502</v>
      </c>
      <c r="AM46" s="61">
        <f t="shared" ref="AM46:AM61" si="117">(AM6-AL6)/AL6*100</f>
        <v>2.0816944024205748</v>
      </c>
      <c r="AN46" s="61">
        <f t="shared" ref="AN46:AN61" si="118">(AN6-AM6)/AM6*100</f>
        <v>1.5887130238899756</v>
      </c>
      <c r="AO46" s="61">
        <f t="shared" ref="AO46:AO61" si="119">(AO6-AN6)/AN6*100</f>
        <v>0.5135087821672405</v>
      </c>
      <c r="AP46" s="61">
        <f t="shared" ref="AP46:AP61" si="120">(AP6-AO6)/AO6*100</f>
        <v>-2.658925979680697</v>
      </c>
      <c r="AQ46" s="61">
        <f t="shared" ref="AQ46:AQ61" si="121">(AQ6-AP6)/AP6*100</f>
        <v>2.1073139699011945</v>
      </c>
      <c r="AR46" s="61">
        <f t="shared" ref="AR46:AR61" si="122">(AR6-AQ6)/AQ6*100</f>
        <v>6.7923132337765981</v>
      </c>
      <c r="AS46" s="61">
        <f t="shared" ref="AS46:AS61" si="123">(AS6-AR6)/AR6*100</f>
        <v>1.3104926927452578</v>
      </c>
      <c r="AT46" s="61">
        <f t="shared" ref="AT46:AT61" si="124">(AT6-AS6)/AS6*100</f>
        <v>3.7424147537089398</v>
      </c>
      <c r="AU46" s="61">
        <f t="shared" ref="AU46:AU61" si="125">(AU6-AT6)/AT6*100</f>
        <v>2.2273105745212325</v>
      </c>
      <c r="AV46" s="61">
        <f t="shared" ref="AV46:AV61" si="126">(AV6-AU6)/AU6*100</f>
        <v>6.5567094278151092</v>
      </c>
      <c r="AW46" s="61">
        <f t="shared" ref="AW46:AW61" si="127">(AW6-AV6)/AV6*100</f>
        <v>4.0002547932989367</v>
      </c>
      <c r="AX46" s="61">
        <f t="shared" ref="AX46:AX61" si="128">(AX6-AW6)/AW6*100</f>
        <v>3.0268879769706665</v>
      </c>
      <c r="AY46" s="61">
        <f t="shared" ref="AY46:AY61" si="129">(AY6-AX6)/AX6*100</f>
        <v>3.0260623498918058</v>
      </c>
      <c r="AZ46" s="61">
        <f t="shared" ref="AZ46:AZ61" si="130">(AZ6-AY6)/AY6*100</f>
        <v>5.8272774379090242</v>
      </c>
      <c r="BA46" s="61">
        <f t="shared" ref="BA46:BA61" si="131">(BA6-AZ6)/AZ6*100</f>
        <v>4.5528650334512903</v>
      </c>
      <c r="BB46" s="61">
        <f t="shared" ref="BB46:BB61" si="132">(BB6-BA6)/BA6*100</f>
        <v>4.9601149407304268</v>
      </c>
      <c r="BC46" s="61">
        <f>(BC6-BB6)/BB6*100</f>
        <v>2.6835906040318456</v>
      </c>
      <c r="BD46" s="61">
        <f>(BD6-BC6)/BC6*100</f>
        <v>5.0047149196237868</v>
      </c>
      <c r="BE46" s="61">
        <f>(BE6-BD6)/BD6*100</f>
        <v>3.6140794619430463</v>
      </c>
      <c r="BF46" s="61">
        <f>(BF6-BE6)/BE6*100</f>
        <v>-0.1347349923475161</v>
      </c>
      <c r="BG46" s="61">
        <f>(BG6-BF6)/BF6*100</f>
        <v>-0.31863427084644497</v>
      </c>
      <c r="BH46" s="61">
        <f t="shared" ref="BH46:BH61" si="133">(BH6-BG6)/BG6*100</f>
        <v>3.9972772236974445</v>
      </c>
      <c r="BI46" s="61">
        <f t="shared" ref="BI46:BI61" si="134">(BI6-BH6)/BH6*100</f>
        <v>0.45057623271805258</v>
      </c>
      <c r="BJ46" s="61">
        <f t="shared" ref="BJ46:BJ61" si="135">(BJ6-BI6)/BI6*100</f>
        <v>4.1371219458955624</v>
      </c>
      <c r="BK46" s="61">
        <f t="shared" ref="BK46:BK61" si="136">(BK6-BJ6)/BJ6*100</f>
        <v>1.613963039014374</v>
      </c>
      <c r="BL46" s="61">
        <f t="shared" ref="BL46:BL61" si="137">(BL6-BK6)/BK6*100</f>
        <v>6.4907246493957889</v>
      </c>
      <c r="BM46" s="61">
        <f t="shared" ref="BM46:BM61" si="138">(BM6-BL6)/BL6*100</f>
        <v>-1.753387225321644</v>
      </c>
      <c r="BN46" s="61">
        <f t="shared" ref="BN46:BN59" si="139">(BN6-BM6)/BM6*100</f>
        <v>1.7653648549464982</v>
      </c>
      <c r="BO46" s="61">
        <f t="shared" ref="BO46:BO59" si="140">(BO6-BN6)/BN6*100</f>
        <v>2.6913149104160339</v>
      </c>
      <c r="BP46" s="61">
        <f t="shared" ref="BP46:BP59" si="141">(BP6-BO6)/BO6*100</f>
        <v>3.2085166155324729</v>
      </c>
      <c r="BQ46" s="61">
        <f t="shared" ref="BQ46:BQ59" si="142">(BQ6-BP6)/BP6*100</f>
        <v>4.9819132552559005</v>
      </c>
      <c r="BR46" s="61">
        <f t="shared" ref="BR46:BR59" si="143">(BR6-BQ6)/BQ6*100</f>
        <v>0.21151746724890833</v>
      </c>
      <c r="BS46" s="61">
        <f t="shared" ref="BS46:BS59" si="144">(BS6-BR6)/BR6*100</f>
        <v>3.4247974399128482</v>
      </c>
      <c r="BT46" s="61">
        <f t="shared" ref="BT46:BT59" si="145">(BT6-BS6)/BS6*100</f>
        <v>0.80645161290322576</v>
      </c>
      <c r="BU46" s="61">
        <f t="shared" ref="BU46:BU59" si="146">(BU6-BT6)/BT6*100</f>
        <v>4.9469387755102039</v>
      </c>
      <c r="BV46" s="61">
        <f t="shared" ref="BV46:BV59" si="147">(BV6-BU6)/BU6*100</f>
        <v>-0.99303049159925272</v>
      </c>
      <c r="BW46" s="61">
        <f t="shared" ref="BW46:BW59" si="148">(BW6-BV6)/BV6*100</f>
        <v>3.9044636662793279</v>
      </c>
      <c r="BX46" s="175"/>
      <c r="BY46" s="175"/>
      <c r="BZ46" s="175"/>
      <c r="CA46" s="175"/>
      <c r="CB46" s="175"/>
      <c r="CC46" s="175"/>
      <c r="CD46" s="175"/>
    </row>
    <row r="47" spans="1:82">
      <c r="A47" s="3" t="s">
        <v>1</v>
      </c>
      <c r="B47" s="136"/>
      <c r="C47" s="63">
        <f t="shared" si="82"/>
        <v>7.546098924842144</v>
      </c>
      <c r="D47" s="63">
        <f t="shared" si="83"/>
        <v>-0.42759389974033168</v>
      </c>
      <c r="E47" s="63">
        <f t="shared" si="84"/>
        <v>-7.9670428948287686</v>
      </c>
      <c r="F47" s="63">
        <f t="shared" si="85"/>
        <v>9.4197871811316354</v>
      </c>
      <c r="G47" s="63">
        <f t="shared" ref="G47:G61" si="149">(G7-F7)/F7*100</f>
        <v>7.5293062200956999</v>
      </c>
      <c r="H47" s="63">
        <f t="shared" si="86"/>
        <v>-0.43328568488618274</v>
      </c>
      <c r="I47" s="63">
        <f t="shared" si="87"/>
        <v>-7.9364281325065607</v>
      </c>
      <c r="J47" s="63">
        <f t="shared" si="88"/>
        <v>8.7188946803152891</v>
      </c>
      <c r="K47" s="63">
        <f t="shared" si="89"/>
        <v>7.5837742504409098</v>
      </c>
      <c r="L47" s="63">
        <f t="shared" si="90"/>
        <v>-0.40049802863663619</v>
      </c>
      <c r="M47" s="63">
        <f t="shared" si="91"/>
        <v>-8.0234181302998202</v>
      </c>
      <c r="N47" s="63">
        <f t="shared" si="92"/>
        <v>13.928781769582752</v>
      </c>
      <c r="O47" s="63">
        <f t="shared" si="93"/>
        <v>7.6150710806243191</v>
      </c>
      <c r="P47" s="63">
        <f t="shared" si="94"/>
        <v>-0.45265588914550497</v>
      </c>
      <c r="Q47" s="63">
        <f t="shared" si="95"/>
        <v>-8.0363771343726729</v>
      </c>
      <c r="R47" s="63">
        <f t="shared" si="96"/>
        <v>10.254793138244198</v>
      </c>
      <c r="S47" s="63">
        <f t="shared" si="97"/>
        <v>6.6353964077336691</v>
      </c>
      <c r="T47" s="63">
        <f t="shared" si="98"/>
        <v>-3.5618495869541897</v>
      </c>
      <c r="U47" s="63">
        <f t="shared" si="99"/>
        <v>-8.8107687173211691</v>
      </c>
      <c r="V47" s="63">
        <f t="shared" si="100"/>
        <v>11.600829571794561</v>
      </c>
      <c r="W47" s="63">
        <f t="shared" si="101"/>
        <v>8.7023060979982336</v>
      </c>
      <c r="X47" s="63">
        <f t="shared" si="102"/>
        <v>-2.4175382139983874</v>
      </c>
      <c r="Y47" s="63">
        <f t="shared" si="103"/>
        <v>-8.8948431509955146</v>
      </c>
      <c r="Z47" s="63">
        <f t="shared" si="104"/>
        <v>11.566340289215072</v>
      </c>
      <c r="AA47" s="63">
        <f t="shared" si="105"/>
        <v>7.2594545270201758</v>
      </c>
      <c r="AB47" s="63">
        <f t="shared" si="106"/>
        <v>-3.5920219302391532</v>
      </c>
      <c r="AC47" s="63">
        <f t="shared" si="107"/>
        <v>-9.0989312677713503</v>
      </c>
      <c r="AD47" s="63">
        <f t="shared" si="108"/>
        <v>43.7601121777586</v>
      </c>
      <c r="AE47" s="63">
        <f t="shared" si="109"/>
        <v>16.566626650660261</v>
      </c>
      <c r="AF47" s="63">
        <f t="shared" si="110"/>
        <v>0.592173017507724</v>
      </c>
      <c r="AG47" s="63">
        <f t="shared" si="111"/>
        <v>-10.954696698233938</v>
      </c>
      <c r="AH47" s="63">
        <f t="shared" si="112"/>
        <v>-7.8470824949698192</v>
      </c>
      <c r="AI47" s="63">
        <f t="shared" si="113"/>
        <v>11.010605115408609</v>
      </c>
      <c r="AJ47" s="63">
        <f t="shared" si="114"/>
        <v>-0.89912896881146398</v>
      </c>
      <c r="AK47" s="63">
        <f t="shared" si="115"/>
        <v>-10.320385596824497</v>
      </c>
      <c r="AL47" s="63">
        <f t="shared" si="116"/>
        <v>0.28453999367688898</v>
      </c>
      <c r="AM47" s="63">
        <f t="shared" si="117"/>
        <v>6.6519546027742749</v>
      </c>
      <c r="AN47" s="63">
        <f t="shared" si="118"/>
        <v>-0.88678687555424174</v>
      </c>
      <c r="AO47" s="63">
        <f t="shared" si="119"/>
        <v>-10.408589322994334</v>
      </c>
      <c r="AP47" s="63">
        <f t="shared" si="120"/>
        <v>-1.9307589880159786</v>
      </c>
      <c r="AQ47" s="63">
        <f t="shared" si="121"/>
        <v>7.5016972165648346</v>
      </c>
      <c r="AR47" s="63">
        <f t="shared" si="122"/>
        <v>0.92042942848121534</v>
      </c>
      <c r="AS47" s="63">
        <f t="shared" si="123"/>
        <v>-11.335513039125203</v>
      </c>
      <c r="AT47" s="63">
        <f t="shared" si="124"/>
        <v>9.4976798348536473</v>
      </c>
      <c r="AU47" s="63">
        <f t="shared" si="125"/>
        <v>7.2832742507251051</v>
      </c>
      <c r="AV47" s="63">
        <f t="shared" si="126"/>
        <v>0.96124962451186546</v>
      </c>
      <c r="AW47" s="63">
        <f t="shared" si="127"/>
        <v>-9.3424576019041954</v>
      </c>
      <c r="AX47" s="63">
        <f t="shared" si="128"/>
        <v>16.806695109944204</v>
      </c>
      <c r="AY47" s="63">
        <f t="shared" si="129"/>
        <v>6.265628951139333</v>
      </c>
      <c r="AZ47" s="63">
        <f t="shared" si="130"/>
        <v>1.2691361941778379</v>
      </c>
      <c r="BA47" s="63">
        <f t="shared" si="131"/>
        <v>-9.1381426072426297</v>
      </c>
      <c r="BB47" s="63">
        <f t="shared" si="132"/>
        <v>19.427861268354356</v>
      </c>
      <c r="BC47" s="63">
        <f t="shared" ref="BC47:BG61" si="150">(BC7-BB7)/BB7*100</f>
        <v>1.3491862415966045</v>
      </c>
      <c r="BD47" s="63">
        <f t="shared" si="150"/>
        <v>0.32260407892725046</v>
      </c>
      <c r="BE47" s="63">
        <f t="shared" si="150"/>
        <v>-6.6315054901081885</v>
      </c>
      <c r="BF47" s="63">
        <f t="shared" si="150"/>
        <v>17.163553436532638</v>
      </c>
      <c r="BG47" s="63">
        <f t="shared" si="150"/>
        <v>0.68196100020657924</v>
      </c>
      <c r="BH47" s="63">
        <f t="shared" si="133"/>
        <v>-1.8220507131898229</v>
      </c>
      <c r="BI47" s="63">
        <f t="shared" si="134"/>
        <v>-9.5708870382876619</v>
      </c>
      <c r="BJ47" s="63">
        <f t="shared" si="135"/>
        <v>15.966776196221986</v>
      </c>
      <c r="BK47" s="63">
        <f t="shared" si="136"/>
        <v>1.5025041736227045</v>
      </c>
      <c r="BL47" s="63">
        <f t="shared" si="137"/>
        <v>-2.4259868421052633</v>
      </c>
      <c r="BM47" s="63">
        <f t="shared" si="138"/>
        <v>-9.0391908975979778</v>
      </c>
      <c r="BN47" s="63">
        <f t="shared" si="139"/>
        <v>15.496872828353023</v>
      </c>
      <c r="BO47" s="63">
        <f t="shared" si="140"/>
        <v>3.9711191335740073</v>
      </c>
      <c r="BP47" s="63">
        <f t="shared" si="141"/>
        <v>-2.8549382716049383</v>
      </c>
      <c r="BQ47" s="63">
        <f t="shared" si="142"/>
        <v>-9.0349483717235906</v>
      </c>
      <c r="BR47" s="63">
        <f t="shared" si="143"/>
        <v>16.743069198864877</v>
      </c>
      <c r="BS47" s="63">
        <f t="shared" si="144"/>
        <v>3.8519072550486166</v>
      </c>
      <c r="BT47" s="63">
        <f t="shared" si="145"/>
        <v>-1.7104789341015485</v>
      </c>
      <c r="BU47" s="63">
        <f t="shared" si="146"/>
        <v>-8.4814068510716254</v>
      </c>
      <c r="BV47" s="63">
        <f t="shared" si="147"/>
        <v>15.609287429943958</v>
      </c>
      <c r="BW47" s="63">
        <f t="shared" si="148"/>
        <v>5.0284138082923917</v>
      </c>
      <c r="BX47" s="175"/>
      <c r="BY47" s="175"/>
      <c r="BZ47" s="175"/>
      <c r="CA47" s="175"/>
      <c r="CB47" s="175"/>
      <c r="CC47" s="175"/>
      <c r="CD47" s="175"/>
    </row>
    <row r="48" spans="1:82">
      <c r="A48" s="68" t="s">
        <v>2</v>
      </c>
      <c r="B48" s="137"/>
      <c r="C48" s="64">
        <f t="shared" si="82"/>
        <v>1.8157709898536565</v>
      </c>
      <c r="D48" s="64">
        <f t="shared" si="83"/>
        <v>7.2765356768817542</v>
      </c>
      <c r="E48" s="64">
        <f t="shared" si="84"/>
        <v>6.838151025085951</v>
      </c>
      <c r="F48" s="64">
        <f t="shared" si="85"/>
        <v>-3.0591974572904252</v>
      </c>
      <c r="G48" s="64">
        <f t="shared" si="149"/>
        <v>-2.0491803278688523</v>
      </c>
      <c r="H48" s="64">
        <f t="shared" si="86"/>
        <v>4.6443514644351467</v>
      </c>
      <c r="I48" s="64">
        <f t="shared" si="87"/>
        <v>6.0975609756097562</v>
      </c>
      <c r="J48" s="64">
        <f t="shared" si="88"/>
        <v>1.076502732240439</v>
      </c>
      <c r="K48" s="64">
        <f t="shared" si="89"/>
        <v>-2.0508451510310195</v>
      </c>
      <c r="L48" s="64">
        <f t="shared" si="90"/>
        <v>5.690772194011557</v>
      </c>
      <c r="M48" s="64">
        <f t="shared" si="91"/>
        <v>6.0508326850491301</v>
      </c>
      <c r="N48" s="64">
        <f t="shared" si="92"/>
        <v>-1.7511924511770007</v>
      </c>
      <c r="O48" s="64">
        <f t="shared" si="93"/>
        <v>-2.5924645696508817</v>
      </c>
      <c r="P48" s="64">
        <f t="shared" si="94"/>
        <v>3.1582682753726048</v>
      </c>
      <c r="Q48" s="64">
        <f t="shared" si="95"/>
        <v>7.6711386308909528</v>
      </c>
      <c r="R48" s="64">
        <f t="shared" si="96"/>
        <v>-1.6773162939297124</v>
      </c>
      <c r="S48" s="64">
        <f t="shared" si="97"/>
        <v>2.9260763606823783</v>
      </c>
      <c r="T48" s="64">
        <f t="shared" si="98"/>
        <v>5.6163280769048516</v>
      </c>
      <c r="U48" s="64">
        <f t="shared" si="99"/>
        <v>2.2134540943669818</v>
      </c>
      <c r="V48" s="64">
        <f t="shared" si="100"/>
        <v>0.20105278549495542</v>
      </c>
      <c r="W48" s="64">
        <f t="shared" si="101"/>
        <v>-0.20502717886979946</v>
      </c>
      <c r="X48" s="64">
        <f t="shared" si="102"/>
        <v>3.774109114305356</v>
      </c>
      <c r="Y48" s="64">
        <f t="shared" si="103"/>
        <v>5.2551854356893219</v>
      </c>
      <c r="Z48" s="64">
        <f t="shared" si="104"/>
        <v>0.37819204123297301</v>
      </c>
      <c r="AA48" s="64">
        <f t="shared" si="105"/>
        <v>0.10669511869831955</v>
      </c>
      <c r="AB48" s="64">
        <f t="shared" si="106"/>
        <v>5.0492938982147617</v>
      </c>
      <c r="AC48" s="64">
        <f t="shared" si="107"/>
        <v>6.4426125554850984</v>
      </c>
      <c r="AD48" s="64">
        <f t="shared" si="108"/>
        <v>-2.3233647086858098</v>
      </c>
      <c r="AE48" s="64">
        <f t="shared" si="109"/>
        <v>0</v>
      </c>
      <c r="AF48" s="64">
        <f t="shared" si="110"/>
        <v>7.2944620639180293</v>
      </c>
      <c r="AG48" s="64">
        <f t="shared" si="111"/>
        <v>5.3092314688494771</v>
      </c>
      <c r="AH48" s="64">
        <f t="shared" si="112"/>
        <v>-5.0172730216992329</v>
      </c>
      <c r="AI48" s="64">
        <f t="shared" si="113"/>
        <v>-4.6145540306310915</v>
      </c>
      <c r="AJ48" s="64">
        <f t="shared" si="114"/>
        <v>5.1118591557687152</v>
      </c>
      <c r="AK48" s="64">
        <f t="shared" si="115"/>
        <v>4.0810542723536916</v>
      </c>
      <c r="AL48" s="64">
        <f t="shared" si="116"/>
        <v>0.44111640571817562</v>
      </c>
      <c r="AM48" s="64">
        <f t="shared" si="117"/>
        <v>0.50966465150323959</v>
      </c>
      <c r="AN48" s="64">
        <f t="shared" si="118"/>
        <v>2.4922454484153742</v>
      </c>
      <c r="AO48" s="64">
        <f t="shared" si="119"/>
        <v>4.3685360141056346</v>
      </c>
      <c r="AP48" s="64">
        <f t="shared" si="120"/>
        <v>-2.8795481479613709</v>
      </c>
      <c r="AQ48" s="64">
        <f t="shared" si="121"/>
        <v>0.45694109094685459</v>
      </c>
      <c r="AR48" s="64">
        <f t="shared" si="122"/>
        <v>8.7147546067764186</v>
      </c>
      <c r="AS48" s="64">
        <f t="shared" si="123"/>
        <v>5.1539284440746469</v>
      </c>
      <c r="AT48" s="64">
        <f t="shared" si="124"/>
        <v>2.2675378111364819</v>
      </c>
      <c r="AU48" s="64">
        <f t="shared" si="125"/>
        <v>0.84003890706516937</v>
      </c>
      <c r="AV48" s="64">
        <f t="shared" si="126"/>
        <v>8.1901087337776222</v>
      </c>
      <c r="AW48" s="64">
        <f t="shared" si="127"/>
        <v>7.6349489382395843</v>
      </c>
      <c r="AX48" s="64">
        <f t="shared" si="128"/>
        <v>-0.13478915662650329</v>
      </c>
      <c r="AY48" s="64">
        <f t="shared" si="129"/>
        <v>2.1566720202682865</v>
      </c>
      <c r="AZ48" s="64">
        <f t="shared" si="130"/>
        <v>7.0997304423049039</v>
      </c>
      <c r="BA48" s="64">
        <f t="shared" si="131"/>
        <v>8.1667815299793247</v>
      </c>
      <c r="BB48" s="64">
        <f t="shared" si="132"/>
        <v>1.752137623446955</v>
      </c>
      <c r="BC48" s="64">
        <f t="shared" si="150"/>
        <v>3.0308707615367192</v>
      </c>
      <c r="BD48" s="64">
        <f t="shared" si="150"/>
        <v>6.2033503285639302</v>
      </c>
      <c r="BE48" s="64">
        <f t="shared" si="150"/>
        <v>6.0917453998857418</v>
      </c>
      <c r="BF48" s="64">
        <f t="shared" si="150"/>
        <v>-3.8162611260598673</v>
      </c>
      <c r="BG48" s="64">
        <f t="shared" si="150"/>
        <v>-0.57803672429256903</v>
      </c>
      <c r="BH48" s="64">
        <f t="shared" si="133"/>
        <v>5.5250465841618634</v>
      </c>
      <c r="BI48" s="64">
        <f t="shared" si="134"/>
        <v>2.8983682112992057</v>
      </c>
      <c r="BJ48" s="64">
        <f t="shared" si="135"/>
        <v>1.5978149872516993</v>
      </c>
      <c r="BK48" s="64">
        <f t="shared" si="136"/>
        <v>1.6412721137130586</v>
      </c>
      <c r="BL48" s="64">
        <f t="shared" si="137"/>
        <v>8.6724684340258573</v>
      </c>
      <c r="BM48" s="64">
        <f t="shared" si="138"/>
        <v>-0.15275656158866824</v>
      </c>
      <c r="BN48" s="64">
        <f t="shared" si="139"/>
        <v>-0.98284654612888267</v>
      </c>
      <c r="BO48" s="64">
        <f t="shared" si="140"/>
        <v>2.3925461185504258</v>
      </c>
      <c r="BP48" s="64">
        <f t="shared" si="141"/>
        <v>4.6458457176825645</v>
      </c>
      <c r="BQ48" s="64">
        <f t="shared" si="142"/>
        <v>8.0664190517806418</v>
      </c>
      <c r="BR48" s="64">
        <f t="shared" si="143"/>
        <v>-2.850673244106587</v>
      </c>
      <c r="BS48" s="64">
        <f t="shared" si="144"/>
        <v>3.3297261300258056</v>
      </c>
      <c r="BT48" s="64">
        <f t="shared" si="145"/>
        <v>1.369531942318537</v>
      </c>
      <c r="BU48" s="64">
        <f t="shared" si="146"/>
        <v>7.859810855916713</v>
      </c>
      <c r="BV48" s="64">
        <f t="shared" si="147"/>
        <v>-4.0487768936044795</v>
      </c>
      <c r="BW48" s="64">
        <f t="shared" si="148"/>
        <v>3.6552121328469953</v>
      </c>
      <c r="BX48" s="175"/>
      <c r="BY48" s="175"/>
      <c r="BZ48" s="175"/>
      <c r="CA48" s="175"/>
      <c r="CB48" s="175"/>
      <c r="CC48" s="175"/>
      <c r="CD48" s="175"/>
    </row>
    <row r="49" spans="1:82">
      <c r="A49" s="2" t="s">
        <v>3</v>
      </c>
      <c r="B49" s="138"/>
      <c r="C49" s="66">
        <f t="shared" si="82"/>
        <v>1.4664794641813079</v>
      </c>
      <c r="D49" s="66">
        <f t="shared" si="83"/>
        <v>5.6548992229530466</v>
      </c>
      <c r="E49" s="66">
        <f t="shared" si="84"/>
        <v>13.495180778093275</v>
      </c>
      <c r="F49" s="66">
        <f t="shared" si="85"/>
        <v>-10.302414644784003</v>
      </c>
      <c r="G49" s="66">
        <f t="shared" si="149"/>
        <v>0.35685348126770239</v>
      </c>
      <c r="H49" s="66">
        <f t="shared" si="86"/>
        <v>5.6074402940593497</v>
      </c>
      <c r="I49" s="66">
        <f t="shared" si="87"/>
        <v>9.4554181692229111</v>
      </c>
      <c r="J49" s="66">
        <f t="shared" si="88"/>
        <v>-9.491928009138686</v>
      </c>
      <c r="K49" s="66">
        <f t="shared" si="89"/>
        <v>2.9389457257582414</v>
      </c>
      <c r="L49" s="66">
        <f t="shared" si="90"/>
        <v>4.034196133170167</v>
      </c>
      <c r="M49" s="66">
        <f t="shared" si="91"/>
        <v>10.368676322984127</v>
      </c>
      <c r="N49" s="66">
        <f t="shared" si="92"/>
        <v>-6.8195804723652111</v>
      </c>
      <c r="O49" s="66">
        <f t="shared" si="93"/>
        <v>3.5302739972967632</v>
      </c>
      <c r="P49" s="66">
        <f t="shared" si="94"/>
        <v>3.3846880978383598</v>
      </c>
      <c r="Q49" s="66">
        <f t="shared" si="95"/>
        <v>11.875886302735433</v>
      </c>
      <c r="R49" s="66">
        <f t="shared" si="96"/>
        <v>-11.117289605184768</v>
      </c>
      <c r="S49" s="66">
        <f t="shared" si="97"/>
        <v>2.060768065121811</v>
      </c>
      <c r="T49" s="66">
        <f t="shared" si="98"/>
        <v>2.3674846120443784</v>
      </c>
      <c r="U49" s="66">
        <f t="shared" si="99"/>
        <v>13.384058765430465</v>
      </c>
      <c r="V49" s="66">
        <f t="shared" si="100"/>
        <v>-9.2917025182656694</v>
      </c>
      <c r="W49" s="66">
        <f t="shared" si="101"/>
        <v>3.275961570683851</v>
      </c>
      <c r="X49" s="66">
        <f t="shared" si="102"/>
        <v>3.1312288450506736</v>
      </c>
      <c r="Y49" s="66">
        <f t="shared" si="103"/>
        <v>11.460826817621122</v>
      </c>
      <c r="Z49" s="66">
        <f t="shared" si="104"/>
        <v>-9.8990927703070106</v>
      </c>
      <c r="AA49" s="66">
        <f t="shared" si="105"/>
        <v>2.050921459756943</v>
      </c>
      <c r="AB49" s="66">
        <f t="shared" si="106"/>
        <v>2.5537622887483553</v>
      </c>
      <c r="AC49" s="66">
        <f t="shared" si="107"/>
        <v>11.936456146960477</v>
      </c>
      <c r="AD49" s="66">
        <f t="shared" si="108"/>
        <v>-6.2911659917720533</v>
      </c>
      <c r="AE49" s="66">
        <f t="shared" si="109"/>
        <v>4.6296686324066192</v>
      </c>
      <c r="AF49" s="66">
        <f t="shared" si="110"/>
        <v>2.7013879336663682</v>
      </c>
      <c r="AG49" s="66">
        <f t="shared" si="111"/>
        <v>11.524527882765318</v>
      </c>
      <c r="AH49" s="66">
        <f t="shared" si="112"/>
        <v>-9.5166959578207386</v>
      </c>
      <c r="AI49" s="66">
        <f t="shared" si="113"/>
        <v>2.9134699427017576</v>
      </c>
      <c r="AJ49" s="66">
        <f t="shared" si="114"/>
        <v>1.7992513604479257</v>
      </c>
      <c r="AK49" s="66">
        <f t="shared" si="115"/>
        <v>12.084788184037325</v>
      </c>
      <c r="AL49" s="66">
        <f t="shared" si="116"/>
        <v>-9.6471301758835573</v>
      </c>
      <c r="AM49" s="66">
        <f t="shared" si="117"/>
        <v>4.5425420905213274</v>
      </c>
      <c r="AN49" s="66">
        <f t="shared" si="118"/>
        <v>1.5690211712789699</v>
      </c>
      <c r="AO49" s="66">
        <f t="shared" si="119"/>
        <v>11.933565127438866</v>
      </c>
      <c r="AP49" s="66">
        <f t="shared" si="120"/>
        <v>-9.0640242337115655</v>
      </c>
      <c r="AQ49" s="66">
        <f t="shared" si="121"/>
        <v>4.2401589918471512</v>
      </c>
      <c r="AR49" s="66">
        <f t="shared" si="122"/>
        <v>1.7045269896980964</v>
      </c>
      <c r="AS49" s="66">
        <f t="shared" si="123"/>
        <v>13.397559819569377</v>
      </c>
      <c r="AT49" s="66">
        <f t="shared" si="124"/>
        <v>-9.2941342225144421</v>
      </c>
      <c r="AU49" s="66">
        <f t="shared" si="125"/>
        <v>6.174277726001864</v>
      </c>
      <c r="AV49" s="66">
        <f t="shared" si="126"/>
        <v>1.6628873771730914</v>
      </c>
      <c r="AW49" s="66">
        <f t="shared" si="127"/>
        <v>14.725986329296079</v>
      </c>
      <c r="AX49" s="66">
        <f t="shared" si="128"/>
        <v>-7.3985575415490725</v>
      </c>
      <c r="AY49" s="66">
        <f t="shared" si="129"/>
        <v>7.6554037732611793</v>
      </c>
      <c r="AZ49" s="66">
        <f t="shared" si="130"/>
        <v>2.8604693151771348</v>
      </c>
      <c r="BA49" s="66">
        <f t="shared" si="131"/>
        <v>15.371817088336625</v>
      </c>
      <c r="BB49" s="66">
        <f t="shared" si="132"/>
        <v>-10.70353022378281</v>
      </c>
      <c r="BC49" s="66">
        <f t="shared" si="150"/>
        <v>8.1804330060962016</v>
      </c>
      <c r="BD49" s="66">
        <f t="shared" si="150"/>
        <v>3.9536563426192819</v>
      </c>
      <c r="BE49" s="66">
        <f t="shared" si="150"/>
        <v>13.296789932092295</v>
      </c>
      <c r="BF49" s="66">
        <f t="shared" si="150"/>
        <v>-15.406844952603135</v>
      </c>
      <c r="BG49" s="66">
        <f t="shared" si="150"/>
        <v>5.0625169441458215</v>
      </c>
      <c r="BH49" s="66">
        <f t="shared" si="133"/>
        <v>6.7627957614982011</v>
      </c>
      <c r="BI49" s="66">
        <f t="shared" si="134"/>
        <v>14.270897279632768</v>
      </c>
      <c r="BJ49" s="66">
        <f t="shared" si="135"/>
        <v>-14.051332305335592</v>
      </c>
      <c r="BK49" s="66">
        <f t="shared" si="136"/>
        <v>5.9814672844238528</v>
      </c>
      <c r="BL49" s="66">
        <f t="shared" si="137"/>
        <v>3.3227972511833439</v>
      </c>
      <c r="BM49" s="66">
        <f t="shared" si="138"/>
        <v>15.929014976257152</v>
      </c>
      <c r="BN49" s="66">
        <f t="shared" si="139"/>
        <v>-14.316660102402521</v>
      </c>
      <c r="BO49" s="66">
        <f t="shared" si="140"/>
        <v>4.3560867233586142</v>
      </c>
      <c r="BP49" s="66">
        <f t="shared" si="141"/>
        <v>3.7146884360133905</v>
      </c>
      <c r="BQ49" s="66">
        <f t="shared" si="142"/>
        <v>15.899374274469832</v>
      </c>
      <c r="BR49" s="66">
        <f t="shared" si="143"/>
        <v>-13.162491297072151</v>
      </c>
      <c r="BS49" s="66">
        <f t="shared" si="144"/>
        <v>5.2297694569085564</v>
      </c>
      <c r="BT49" s="66">
        <f t="shared" si="145"/>
        <v>3.7975698760877412</v>
      </c>
      <c r="BU49" s="66">
        <f t="shared" si="146"/>
        <v>15.538556637304898</v>
      </c>
      <c r="BV49" s="66">
        <f t="shared" si="147"/>
        <v>-13.357408769700619</v>
      </c>
      <c r="BW49" s="66">
        <f t="shared" si="148"/>
        <v>5.598579772043121</v>
      </c>
      <c r="BX49" s="175"/>
      <c r="BY49" s="175"/>
      <c r="BZ49" s="175"/>
      <c r="CA49" s="175"/>
      <c r="CB49" s="175"/>
      <c r="CC49" s="175"/>
      <c r="CD49" s="175"/>
    </row>
    <row r="50" spans="1:82">
      <c r="A50" s="3" t="s">
        <v>4</v>
      </c>
      <c r="B50" s="136"/>
      <c r="C50" s="63">
        <f t="shared" si="82"/>
        <v>0.25907920203605778</v>
      </c>
      <c r="D50" s="63">
        <f t="shared" si="83"/>
        <v>6.8241445878365097</v>
      </c>
      <c r="E50" s="63">
        <f t="shared" si="84"/>
        <v>14.889208895162525</v>
      </c>
      <c r="F50" s="63">
        <f t="shared" si="85"/>
        <v>-11.602675253901413</v>
      </c>
      <c r="G50" s="63">
        <f t="shared" si="149"/>
        <v>-0.92683405256963003</v>
      </c>
      <c r="H50" s="63">
        <f t="shared" si="86"/>
        <v>6.2854880109743219</v>
      </c>
      <c r="I50" s="63">
        <f t="shared" si="87"/>
        <v>9.8928880314017693</v>
      </c>
      <c r="J50" s="63">
        <f t="shared" si="88"/>
        <v>-9.7009323162610457</v>
      </c>
      <c r="K50" s="63">
        <f t="shared" si="89"/>
        <v>1.7699589691329884</v>
      </c>
      <c r="L50" s="63">
        <f t="shared" si="90"/>
        <v>4.4269941236923236</v>
      </c>
      <c r="M50" s="63">
        <f t="shared" si="91"/>
        <v>10.939021928385779</v>
      </c>
      <c r="N50" s="63">
        <f t="shared" si="92"/>
        <v>-4.2683193815852878</v>
      </c>
      <c r="O50" s="63">
        <f t="shared" si="93"/>
        <v>2.6136026136026134</v>
      </c>
      <c r="P50" s="63">
        <f t="shared" si="94"/>
        <v>3.5021707670043414</v>
      </c>
      <c r="Q50" s="63">
        <f t="shared" si="95"/>
        <v>12.751677852348994</v>
      </c>
      <c r="R50" s="63">
        <f t="shared" si="96"/>
        <v>-11.840277777777777</v>
      </c>
      <c r="S50" s="63">
        <f t="shared" si="97"/>
        <v>2.1999662409272491</v>
      </c>
      <c r="T50" s="63">
        <f t="shared" si="98"/>
        <v>2.6150627615062758</v>
      </c>
      <c r="U50" s="63">
        <f t="shared" si="99"/>
        <v>13.235688609903965</v>
      </c>
      <c r="V50" s="63">
        <f t="shared" si="100"/>
        <v>-8.3909788685681796</v>
      </c>
      <c r="W50" s="63">
        <f t="shared" si="101"/>
        <v>3.6203775536591674</v>
      </c>
      <c r="X50" s="63">
        <f t="shared" si="102"/>
        <v>2.8300474170202148</v>
      </c>
      <c r="Y50" s="63">
        <f t="shared" si="103"/>
        <v>11.746432385205321</v>
      </c>
      <c r="Z50" s="63">
        <f t="shared" si="104"/>
        <v>-9.2155329684649399</v>
      </c>
      <c r="AA50" s="63">
        <f t="shared" si="105"/>
        <v>2.2822529712350001</v>
      </c>
      <c r="AB50" s="63">
        <f t="shared" si="106"/>
        <v>2.3099160795980769</v>
      </c>
      <c r="AC50" s="63">
        <f t="shared" si="107"/>
        <v>12.380664984088661</v>
      </c>
      <c r="AD50" s="63">
        <f t="shared" si="108"/>
        <v>-6.1613572561943188</v>
      </c>
      <c r="AE50" s="63">
        <f t="shared" si="109"/>
        <v>4.5437597010136752</v>
      </c>
      <c r="AF50" s="63">
        <f t="shared" si="110"/>
        <v>2.5886880717964913</v>
      </c>
      <c r="AG50" s="63">
        <f t="shared" si="111"/>
        <v>11.283593674202001</v>
      </c>
      <c r="AH50" s="63">
        <f t="shared" si="112"/>
        <v>-9.6265620459168844</v>
      </c>
      <c r="AI50" s="63">
        <f t="shared" si="113"/>
        <v>2.4961813650615001</v>
      </c>
      <c r="AJ50" s="63">
        <f t="shared" si="114"/>
        <v>1.4431938507392448</v>
      </c>
      <c r="AK50" s="63">
        <f t="shared" si="115"/>
        <v>11.968917926315383</v>
      </c>
      <c r="AL50" s="63">
        <f t="shared" si="116"/>
        <v>-8.8008838863377417</v>
      </c>
      <c r="AM50" s="63">
        <f t="shared" si="117"/>
        <v>3.7707276444309836</v>
      </c>
      <c r="AN50" s="63">
        <f t="shared" si="118"/>
        <v>1.3425757022984313</v>
      </c>
      <c r="AO50" s="63">
        <f t="shared" si="119"/>
        <v>11.419108647130823</v>
      </c>
      <c r="AP50" s="63">
        <f t="shared" si="120"/>
        <v>-7.9108239095315076</v>
      </c>
      <c r="AQ50" s="63">
        <f t="shared" si="121"/>
        <v>2.2525051225194379</v>
      </c>
      <c r="AR50" s="63">
        <f t="shared" si="122"/>
        <v>1.5722148258965971</v>
      </c>
      <c r="AS50" s="63">
        <f t="shared" si="123"/>
        <v>13.155281097771084</v>
      </c>
      <c r="AT50" s="63">
        <f t="shared" si="124"/>
        <v>-8.0308096489133032</v>
      </c>
      <c r="AU50" s="63">
        <f t="shared" si="125"/>
        <v>4.7003830422644937</v>
      </c>
      <c r="AV50" s="63">
        <f t="shared" si="126"/>
        <v>1.5811992311031191</v>
      </c>
      <c r="AW50" s="63">
        <f t="shared" si="127"/>
        <v>15.382737150531071</v>
      </c>
      <c r="AX50" s="63">
        <f t="shared" si="128"/>
        <v>-7.7290762882234727</v>
      </c>
      <c r="AY50" s="63">
        <f t="shared" si="129"/>
        <v>4.9194285894484571</v>
      </c>
      <c r="AZ50" s="63">
        <f t="shared" si="130"/>
        <v>2.6722698719332425</v>
      </c>
      <c r="BA50" s="63">
        <f t="shared" si="131"/>
        <v>15.903539750000666</v>
      </c>
      <c r="BB50" s="63">
        <f t="shared" si="132"/>
        <v>-8.8779558610700793</v>
      </c>
      <c r="BC50" s="63">
        <f t="shared" si="150"/>
        <v>5.0572627282004765</v>
      </c>
      <c r="BD50" s="63">
        <f t="shared" si="150"/>
        <v>3.4994303531810282</v>
      </c>
      <c r="BE50" s="63">
        <f t="shared" si="150"/>
        <v>14.263698828545937</v>
      </c>
      <c r="BF50" s="63">
        <f t="shared" si="150"/>
        <v>-14.597831928853195</v>
      </c>
      <c r="BG50" s="63">
        <f t="shared" si="150"/>
        <v>2.1202208943399574</v>
      </c>
      <c r="BH50" s="63">
        <f t="shared" si="133"/>
        <v>6.7906023075409623</v>
      </c>
      <c r="BI50" s="63">
        <f t="shared" si="134"/>
        <v>14.464430957667959</v>
      </c>
      <c r="BJ50" s="63">
        <f t="shared" si="135"/>
        <v>-11.344266037592268</v>
      </c>
      <c r="BK50" s="63">
        <f t="shared" si="136"/>
        <v>3.0643119246368102</v>
      </c>
      <c r="BL50" s="63">
        <f t="shared" si="137"/>
        <v>3.2688583980511776</v>
      </c>
      <c r="BM50" s="63">
        <f t="shared" si="138"/>
        <v>17.155587814270447</v>
      </c>
      <c r="BN50" s="63">
        <f t="shared" si="139"/>
        <v>-12.784814483375783</v>
      </c>
      <c r="BO50" s="63">
        <f t="shared" si="140"/>
        <v>1.7798299098245822</v>
      </c>
      <c r="BP50" s="63">
        <f t="shared" si="141"/>
        <v>2.3690893933812838</v>
      </c>
      <c r="BQ50" s="63">
        <f t="shared" si="142"/>
        <v>17.48385508399144</v>
      </c>
      <c r="BR50" s="63">
        <f t="shared" si="143"/>
        <v>-11.361328282421214</v>
      </c>
      <c r="BS50" s="63">
        <f t="shared" si="144"/>
        <v>2.0823103642679182</v>
      </c>
      <c r="BT50" s="63">
        <f t="shared" si="145"/>
        <v>2.8931803605786359</v>
      </c>
      <c r="BU50" s="63">
        <f t="shared" si="146"/>
        <v>17.27266431193296</v>
      </c>
      <c r="BV50" s="63">
        <f t="shared" si="147"/>
        <v>-11.464300478355872</v>
      </c>
      <c r="BW50" s="63">
        <f t="shared" si="148"/>
        <v>2.4430103223439561</v>
      </c>
      <c r="BX50" s="175"/>
      <c r="BY50" s="175"/>
      <c r="BZ50" s="175"/>
      <c r="CA50" s="175"/>
      <c r="CB50" s="175"/>
      <c r="CC50" s="175"/>
      <c r="CD50" s="175"/>
    </row>
    <row r="51" spans="1:82">
      <c r="A51" s="3" t="s">
        <v>5</v>
      </c>
      <c r="B51" s="136"/>
      <c r="C51" s="63">
        <f t="shared" si="82"/>
        <v>12.618587086672193</v>
      </c>
      <c r="D51" s="63">
        <f t="shared" si="83"/>
        <v>5.0952809356342481</v>
      </c>
      <c r="E51" s="63">
        <f t="shared" si="84"/>
        <v>5.0583657587548636</v>
      </c>
      <c r="F51" s="63">
        <f t="shared" si="85"/>
        <v>-0.47407407407408081</v>
      </c>
      <c r="G51" s="63">
        <f t="shared" si="149"/>
        <v>11.558499553438537</v>
      </c>
      <c r="H51" s="63">
        <f t="shared" si="86"/>
        <v>5.5020348255387148</v>
      </c>
      <c r="I51" s="63">
        <f t="shared" si="87"/>
        <v>5.8955209723214699</v>
      </c>
      <c r="J51" s="63">
        <f t="shared" si="88"/>
        <v>-11.823719097097815</v>
      </c>
      <c r="K51" s="63">
        <f t="shared" si="89"/>
        <v>11.797372341866454</v>
      </c>
      <c r="L51" s="63">
        <f t="shared" si="90"/>
        <v>4.1919069542040246</v>
      </c>
      <c r="M51" s="63">
        <f t="shared" si="91"/>
        <v>5.5581395348837157</v>
      </c>
      <c r="N51" s="63">
        <f t="shared" si="92"/>
        <v>-19.012998457810081</v>
      </c>
      <c r="O51" s="63">
        <f t="shared" si="93"/>
        <v>11.969532100108813</v>
      </c>
      <c r="P51" s="63">
        <f t="shared" si="94"/>
        <v>5.3267735665694742</v>
      </c>
      <c r="Q51" s="63">
        <f t="shared" si="95"/>
        <v>8.0156853699325303</v>
      </c>
      <c r="R51" s="63">
        <f t="shared" si="96"/>
        <v>-5.5896641930489466</v>
      </c>
      <c r="S51" s="63">
        <f t="shared" si="97"/>
        <v>3.6417100203573769</v>
      </c>
      <c r="T51" s="63">
        <f t="shared" si="98"/>
        <v>3.0881711043212645</v>
      </c>
      <c r="U51" s="63">
        <f t="shared" si="99"/>
        <v>20.112204932782891</v>
      </c>
      <c r="V51" s="63">
        <f t="shared" si="100"/>
        <v>-17.951881554595932</v>
      </c>
      <c r="W51" s="63">
        <f t="shared" si="101"/>
        <v>4.6186895810955964</v>
      </c>
      <c r="X51" s="63">
        <f t="shared" si="102"/>
        <v>5.8521560574948666</v>
      </c>
      <c r="Y51" s="63">
        <f t="shared" si="103"/>
        <v>11.251212415130942</v>
      </c>
      <c r="Z51" s="63">
        <f t="shared" si="104"/>
        <v>-16.303400174367916</v>
      </c>
      <c r="AA51" s="63">
        <f t="shared" si="105"/>
        <v>2.8333333333333379</v>
      </c>
      <c r="AB51" s="63">
        <f t="shared" si="106"/>
        <v>4.0012155591572114</v>
      </c>
      <c r="AC51" s="63">
        <f t="shared" si="107"/>
        <v>10.071101587610778</v>
      </c>
      <c r="AD51" s="63">
        <f t="shared" si="108"/>
        <v>-1.1414919033713711</v>
      </c>
      <c r="AE51" s="63">
        <f t="shared" si="109"/>
        <v>9.0807375581811698</v>
      </c>
      <c r="AF51" s="63">
        <f t="shared" si="110"/>
        <v>0.36926106757477534</v>
      </c>
      <c r="AG51" s="63">
        <f t="shared" si="111"/>
        <v>12.332910926705628</v>
      </c>
      <c r="AH51" s="63">
        <f t="shared" si="112"/>
        <v>-9.1703056768558966</v>
      </c>
      <c r="AI51" s="63">
        <f t="shared" si="113"/>
        <v>5.5288461538461533</v>
      </c>
      <c r="AJ51" s="63">
        <f t="shared" si="114"/>
        <v>-0.75930144267274102</v>
      </c>
      <c r="AK51" s="63">
        <f t="shared" si="115"/>
        <v>14.001530221882172</v>
      </c>
      <c r="AL51" s="63">
        <f t="shared" si="116"/>
        <v>-15.617449664429534</v>
      </c>
      <c r="AM51" s="63">
        <f t="shared" si="117"/>
        <v>11.087250457329205</v>
      </c>
      <c r="AN51" s="63">
        <f t="shared" si="118"/>
        <v>-3.0930049402162272</v>
      </c>
      <c r="AO51" s="63">
        <f t="shared" si="119"/>
        <v>17.694865164388624</v>
      </c>
      <c r="AP51" s="63">
        <f t="shared" si="120"/>
        <v>-13.258003766478346</v>
      </c>
      <c r="AQ51" s="63">
        <f t="shared" si="121"/>
        <v>11.000144738746563</v>
      </c>
      <c r="AR51" s="63">
        <f t="shared" si="122"/>
        <v>-3.1881601251792846</v>
      </c>
      <c r="AS51" s="63">
        <f t="shared" si="123"/>
        <v>17.516331066065046</v>
      </c>
      <c r="AT51" s="63">
        <f t="shared" si="124"/>
        <v>-11.891117478510029</v>
      </c>
      <c r="AU51" s="63">
        <f t="shared" si="125"/>
        <v>11.83739837398374</v>
      </c>
      <c r="AV51" s="63">
        <f t="shared" si="126"/>
        <v>-3.2858389066589124</v>
      </c>
      <c r="AW51" s="63">
        <f t="shared" si="127"/>
        <v>14.822609741431148</v>
      </c>
      <c r="AX51" s="63">
        <f t="shared" si="128"/>
        <v>-12.388059701492535</v>
      </c>
      <c r="AY51" s="63">
        <f t="shared" si="129"/>
        <v>12.433127110792313</v>
      </c>
      <c r="AZ51" s="63">
        <f t="shared" si="130"/>
        <v>-0.50506393046067144</v>
      </c>
      <c r="BA51" s="63">
        <f t="shared" si="131"/>
        <v>15.819284512009402</v>
      </c>
      <c r="BB51" s="63">
        <f t="shared" si="132"/>
        <v>-11.065928489042678</v>
      </c>
      <c r="BC51" s="63">
        <f t="shared" si="150"/>
        <v>13.899932871491972</v>
      </c>
      <c r="BD51" s="63">
        <f t="shared" si="150"/>
        <v>1.2154377814593904</v>
      </c>
      <c r="BE51" s="63">
        <f t="shared" si="150"/>
        <v>13.599563690067859</v>
      </c>
      <c r="BF51" s="63">
        <f t="shared" si="150"/>
        <v>-15.450468668362314</v>
      </c>
      <c r="BG51" s="63">
        <f t="shared" si="150"/>
        <v>9.078135929353131</v>
      </c>
      <c r="BH51" s="63">
        <f t="shared" si="133"/>
        <v>8.6935484910113381</v>
      </c>
      <c r="BI51" s="63">
        <f t="shared" si="134"/>
        <v>13.241777359259272</v>
      </c>
      <c r="BJ51" s="63">
        <f t="shared" si="135"/>
        <v>-17.699522824729645</v>
      </c>
      <c r="BK51" s="63">
        <f t="shared" si="136"/>
        <v>9.985160059359762</v>
      </c>
      <c r="BL51" s="63">
        <f t="shared" si="137"/>
        <v>5.6476484194294523</v>
      </c>
      <c r="BM51" s="63">
        <f t="shared" si="138"/>
        <v>14.17624521072797</v>
      </c>
      <c r="BN51" s="63">
        <f t="shared" si="139"/>
        <v>-15.851709811441356</v>
      </c>
      <c r="BO51" s="63">
        <f t="shared" si="140"/>
        <v>7.7668059248006074</v>
      </c>
      <c r="BP51" s="63">
        <f t="shared" si="141"/>
        <v>5.0748898678414101</v>
      </c>
      <c r="BQ51" s="63">
        <f t="shared" si="142"/>
        <v>16.904242830789869</v>
      </c>
      <c r="BR51" s="63">
        <f t="shared" si="143"/>
        <v>-15.880074594749678</v>
      </c>
      <c r="BS51" s="63">
        <f t="shared" si="144"/>
        <v>9.1064120054570257</v>
      </c>
      <c r="BT51" s="63">
        <f t="shared" si="145"/>
        <v>5.345420443888715</v>
      </c>
      <c r="BU51" s="63">
        <f t="shared" si="146"/>
        <v>15.949554896142434</v>
      </c>
      <c r="BV51" s="63">
        <f t="shared" si="147"/>
        <v>-16.621880998080616</v>
      </c>
      <c r="BW51" s="63">
        <f t="shared" si="148"/>
        <v>9.1620626151012896</v>
      </c>
      <c r="BX51" s="175"/>
      <c r="BY51" s="175"/>
      <c r="BZ51" s="175"/>
      <c r="CA51" s="175"/>
      <c r="CB51" s="175"/>
      <c r="CC51" s="175"/>
      <c r="CD51" s="175"/>
    </row>
    <row r="52" spans="1:82">
      <c r="A52" s="68" t="s">
        <v>6</v>
      </c>
      <c r="B52" s="137"/>
      <c r="C52" s="64">
        <f t="shared" si="82"/>
        <v>2.9040104923202503</v>
      </c>
      <c r="D52" s="64">
        <f t="shared" si="83"/>
        <v>0.16027978356648739</v>
      </c>
      <c r="E52" s="64">
        <f t="shared" si="84"/>
        <v>10.229002394509481</v>
      </c>
      <c r="F52" s="64">
        <f t="shared" si="85"/>
        <v>-7.6859428346291851</v>
      </c>
      <c r="G52" s="64">
        <f t="shared" si="149"/>
        <v>1.5573262959846921</v>
      </c>
      <c r="H52" s="64">
        <f t="shared" si="86"/>
        <v>2.2017180861564101</v>
      </c>
      <c r="I52" s="64">
        <f t="shared" si="87"/>
        <v>9.1211255772236761</v>
      </c>
      <c r="J52" s="64">
        <f t="shared" si="88"/>
        <v>-7.1096476562187041</v>
      </c>
      <c r="K52" s="64">
        <f t="shared" si="89"/>
        <v>4.4573211499888421</v>
      </c>
      <c r="L52" s="64">
        <f t="shared" si="90"/>
        <v>1.9575421378280369</v>
      </c>
      <c r="M52" s="64">
        <f t="shared" si="91"/>
        <v>10.117708605806978</v>
      </c>
      <c r="N52" s="64">
        <f t="shared" si="92"/>
        <v>-13.574831308351717</v>
      </c>
      <c r="O52" s="64">
        <f t="shared" si="93"/>
        <v>4.5699697625853926</v>
      </c>
      <c r="P52" s="64">
        <f t="shared" si="94"/>
        <v>1.6655950350842872</v>
      </c>
      <c r="Q52" s="64">
        <f t="shared" si="95"/>
        <v>8.9756397075807328</v>
      </c>
      <c r="R52" s="64">
        <f t="shared" si="96"/>
        <v>-9.864066441233831</v>
      </c>
      <c r="S52" s="64">
        <f t="shared" si="97"/>
        <v>0.32522633282691338</v>
      </c>
      <c r="T52" s="64">
        <f t="shared" si="98"/>
        <v>0.45761602404550944</v>
      </c>
      <c r="U52" s="64">
        <f t="shared" si="99"/>
        <v>10.133679197375825</v>
      </c>
      <c r="V52" s="64">
        <f t="shared" si="100"/>
        <v>-9.1009946090356486</v>
      </c>
      <c r="W52" s="64">
        <f t="shared" si="101"/>
        <v>0.28613947063217438</v>
      </c>
      <c r="X52" s="64">
        <f t="shared" si="102"/>
        <v>3.3700733683189941</v>
      </c>
      <c r="Y52" s="64">
        <f t="shared" si="103"/>
        <v>9.7441752528302708</v>
      </c>
      <c r="Z52" s="64">
        <f t="shared" si="104"/>
        <v>-10.199047085105292</v>
      </c>
      <c r="AA52" s="64">
        <f t="shared" si="105"/>
        <v>2.6167488540939178E-2</v>
      </c>
      <c r="AB52" s="64">
        <f t="shared" si="106"/>
        <v>3.3059833766522426</v>
      </c>
      <c r="AC52" s="64">
        <f t="shared" si="107"/>
        <v>10.116797087091662</v>
      </c>
      <c r="AD52" s="64">
        <f t="shared" si="108"/>
        <v>-10.455279726867547</v>
      </c>
      <c r="AE52" s="64">
        <f t="shared" si="109"/>
        <v>2.1323298839761682</v>
      </c>
      <c r="AF52" s="64">
        <f t="shared" si="110"/>
        <v>5.2809333742708011</v>
      </c>
      <c r="AG52" s="64">
        <f t="shared" si="111"/>
        <v>12.685914260717409</v>
      </c>
      <c r="AH52" s="64">
        <f t="shared" si="112"/>
        <v>-8.9803312629399592</v>
      </c>
      <c r="AI52" s="64">
        <f t="shared" si="113"/>
        <v>4.0090986636337789</v>
      </c>
      <c r="AJ52" s="64">
        <f t="shared" si="114"/>
        <v>6.1235647895024599</v>
      </c>
      <c r="AK52" s="64">
        <f t="shared" si="115"/>
        <v>11.566202988150438</v>
      </c>
      <c r="AL52" s="64">
        <f t="shared" si="116"/>
        <v>-11.198337566381898</v>
      </c>
      <c r="AM52" s="64">
        <f t="shared" si="117"/>
        <v>5.564222568902756</v>
      </c>
      <c r="AN52" s="64">
        <f t="shared" si="118"/>
        <v>6.3054187192118221</v>
      </c>
      <c r="AO52" s="64">
        <f t="shared" si="119"/>
        <v>11.631139944392958</v>
      </c>
      <c r="AP52" s="64">
        <f t="shared" si="120"/>
        <v>-13.698630136986301</v>
      </c>
      <c r="AQ52" s="64">
        <f t="shared" si="121"/>
        <v>13.371813371813371</v>
      </c>
      <c r="AR52" s="64">
        <f t="shared" si="122"/>
        <v>5.7064064488756898</v>
      </c>
      <c r="AS52" s="64">
        <f t="shared" si="123"/>
        <v>12.382099137066024</v>
      </c>
      <c r="AT52" s="64">
        <f t="shared" si="124"/>
        <v>-15.232142857142858</v>
      </c>
      <c r="AU52" s="64">
        <f t="shared" si="125"/>
        <v>12.070781546239729</v>
      </c>
      <c r="AV52" s="64">
        <f t="shared" si="126"/>
        <v>5.3571428571428568</v>
      </c>
      <c r="AW52" s="64">
        <f t="shared" si="127"/>
        <v>10.829616413916145</v>
      </c>
      <c r="AX52" s="64">
        <f t="shared" si="128"/>
        <v>-2.3197037990985248</v>
      </c>
      <c r="AY52" s="64">
        <f t="shared" si="129"/>
        <v>20.749023550157396</v>
      </c>
      <c r="AZ52" s="64">
        <f t="shared" si="130"/>
        <v>5.528509211907302</v>
      </c>
      <c r="BA52" s="64">
        <f t="shared" si="131"/>
        <v>12.571132953957578</v>
      </c>
      <c r="BB52" s="64">
        <f t="shared" si="132"/>
        <v>-19.657628676470587</v>
      </c>
      <c r="BC52" s="64">
        <f t="shared" si="150"/>
        <v>22.75132275132275</v>
      </c>
      <c r="BD52" s="64">
        <f t="shared" si="150"/>
        <v>7.5605778191985094</v>
      </c>
      <c r="BE52" s="64">
        <f t="shared" si="150"/>
        <v>8.6320805805263738</v>
      </c>
      <c r="BF52" s="64">
        <f t="shared" si="150"/>
        <v>-19.361914257228317</v>
      </c>
      <c r="BG52" s="64">
        <f t="shared" si="150"/>
        <v>18.261622156280911</v>
      </c>
      <c r="BH52" s="64">
        <f t="shared" si="133"/>
        <v>5.6978567694720335</v>
      </c>
      <c r="BI52" s="64">
        <f t="shared" si="134"/>
        <v>13.90702274975272</v>
      </c>
      <c r="BJ52" s="64">
        <f t="shared" si="135"/>
        <v>-24.591872177839527</v>
      </c>
      <c r="BK52" s="64">
        <f t="shared" si="136"/>
        <v>19.461077844311379</v>
      </c>
      <c r="BL52" s="64">
        <f t="shared" si="137"/>
        <v>2.4098708309234622</v>
      </c>
      <c r="BM52" s="64">
        <f t="shared" si="138"/>
        <v>11.106927710843372</v>
      </c>
      <c r="BN52" s="64">
        <f t="shared" si="139"/>
        <v>-21.043713995255846</v>
      </c>
      <c r="BO52" s="64">
        <f t="shared" si="140"/>
        <v>16.437768240343349</v>
      </c>
      <c r="BP52" s="64">
        <f t="shared" si="141"/>
        <v>9.3991890895687433</v>
      </c>
      <c r="BQ52" s="64">
        <f t="shared" si="142"/>
        <v>8.3473719676549862</v>
      </c>
      <c r="BR52" s="64">
        <f t="shared" si="143"/>
        <v>-20.376273031174687</v>
      </c>
      <c r="BS52" s="64">
        <f t="shared" si="144"/>
        <v>19.90822105057606</v>
      </c>
      <c r="BT52" s="64">
        <f t="shared" si="145"/>
        <v>7.1248269684879091</v>
      </c>
      <c r="BU52" s="64">
        <f t="shared" si="146"/>
        <v>7.715110975980541</v>
      </c>
      <c r="BV52" s="64">
        <f t="shared" si="147"/>
        <v>-20.605461858725565</v>
      </c>
      <c r="BW52" s="64">
        <f t="shared" si="148"/>
        <v>20.353746333659231</v>
      </c>
      <c r="BX52" s="175"/>
      <c r="BY52" s="175"/>
      <c r="BZ52" s="175"/>
      <c r="CA52" s="175"/>
      <c r="CB52" s="175"/>
      <c r="CC52" s="175"/>
      <c r="CD52" s="175"/>
    </row>
    <row r="53" spans="1:82">
      <c r="A53" s="2" t="s">
        <v>7</v>
      </c>
      <c r="B53" s="138"/>
      <c r="C53" s="66">
        <f t="shared" si="82"/>
        <v>3.8610343320675047</v>
      </c>
      <c r="D53" s="66">
        <f t="shared" si="83"/>
        <v>2.5174509154619407</v>
      </c>
      <c r="E53" s="66">
        <f t="shared" si="84"/>
        <v>5.0721047143334284</v>
      </c>
      <c r="F53" s="66">
        <f t="shared" si="85"/>
        <v>1.0702864266496015</v>
      </c>
      <c r="G53" s="66">
        <f t="shared" si="149"/>
        <v>6.1257422585234789</v>
      </c>
      <c r="H53" s="66">
        <f t="shared" si="86"/>
        <v>2.2550552917540974</v>
      </c>
      <c r="I53" s="66">
        <f t="shared" si="87"/>
        <v>5.0937473055165059</v>
      </c>
      <c r="J53" s="66">
        <f t="shared" si="88"/>
        <v>0.28053261211792974</v>
      </c>
      <c r="K53" s="66">
        <f t="shared" si="89"/>
        <v>2.8746665896500478</v>
      </c>
      <c r="L53" s="66">
        <f t="shared" si="90"/>
        <v>2.5862588458288807</v>
      </c>
      <c r="M53" s="66">
        <f t="shared" si="91"/>
        <v>5.4190923864341256</v>
      </c>
      <c r="N53" s="66">
        <f t="shared" si="92"/>
        <v>-1.5155473484121864</v>
      </c>
      <c r="O53" s="66">
        <f t="shared" si="93"/>
        <v>2.4877480402740679</v>
      </c>
      <c r="P53" s="66">
        <f t="shared" si="94"/>
        <v>2.7496717512796169</v>
      </c>
      <c r="Q53" s="66">
        <f t="shared" si="95"/>
        <v>5.4209716981959346</v>
      </c>
      <c r="R53" s="66">
        <f t="shared" si="96"/>
        <v>-1.4638026807899929</v>
      </c>
      <c r="S53" s="66">
        <f t="shared" si="97"/>
        <v>3.7113379909875595</v>
      </c>
      <c r="T53" s="66">
        <f t="shared" si="98"/>
        <v>1.9223796662843611</v>
      </c>
      <c r="U53" s="66">
        <f t="shared" si="99"/>
        <v>4.5884001364860731</v>
      </c>
      <c r="V53" s="66">
        <f t="shared" si="100"/>
        <v>-0.47257037189232809</v>
      </c>
      <c r="W53" s="66">
        <f t="shared" si="101"/>
        <v>3.5469346307496541</v>
      </c>
      <c r="X53" s="66">
        <f t="shared" si="102"/>
        <v>1.8821554101056366</v>
      </c>
      <c r="Y53" s="66">
        <f t="shared" si="103"/>
        <v>4.6146010563888904</v>
      </c>
      <c r="Z53" s="66">
        <f t="shared" si="104"/>
        <v>-1.1813630005161775</v>
      </c>
      <c r="AA53" s="66">
        <f t="shared" si="105"/>
        <v>1.948722421908303</v>
      </c>
      <c r="AB53" s="66">
        <f t="shared" si="106"/>
        <v>1.9127276604953558</v>
      </c>
      <c r="AC53" s="66">
        <f t="shared" si="107"/>
        <v>4.1575239407599378</v>
      </c>
      <c r="AD53" s="66">
        <f t="shared" si="108"/>
        <v>0.43108415152652246</v>
      </c>
      <c r="AE53" s="66">
        <f t="shared" si="109"/>
        <v>3.5915600691951939</v>
      </c>
      <c r="AF53" s="66">
        <f t="shared" si="110"/>
        <v>3.1296504560996947</v>
      </c>
      <c r="AG53" s="66">
        <f t="shared" si="111"/>
        <v>2.407913288685231</v>
      </c>
      <c r="AH53" s="66">
        <f t="shared" si="112"/>
        <v>1.5791653221469228</v>
      </c>
      <c r="AI53" s="66">
        <f t="shared" si="113"/>
        <v>3.9888540806866719</v>
      </c>
      <c r="AJ53" s="66">
        <f t="shared" si="114"/>
        <v>2.6198218728854883</v>
      </c>
      <c r="AK53" s="66">
        <f t="shared" si="115"/>
        <v>4.7845783725507447</v>
      </c>
      <c r="AL53" s="66">
        <f t="shared" si="116"/>
        <v>0.25591916647529939</v>
      </c>
      <c r="AM53" s="66">
        <f t="shared" si="117"/>
        <v>2.1620855766506093</v>
      </c>
      <c r="AN53" s="66">
        <f t="shared" si="118"/>
        <v>2.508344196969277</v>
      </c>
      <c r="AO53" s="66">
        <f t="shared" si="119"/>
        <v>8.6324770906991848</v>
      </c>
      <c r="AP53" s="66">
        <f t="shared" si="120"/>
        <v>-4.5224712104480957</v>
      </c>
      <c r="AQ53" s="66">
        <f t="shared" si="121"/>
        <v>4.3158022887752621</v>
      </c>
      <c r="AR53" s="66">
        <f t="shared" si="122"/>
        <v>4.6649271834543464</v>
      </c>
      <c r="AS53" s="66">
        <f t="shared" si="123"/>
        <v>5.9288757914858028</v>
      </c>
      <c r="AT53" s="66">
        <f t="shared" si="124"/>
        <v>-2.9598718787359348</v>
      </c>
      <c r="AU53" s="66">
        <f t="shared" si="125"/>
        <v>1.1939960825151246</v>
      </c>
      <c r="AV53" s="66">
        <f t="shared" si="126"/>
        <v>7.0088527557475677</v>
      </c>
      <c r="AW53" s="66">
        <f t="shared" si="127"/>
        <v>5.7462513559229773</v>
      </c>
      <c r="AX53" s="66">
        <f t="shared" si="128"/>
        <v>-3.6837226297128356</v>
      </c>
      <c r="AY53" s="66">
        <f t="shared" si="129"/>
        <v>3.9798684734646206</v>
      </c>
      <c r="AZ53" s="66">
        <f t="shared" si="130"/>
        <v>5.3056908701497845</v>
      </c>
      <c r="BA53" s="66">
        <f t="shared" si="131"/>
        <v>7.0645873045304857</v>
      </c>
      <c r="BB53" s="66">
        <f t="shared" si="132"/>
        <v>-4.7678119095431413</v>
      </c>
      <c r="BC53" s="66">
        <f t="shared" si="150"/>
        <v>3.5898980392962527</v>
      </c>
      <c r="BD53" s="66">
        <f t="shared" si="150"/>
        <v>6.3486857519394837</v>
      </c>
      <c r="BE53" s="66">
        <f t="shared" si="150"/>
        <v>3.8821388845545068</v>
      </c>
      <c r="BF53" s="66">
        <f t="shared" si="150"/>
        <v>-4.2048396776700523</v>
      </c>
      <c r="BG53" s="66">
        <f t="shared" si="150"/>
        <v>2.7847158675109704</v>
      </c>
      <c r="BH53" s="66">
        <f t="shared" si="133"/>
        <v>5.2050092793854041</v>
      </c>
      <c r="BI53" s="66">
        <f t="shared" si="134"/>
        <v>9.2695805607622646</v>
      </c>
      <c r="BJ53" s="66">
        <f t="shared" si="135"/>
        <v>-2.8024275876895373</v>
      </c>
      <c r="BK53" s="66">
        <f t="shared" si="136"/>
        <v>1.3064186437035519</v>
      </c>
      <c r="BL53" s="66">
        <f t="shared" si="137"/>
        <v>5.9944845414226728</v>
      </c>
      <c r="BM53" s="66">
        <f t="shared" si="138"/>
        <v>5.7062004896348215</v>
      </c>
      <c r="BN53" s="66">
        <f t="shared" si="139"/>
        <v>-3.0482488970296857</v>
      </c>
      <c r="BO53" s="66">
        <f t="shared" si="140"/>
        <v>4.2635711723004119</v>
      </c>
      <c r="BP53" s="66">
        <f t="shared" si="141"/>
        <v>4.5714111482321993</v>
      </c>
      <c r="BQ53" s="66">
        <f t="shared" si="142"/>
        <v>1.619084115730983</v>
      </c>
      <c r="BR53" s="66">
        <f t="shared" si="143"/>
        <v>-1.3903861682809957</v>
      </c>
      <c r="BS53" s="66">
        <f t="shared" si="144"/>
        <v>2.9160033088220012</v>
      </c>
      <c r="BT53" s="66">
        <f t="shared" si="145"/>
        <v>4.0677103528499421</v>
      </c>
      <c r="BU53" s="66">
        <f t="shared" si="146"/>
        <v>3.1720711804544841</v>
      </c>
      <c r="BV53" s="66">
        <f t="shared" si="147"/>
        <v>-3.3980619046902505</v>
      </c>
      <c r="BW53" s="66">
        <f t="shared" si="148"/>
        <v>4.4002963601722334</v>
      </c>
      <c r="BX53" s="175"/>
      <c r="BY53" s="175"/>
      <c r="BZ53" s="175"/>
      <c r="CA53" s="175"/>
      <c r="CB53" s="175"/>
      <c r="CC53" s="175"/>
      <c r="CD53" s="175"/>
    </row>
    <row r="54" spans="1:82">
      <c r="A54" s="3" t="s">
        <v>8</v>
      </c>
      <c r="B54" s="136"/>
      <c r="C54" s="63">
        <f t="shared" si="82"/>
        <v>5.4396726737943597</v>
      </c>
      <c r="D54" s="63">
        <f t="shared" si="83"/>
        <v>3.8311627482299166</v>
      </c>
      <c r="E54" s="63">
        <f t="shared" si="84"/>
        <v>15.972499800143902</v>
      </c>
      <c r="F54" s="63">
        <f t="shared" si="85"/>
        <v>-9.8297373681670805</v>
      </c>
      <c r="G54" s="63">
        <f t="shared" si="149"/>
        <v>-0.21787325128049106</v>
      </c>
      <c r="H54" s="63">
        <f t="shared" si="86"/>
        <v>3.0453936027580926</v>
      </c>
      <c r="I54" s="63">
        <f t="shared" si="87"/>
        <v>13.737652681890596</v>
      </c>
      <c r="J54" s="63">
        <f t="shared" si="88"/>
        <v>-8.7564435396511087</v>
      </c>
      <c r="K54" s="63">
        <f t="shared" si="89"/>
        <v>2.3437360073075437</v>
      </c>
      <c r="L54" s="63">
        <f t="shared" si="90"/>
        <v>4.0001100030250827</v>
      </c>
      <c r="M54" s="63">
        <f t="shared" si="91"/>
        <v>15.019627922853729</v>
      </c>
      <c r="N54" s="63">
        <f t="shared" si="92"/>
        <v>-13.014218267014165</v>
      </c>
      <c r="O54" s="63">
        <f t="shared" si="93"/>
        <v>0.39404132628543975</v>
      </c>
      <c r="P54" s="63">
        <f t="shared" si="94"/>
        <v>8.8742102240091914</v>
      </c>
      <c r="Q54" s="63">
        <f t="shared" si="95"/>
        <v>21.621383979600807</v>
      </c>
      <c r="R54" s="63">
        <f t="shared" si="96"/>
        <v>-13.786871023713129</v>
      </c>
      <c r="S54" s="63">
        <f t="shared" si="97"/>
        <v>9.7358490566037741</v>
      </c>
      <c r="T54" s="63">
        <f t="shared" si="98"/>
        <v>4.0730551734678277</v>
      </c>
      <c r="U54" s="63">
        <f t="shared" si="99"/>
        <v>16.23467214920332</v>
      </c>
      <c r="V54" s="63">
        <f t="shared" si="100"/>
        <v>-12.742893240682255</v>
      </c>
      <c r="W54" s="63">
        <f t="shared" si="101"/>
        <v>8.1605467392563487</v>
      </c>
      <c r="X54" s="63">
        <f t="shared" si="102"/>
        <v>2.0147255689424366</v>
      </c>
      <c r="Y54" s="63">
        <f t="shared" si="103"/>
        <v>14.959648317039564</v>
      </c>
      <c r="Z54" s="63">
        <f t="shared" si="104"/>
        <v>-17.052394269733462</v>
      </c>
      <c r="AA54" s="63">
        <f t="shared" si="105"/>
        <v>3.0275402955292177</v>
      </c>
      <c r="AB54" s="63">
        <f t="shared" si="106"/>
        <v>1.502679778939108</v>
      </c>
      <c r="AC54" s="63">
        <f t="shared" si="107"/>
        <v>13.883177339496324</v>
      </c>
      <c r="AD54" s="63">
        <f t="shared" si="108"/>
        <v>-11.966836624153222</v>
      </c>
      <c r="AE54" s="63">
        <f t="shared" si="109"/>
        <v>4.7450285489269541</v>
      </c>
      <c r="AF54" s="63">
        <f t="shared" si="110"/>
        <v>3.5087719298245612</v>
      </c>
      <c r="AG54" s="63">
        <f t="shared" si="111"/>
        <v>16.470944309927361</v>
      </c>
      <c r="AH54" s="63">
        <f t="shared" si="112"/>
        <v>-12.96320357569773</v>
      </c>
      <c r="AI54" s="63">
        <f t="shared" si="113"/>
        <v>5.5831728544344426</v>
      </c>
      <c r="AJ54" s="63">
        <f t="shared" si="114"/>
        <v>3.7496288546099792</v>
      </c>
      <c r="AK54" s="63">
        <f t="shared" si="115"/>
        <v>16.413415282301479</v>
      </c>
      <c r="AL54" s="63">
        <f t="shared" si="116"/>
        <v>-14.271332076841132</v>
      </c>
      <c r="AM54" s="63">
        <f t="shared" si="117"/>
        <v>7.390211929211274</v>
      </c>
      <c r="AN54" s="63">
        <f t="shared" si="118"/>
        <v>3.41793398097757</v>
      </c>
      <c r="AO54" s="63">
        <f t="shared" si="119"/>
        <v>20.439679339005558</v>
      </c>
      <c r="AP54" s="63">
        <f t="shared" si="120"/>
        <v>-17.758993833966272</v>
      </c>
      <c r="AQ54" s="63">
        <f t="shared" si="121"/>
        <v>5.5908639523336641</v>
      </c>
      <c r="AR54" s="63">
        <f t="shared" si="122"/>
        <v>7.7212451800996895</v>
      </c>
      <c r="AS54" s="63">
        <f t="shared" si="123"/>
        <v>15.832896804609744</v>
      </c>
      <c r="AT54" s="63">
        <f t="shared" si="124"/>
        <v>-14.309402675711326</v>
      </c>
      <c r="AU54" s="63">
        <f t="shared" si="125"/>
        <v>5.6337408743073265</v>
      </c>
      <c r="AV54" s="63">
        <f t="shared" si="126"/>
        <v>3.7928306757150585</v>
      </c>
      <c r="AW54" s="63">
        <f t="shared" si="127"/>
        <v>16.799037304452465</v>
      </c>
      <c r="AX54" s="63">
        <f t="shared" si="128"/>
        <v>-16.979531561233596</v>
      </c>
      <c r="AY54" s="63">
        <f t="shared" si="129"/>
        <v>6.5694819619506921</v>
      </c>
      <c r="AZ54" s="63">
        <f t="shared" si="130"/>
        <v>5.5314028413943017</v>
      </c>
      <c r="BA54" s="63">
        <f t="shared" si="131"/>
        <v>16.09592820097841</v>
      </c>
      <c r="BB54" s="63">
        <f t="shared" si="132"/>
        <v>-14.835364192250422</v>
      </c>
      <c r="BC54" s="63">
        <f t="shared" si="150"/>
        <v>8.736618652455828</v>
      </c>
      <c r="BD54" s="63">
        <f t="shared" si="150"/>
        <v>2.9536184008176605</v>
      </c>
      <c r="BE54" s="63">
        <f t="shared" si="150"/>
        <v>14.887462476248883</v>
      </c>
      <c r="BF54" s="63">
        <f t="shared" si="150"/>
        <v>-16.509784581564695</v>
      </c>
      <c r="BG54" s="63">
        <f t="shared" si="150"/>
        <v>5.9210975329303066</v>
      </c>
      <c r="BH54" s="63">
        <f t="shared" si="133"/>
        <v>6.828869462212718</v>
      </c>
      <c r="BI54" s="63">
        <f t="shared" si="134"/>
        <v>11.963021141339304</v>
      </c>
      <c r="BJ54" s="63">
        <f t="shared" si="135"/>
        <v>-13.28638291852767</v>
      </c>
      <c r="BK54" s="63">
        <f t="shared" si="136"/>
        <v>7.7546515294859661</v>
      </c>
      <c r="BL54" s="63">
        <f t="shared" si="137"/>
        <v>5.5664491205478654</v>
      </c>
      <c r="BM54" s="63">
        <f t="shared" si="138"/>
        <v>15.10077347453633</v>
      </c>
      <c r="BN54" s="63">
        <f t="shared" si="139"/>
        <v>-13.394190471602679</v>
      </c>
      <c r="BO54" s="63">
        <f t="shared" si="140"/>
        <v>6.1295436215479597</v>
      </c>
      <c r="BP54" s="63">
        <f t="shared" si="141"/>
        <v>4.7011346662823295</v>
      </c>
      <c r="BQ54" s="63">
        <f t="shared" si="142"/>
        <v>14.138405706419721</v>
      </c>
      <c r="BR54" s="63">
        <f t="shared" si="143"/>
        <v>-14.665380229804404</v>
      </c>
      <c r="BS54" s="63">
        <f t="shared" si="144"/>
        <v>5.5992393873984989</v>
      </c>
      <c r="BT54" s="63">
        <f t="shared" si="145"/>
        <v>3.7620148436549457</v>
      </c>
      <c r="BU54" s="63">
        <f t="shared" si="146"/>
        <v>12.495016533383364</v>
      </c>
      <c r="BV54" s="63">
        <f t="shared" si="147"/>
        <v>-13.250224103066563</v>
      </c>
      <c r="BW54" s="63">
        <f t="shared" si="148"/>
        <v>5.0537091774205178</v>
      </c>
      <c r="BX54" s="175"/>
      <c r="BY54" s="175"/>
      <c r="BZ54" s="175"/>
      <c r="CA54" s="175"/>
      <c r="CB54" s="175"/>
      <c r="CC54" s="175"/>
      <c r="CD54" s="175"/>
    </row>
    <row r="55" spans="1:82">
      <c r="A55" s="3" t="s">
        <v>9</v>
      </c>
      <c r="B55" s="136"/>
      <c r="C55" s="63">
        <f t="shared" si="82"/>
        <v>9.4926674593737612</v>
      </c>
      <c r="D55" s="63">
        <f t="shared" si="83"/>
        <v>2.7730316742081453</v>
      </c>
      <c r="E55" s="63">
        <f t="shared" si="84"/>
        <v>6.1249936159458693</v>
      </c>
      <c r="F55" s="63">
        <f t="shared" si="85"/>
        <v>-2.5887819449054099</v>
      </c>
      <c r="G55" s="63">
        <f t="shared" si="149"/>
        <v>6.9158432708688249</v>
      </c>
      <c r="H55" s="63">
        <f t="shared" si="86"/>
        <v>1.785224889897322</v>
      </c>
      <c r="I55" s="63">
        <f t="shared" si="87"/>
        <v>5.832811521603011</v>
      </c>
      <c r="J55" s="63">
        <f t="shared" si="88"/>
        <v>-2.3818891814336101</v>
      </c>
      <c r="K55" s="63">
        <f t="shared" si="89"/>
        <v>2.3642449432311601</v>
      </c>
      <c r="L55" s="63">
        <f t="shared" si="90"/>
        <v>2.1167623897211203</v>
      </c>
      <c r="M55" s="63">
        <f t="shared" si="91"/>
        <v>5.5576493781346885</v>
      </c>
      <c r="N55" s="63">
        <f t="shared" si="92"/>
        <v>-4.0840428453721458</v>
      </c>
      <c r="O55" s="63">
        <f t="shared" si="93"/>
        <v>6.1277668012484607</v>
      </c>
      <c r="P55" s="63">
        <f t="shared" si="94"/>
        <v>0.7311874376062355</v>
      </c>
      <c r="Q55" s="63">
        <f t="shared" si="95"/>
        <v>5.2391921572829032</v>
      </c>
      <c r="R55" s="63">
        <f t="shared" si="96"/>
        <v>-6.9865105624840922</v>
      </c>
      <c r="S55" s="63">
        <f t="shared" si="97"/>
        <v>5.2948419756464631</v>
      </c>
      <c r="T55" s="63">
        <f t="shared" si="98"/>
        <v>2.0530145530145529</v>
      </c>
      <c r="U55" s="63">
        <f t="shared" si="99"/>
        <v>4.825566590272472</v>
      </c>
      <c r="V55" s="63">
        <f t="shared" si="100"/>
        <v>-3.9596744807482085</v>
      </c>
      <c r="W55" s="63">
        <f t="shared" si="101"/>
        <v>5.8176299481472116</v>
      </c>
      <c r="X55" s="63">
        <f t="shared" si="102"/>
        <v>1.3983506633201863</v>
      </c>
      <c r="Y55" s="63">
        <f t="shared" si="103"/>
        <v>4.5261669024045261</v>
      </c>
      <c r="Z55" s="63">
        <f t="shared" si="104"/>
        <v>-3.0446549391069015</v>
      </c>
      <c r="AA55" s="63">
        <f t="shared" si="105"/>
        <v>4.4312630844382417</v>
      </c>
      <c r="AB55" s="63">
        <f t="shared" si="106"/>
        <v>0.75732264171956787</v>
      </c>
      <c r="AC55" s="63">
        <f t="shared" si="107"/>
        <v>6.2230573670830109</v>
      </c>
      <c r="AD55" s="63">
        <f t="shared" si="108"/>
        <v>-8.8137356919875138</v>
      </c>
      <c r="AE55" s="63">
        <f t="shared" si="109"/>
        <v>5.888394385484423</v>
      </c>
      <c r="AF55" s="63">
        <f t="shared" si="110"/>
        <v>1.6057764845349716</v>
      </c>
      <c r="AG55" s="63">
        <f t="shared" si="111"/>
        <v>7.9762409843020787</v>
      </c>
      <c r="AH55" s="63">
        <f t="shared" si="112"/>
        <v>-4.6620825147347773</v>
      </c>
      <c r="AI55" s="63">
        <f t="shared" si="113"/>
        <v>6.7591237867578879</v>
      </c>
      <c r="AJ55" s="63">
        <f t="shared" si="114"/>
        <v>0.77981739919316972</v>
      </c>
      <c r="AK55" s="63">
        <f t="shared" si="115"/>
        <v>7.9274482388768579</v>
      </c>
      <c r="AL55" s="63">
        <f t="shared" si="116"/>
        <v>-10.683229813664596</v>
      </c>
      <c r="AM55" s="63">
        <f t="shared" si="117"/>
        <v>5.9209219153586332</v>
      </c>
      <c r="AN55" s="63">
        <f t="shared" si="118"/>
        <v>10.026261489401614</v>
      </c>
      <c r="AO55" s="63">
        <f t="shared" si="119"/>
        <v>15.778705992668996</v>
      </c>
      <c r="AP55" s="63">
        <f t="shared" si="120"/>
        <v>-18.252098365483729</v>
      </c>
      <c r="AQ55" s="63">
        <f t="shared" si="121"/>
        <v>13.311717553814283</v>
      </c>
      <c r="AR55" s="63">
        <f t="shared" si="122"/>
        <v>4.4988474684047377</v>
      </c>
      <c r="AS55" s="63">
        <f t="shared" si="123"/>
        <v>4.0845820339240895</v>
      </c>
      <c r="AT55" s="63">
        <f t="shared" si="124"/>
        <v>-9.5878398129201994</v>
      </c>
      <c r="AU55" s="63">
        <f t="shared" si="125"/>
        <v>6.8380213385063042</v>
      </c>
      <c r="AV55" s="63">
        <f t="shared" si="126"/>
        <v>3.9264639128461192</v>
      </c>
      <c r="AW55" s="63">
        <f t="shared" si="127"/>
        <v>7.2504913736623706</v>
      </c>
      <c r="AX55" s="63">
        <f t="shared" si="128"/>
        <v>-9.394556437928463</v>
      </c>
      <c r="AY55" s="63">
        <f t="shared" si="129"/>
        <v>5.8431780895804151</v>
      </c>
      <c r="AZ55" s="63">
        <f t="shared" si="130"/>
        <v>4.3103143202938652</v>
      </c>
      <c r="BA55" s="63">
        <f t="shared" si="131"/>
        <v>6.9548578834162269</v>
      </c>
      <c r="BB55" s="63">
        <f t="shared" si="132"/>
        <v>-9.8167215423557828</v>
      </c>
      <c r="BC55" s="63">
        <f t="shared" si="150"/>
        <v>5.5432450494178891</v>
      </c>
      <c r="BD55" s="63">
        <f t="shared" si="150"/>
        <v>4.9521778251741262</v>
      </c>
      <c r="BE55" s="63">
        <f t="shared" si="150"/>
        <v>4.2803162607563587</v>
      </c>
      <c r="BF55" s="63">
        <f t="shared" si="150"/>
        <v>-10.757400809963155</v>
      </c>
      <c r="BG55" s="63">
        <f t="shared" si="150"/>
        <v>6.506733516758918</v>
      </c>
      <c r="BH55" s="63">
        <f t="shared" si="133"/>
        <v>6.3262966469568003</v>
      </c>
      <c r="BI55" s="63">
        <f t="shared" si="134"/>
        <v>5.5824522679017345</v>
      </c>
      <c r="BJ55" s="63">
        <f t="shared" si="135"/>
        <v>-6.5997746409227869</v>
      </c>
      <c r="BK55" s="63">
        <f t="shared" si="136"/>
        <v>5.6950809654750998</v>
      </c>
      <c r="BL55" s="63">
        <f t="shared" si="137"/>
        <v>5.515407296062901</v>
      </c>
      <c r="BM55" s="63">
        <f t="shared" si="138"/>
        <v>6.5585447372746701</v>
      </c>
      <c r="BN55" s="63">
        <f t="shared" si="139"/>
        <v>-8.9932126696832579</v>
      </c>
      <c r="BO55" s="63">
        <f t="shared" si="140"/>
        <v>11.237923046499802</v>
      </c>
      <c r="BP55" s="63">
        <f t="shared" si="141"/>
        <v>3.2151564404713535</v>
      </c>
      <c r="BQ55" s="63">
        <f t="shared" si="142"/>
        <v>7.189606810688451</v>
      </c>
      <c r="BR55" s="63">
        <f t="shared" si="143"/>
        <v>-12.790377375814893</v>
      </c>
      <c r="BS55" s="63">
        <f t="shared" si="144"/>
        <v>10.918088018530216</v>
      </c>
      <c r="BT55" s="63">
        <f t="shared" si="145"/>
        <v>3.4076886568580917</v>
      </c>
      <c r="BU55" s="63">
        <f t="shared" si="146"/>
        <v>8.0732513310078939</v>
      </c>
      <c r="BV55" s="63">
        <f t="shared" si="147"/>
        <v>-12.948570943219941</v>
      </c>
      <c r="BW55" s="63">
        <f t="shared" si="148"/>
        <v>10.064396526490389</v>
      </c>
      <c r="BX55" s="175"/>
      <c r="BY55" s="175"/>
      <c r="BZ55" s="175"/>
      <c r="CA55" s="175"/>
      <c r="CB55" s="175"/>
      <c r="CC55" s="175"/>
      <c r="CD55" s="175"/>
    </row>
    <row r="56" spans="1:82">
      <c r="A56" s="3" t="s">
        <v>10</v>
      </c>
      <c r="B56" s="136"/>
      <c r="C56" s="63">
        <f t="shared" si="82"/>
        <v>3.9434864534146046</v>
      </c>
      <c r="D56" s="63">
        <f t="shared" si="83"/>
        <v>3.4233713707930087</v>
      </c>
      <c r="E56" s="63">
        <f t="shared" si="84"/>
        <v>3.2541899441340782</v>
      </c>
      <c r="F56" s="63">
        <f t="shared" si="85"/>
        <v>-2.5175165697281199</v>
      </c>
      <c r="G56" s="63">
        <f t="shared" si="149"/>
        <v>8.8265657260839632</v>
      </c>
      <c r="H56" s="63">
        <f t="shared" si="86"/>
        <v>2.9580517659059034</v>
      </c>
      <c r="I56" s="63">
        <f t="shared" si="87"/>
        <v>5.8947368421052628</v>
      </c>
      <c r="J56" s="63">
        <f t="shared" si="88"/>
        <v>-1.5515144427552343</v>
      </c>
      <c r="K56" s="63">
        <f t="shared" si="89"/>
        <v>8.8137433433947034</v>
      </c>
      <c r="L56" s="63">
        <f t="shared" si="90"/>
        <v>0.93555887907602087</v>
      </c>
      <c r="M56" s="63">
        <f t="shared" si="91"/>
        <v>6.6839714471122651</v>
      </c>
      <c r="N56" s="63">
        <f t="shared" si="92"/>
        <v>1.2064071370640714</v>
      </c>
      <c r="O56" s="63">
        <f t="shared" si="93"/>
        <v>5.8900130221376346</v>
      </c>
      <c r="P56" s="63">
        <f t="shared" si="94"/>
        <v>2.4406394853845428</v>
      </c>
      <c r="Q56" s="63">
        <f t="shared" si="95"/>
        <v>1.5975621017637824</v>
      </c>
      <c r="R56" s="63">
        <f t="shared" si="96"/>
        <v>3.6538811125249953</v>
      </c>
      <c r="S56" s="63">
        <f t="shared" si="97"/>
        <v>3.9196773062083481</v>
      </c>
      <c r="T56" s="63">
        <f t="shared" si="98"/>
        <v>1.603240232891739</v>
      </c>
      <c r="U56" s="63">
        <f t="shared" si="99"/>
        <v>1.8353957312515572</v>
      </c>
      <c r="V56" s="63">
        <f t="shared" si="100"/>
        <v>2.6259990213668245</v>
      </c>
      <c r="W56" s="63">
        <f t="shared" si="101"/>
        <v>4.5772409408773047</v>
      </c>
      <c r="X56" s="63">
        <f t="shared" si="102"/>
        <v>2.8951367781155013</v>
      </c>
      <c r="Y56" s="63">
        <f t="shared" si="103"/>
        <v>3.4044752972454031</v>
      </c>
      <c r="Z56" s="63">
        <f t="shared" si="104"/>
        <v>3.4637908870161405</v>
      </c>
      <c r="AA56" s="63">
        <f t="shared" si="105"/>
        <v>5.1356388486229037</v>
      </c>
      <c r="AB56" s="63">
        <f t="shared" si="106"/>
        <v>6.4079837174184222</v>
      </c>
      <c r="AC56" s="63">
        <f t="shared" si="107"/>
        <v>2.2089220707101869</v>
      </c>
      <c r="AD56" s="63">
        <f t="shared" si="108"/>
        <v>2.1611832176275279</v>
      </c>
      <c r="AE56" s="63">
        <f t="shared" si="109"/>
        <v>7.8295810435501974</v>
      </c>
      <c r="AF56" s="63">
        <f t="shared" si="110"/>
        <v>2.9263480929416925</v>
      </c>
      <c r="AG56" s="63">
        <f t="shared" si="111"/>
        <v>0.84655521243744003</v>
      </c>
      <c r="AH56" s="63">
        <f t="shared" si="112"/>
        <v>1.2987698643155061</v>
      </c>
      <c r="AI56" s="63">
        <f t="shared" si="113"/>
        <v>6.4210142283838021</v>
      </c>
      <c r="AJ56" s="63">
        <f t="shared" si="114"/>
        <v>6.5478231059307497</v>
      </c>
      <c r="AK56" s="63">
        <f t="shared" si="115"/>
        <v>2.3074094502665932</v>
      </c>
      <c r="AL56" s="63">
        <f t="shared" si="116"/>
        <v>0.25608769880492405</v>
      </c>
      <c r="AM56" s="63">
        <f t="shared" si="117"/>
        <v>4.8173874075733814</v>
      </c>
      <c r="AN56" s="63">
        <f t="shared" si="118"/>
        <v>7.7896536981616071</v>
      </c>
      <c r="AO56" s="63">
        <f t="shared" si="119"/>
        <v>3.2365540218943361</v>
      </c>
      <c r="AP56" s="63">
        <f t="shared" si="120"/>
        <v>-3.4616566774243123</v>
      </c>
      <c r="AQ56" s="63">
        <f t="shared" si="121"/>
        <v>9.0739045648107606</v>
      </c>
      <c r="AR56" s="63">
        <f t="shared" si="122"/>
        <v>8.027146349472762</v>
      </c>
      <c r="AS56" s="63">
        <f t="shared" si="123"/>
        <v>4.0058094369574766</v>
      </c>
      <c r="AT56" s="63">
        <f t="shared" si="124"/>
        <v>-4.2087487415971161</v>
      </c>
      <c r="AU56" s="63">
        <f t="shared" si="125"/>
        <v>7.5939926094179073</v>
      </c>
      <c r="AV56" s="63">
        <f t="shared" si="126"/>
        <v>5.0508869773450549</v>
      </c>
      <c r="AW56" s="63">
        <f t="shared" si="127"/>
        <v>2.2645470905818836</v>
      </c>
      <c r="AX56" s="63">
        <f t="shared" si="128"/>
        <v>0.35195776506819182</v>
      </c>
      <c r="AY56" s="63">
        <f t="shared" si="129"/>
        <v>7.2716644746456227</v>
      </c>
      <c r="AZ56" s="63">
        <f t="shared" si="130"/>
        <v>4.8933329700569432</v>
      </c>
      <c r="BA56" s="63">
        <f t="shared" si="131"/>
        <v>4.8728538403594897</v>
      </c>
      <c r="BB56" s="63">
        <f t="shared" si="132"/>
        <v>-2.3157894736842106</v>
      </c>
      <c r="BC56" s="63">
        <f t="shared" si="150"/>
        <v>2.7776369168356996</v>
      </c>
      <c r="BD56" s="63">
        <f t="shared" si="150"/>
        <v>9.3915210124458852</v>
      </c>
      <c r="BE56" s="63">
        <f t="shared" si="150"/>
        <v>-2.3237352962401707</v>
      </c>
      <c r="BF56" s="63">
        <f t="shared" si="150"/>
        <v>-6.3749076468415184</v>
      </c>
      <c r="BG56" s="63">
        <f t="shared" si="150"/>
        <v>1.8643236031752684</v>
      </c>
      <c r="BH56" s="63">
        <f t="shared" si="133"/>
        <v>9.1606971232409116</v>
      </c>
      <c r="BI56" s="63">
        <f t="shared" si="134"/>
        <v>-1.576593059796991</v>
      </c>
      <c r="BJ56" s="63">
        <f t="shared" si="135"/>
        <v>3.4249662009914377</v>
      </c>
      <c r="BK56" s="63">
        <f t="shared" si="136"/>
        <v>3.5163398692810461</v>
      </c>
      <c r="BL56" s="63">
        <f t="shared" si="137"/>
        <v>5.2510838910636863</v>
      </c>
      <c r="BM56" s="63">
        <f t="shared" si="138"/>
        <v>-0.46391649503089449</v>
      </c>
      <c r="BN56" s="63">
        <f t="shared" si="139"/>
        <v>2.6176748297406434</v>
      </c>
      <c r="BO56" s="63">
        <f t="shared" si="140"/>
        <v>2.8132341425215346</v>
      </c>
      <c r="BP56" s="63">
        <f t="shared" si="141"/>
        <v>5.7771769141420872</v>
      </c>
      <c r="BQ56" s="63">
        <f t="shared" si="142"/>
        <v>-1.3033068711634355</v>
      </c>
      <c r="BR56" s="63">
        <f t="shared" si="143"/>
        <v>3.6387181498166963</v>
      </c>
      <c r="BS56" s="63">
        <f t="shared" si="144"/>
        <v>3.5795994509168985</v>
      </c>
      <c r="BT56" s="63">
        <f t="shared" si="145"/>
        <v>1.2641022155770014</v>
      </c>
      <c r="BU56" s="63">
        <f t="shared" si="146"/>
        <v>-1.8959731543624161</v>
      </c>
      <c r="BV56" s="63">
        <f t="shared" si="147"/>
        <v>2.9331280998802804</v>
      </c>
      <c r="BW56" s="63">
        <f t="shared" si="148"/>
        <v>2.1259450029077009</v>
      </c>
      <c r="BX56" s="175"/>
      <c r="BY56" s="175"/>
      <c r="BZ56" s="175"/>
      <c r="CA56" s="175"/>
      <c r="CB56" s="175"/>
      <c r="CC56" s="175"/>
      <c r="CD56" s="175"/>
    </row>
    <row r="57" spans="1:82">
      <c r="A57" s="3" t="s">
        <v>11</v>
      </c>
      <c r="B57" s="136"/>
      <c r="C57" s="63">
        <f t="shared" si="82"/>
        <v>3.7501691276861782</v>
      </c>
      <c r="D57" s="63">
        <f t="shared" si="83"/>
        <v>4.2638889533214703</v>
      </c>
      <c r="E57" s="63">
        <f t="shared" si="84"/>
        <v>1.360535473539993</v>
      </c>
      <c r="F57" s="63">
        <f t="shared" si="85"/>
        <v>1.9492228520089934</v>
      </c>
      <c r="G57" s="63">
        <f t="shared" si="149"/>
        <v>4.1057938003566177</v>
      </c>
      <c r="H57" s="63">
        <f t="shared" si="86"/>
        <v>4.1357752648507482</v>
      </c>
      <c r="I57" s="63">
        <f t="shared" si="87"/>
        <v>1.5959167408418122</v>
      </c>
      <c r="J57" s="63">
        <f t="shared" si="88"/>
        <v>4.9769415910106609</v>
      </c>
      <c r="K57" s="63">
        <f t="shared" si="89"/>
        <v>3.5366951674462244</v>
      </c>
      <c r="L57" s="63">
        <f t="shared" si="90"/>
        <v>3.6866020581476797</v>
      </c>
      <c r="M57" s="63">
        <f t="shared" si="91"/>
        <v>1.3799972094794337</v>
      </c>
      <c r="N57" s="63">
        <f t="shared" si="92"/>
        <v>0.93593815463015384</v>
      </c>
      <c r="O57" s="63">
        <f t="shared" si="93"/>
        <v>2.4671176532626218</v>
      </c>
      <c r="P57" s="63">
        <f t="shared" si="94"/>
        <v>4.6360488453988751</v>
      </c>
      <c r="Q57" s="63">
        <f t="shared" si="95"/>
        <v>1.2499385218545997</v>
      </c>
      <c r="R57" s="63">
        <f t="shared" si="96"/>
        <v>3.6376000999264351</v>
      </c>
      <c r="S57" s="63">
        <f t="shared" si="97"/>
        <v>2.1841604842381601</v>
      </c>
      <c r="T57" s="63">
        <f t="shared" si="98"/>
        <v>4.4689076731537911</v>
      </c>
      <c r="U57" s="63">
        <f t="shared" si="99"/>
        <v>1.0173743962867763</v>
      </c>
      <c r="V57" s="63">
        <f t="shared" si="100"/>
        <v>6.3184561508084256</v>
      </c>
      <c r="W57" s="63">
        <f t="shared" si="101"/>
        <v>4.0839115097998135</v>
      </c>
      <c r="X57" s="63">
        <f t="shared" si="102"/>
        <v>2.8077530793263064</v>
      </c>
      <c r="Y57" s="63">
        <f t="shared" si="103"/>
        <v>8.8197667564652027E-2</v>
      </c>
      <c r="Z57" s="63">
        <f t="shared" si="104"/>
        <v>6.3258780367573708</v>
      </c>
      <c r="AA57" s="63">
        <f t="shared" si="105"/>
        <v>0.9707303864048451</v>
      </c>
      <c r="AB57" s="63">
        <f t="shared" si="106"/>
        <v>0.65664364079641835</v>
      </c>
      <c r="AC57" s="63">
        <f t="shared" si="107"/>
        <v>-1.0863246621130591</v>
      </c>
      <c r="AD57" s="63">
        <f t="shared" si="108"/>
        <v>8.6215692276298341</v>
      </c>
      <c r="AE57" s="63">
        <f t="shared" si="109"/>
        <v>1.7847078715010332</v>
      </c>
      <c r="AF57" s="63">
        <f t="shared" si="110"/>
        <v>0.58139534883720934</v>
      </c>
      <c r="AG57" s="63">
        <f t="shared" si="111"/>
        <v>-0.23855399577942929</v>
      </c>
      <c r="AH57" s="63">
        <f t="shared" si="112"/>
        <v>8.1670192219258713</v>
      </c>
      <c r="AI57" s="63">
        <f t="shared" si="113"/>
        <v>2.5167927897287647</v>
      </c>
      <c r="AJ57" s="63">
        <f t="shared" si="114"/>
        <v>1.0118603300986979</v>
      </c>
      <c r="AK57" s="63">
        <f t="shared" si="115"/>
        <v>2.2826176204942934</v>
      </c>
      <c r="AL57" s="63">
        <f t="shared" si="116"/>
        <v>7.2087982660351617</v>
      </c>
      <c r="AM57" s="63">
        <f t="shared" si="117"/>
        <v>-1.5499812804193187</v>
      </c>
      <c r="AN57" s="63">
        <f t="shared" si="118"/>
        <v>1.5211439002129601E-2</v>
      </c>
      <c r="AO57" s="63">
        <f t="shared" si="119"/>
        <v>3.6273764258555135</v>
      </c>
      <c r="AP57" s="63">
        <f t="shared" si="120"/>
        <v>4.7846187715564685</v>
      </c>
      <c r="AQ57" s="63">
        <f t="shared" si="121"/>
        <v>-0.15407241403459626</v>
      </c>
      <c r="AR57" s="63">
        <f t="shared" si="122"/>
        <v>0.80662130883074978</v>
      </c>
      <c r="AS57" s="63">
        <f t="shared" si="123"/>
        <v>1.1550236571110493</v>
      </c>
      <c r="AT57" s="63">
        <f t="shared" si="124"/>
        <v>7.7823634612739001</v>
      </c>
      <c r="AU57" s="63">
        <f t="shared" si="125"/>
        <v>1.0785352342782748</v>
      </c>
      <c r="AV57" s="63">
        <f t="shared" si="126"/>
        <v>0.78795837963431348</v>
      </c>
      <c r="AW57" s="63">
        <f t="shared" si="127"/>
        <v>1.583642377468172</v>
      </c>
      <c r="AX57" s="63">
        <f t="shared" si="128"/>
        <v>7.8570547607301338</v>
      </c>
      <c r="AY57" s="63">
        <f t="shared" si="129"/>
        <v>1.6009056551992271</v>
      </c>
      <c r="AZ57" s="63">
        <f t="shared" si="130"/>
        <v>0.48339626676271635</v>
      </c>
      <c r="BA57" s="63">
        <f t="shared" si="131"/>
        <v>2.4585573476702511</v>
      </c>
      <c r="BB57" s="63">
        <f t="shared" si="132"/>
        <v>5.4698004919376917</v>
      </c>
      <c r="BC57" s="63">
        <f t="shared" si="150"/>
        <v>0.4197826458744694</v>
      </c>
      <c r="BD57" s="63">
        <f t="shared" si="150"/>
        <v>1.1204178214040499</v>
      </c>
      <c r="BE57" s="63">
        <f t="shared" si="150"/>
        <v>1.3116393961355122</v>
      </c>
      <c r="BF57" s="63">
        <f t="shared" si="150"/>
        <v>4.8260019747314971</v>
      </c>
      <c r="BG57" s="63">
        <f t="shared" si="150"/>
        <v>0.64876398446810968</v>
      </c>
      <c r="BH57" s="63">
        <f t="shared" si="133"/>
        <v>2.0607530629589768</v>
      </c>
      <c r="BI57" s="63">
        <f t="shared" si="134"/>
        <v>8.7015915491633108E-2</v>
      </c>
      <c r="BJ57" s="63">
        <f t="shared" si="135"/>
        <v>4.9733570159857905</v>
      </c>
      <c r="BK57" s="63">
        <f t="shared" si="136"/>
        <v>0.73470478226021907</v>
      </c>
      <c r="BL57" s="63">
        <f t="shared" si="137"/>
        <v>1.944923308137736</v>
      </c>
      <c r="BM57" s="63">
        <f t="shared" si="138"/>
        <v>0.75445518796340461</v>
      </c>
      <c r="BN57" s="63">
        <f t="shared" si="139"/>
        <v>5.4223867108490769</v>
      </c>
      <c r="BO57" s="63">
        <f t="shared" si="140"/>
        <v>0.20410662530105728</v>
      </c>
      <c r="BP57" s="63">
        <f t="shared" si="141"/>
        <v>2.9535177414755367</v>
      </c>
      <c r="BQ57" s="63">
        <f t="shared" si="142"/>
        <v>-0.57375751820196264</v>
      </c>
      <c r="BR57" s="63">
        <f t="shared" si="143"/>
        <v>4.1907111871691809</v>
      </c>
      <c r="BS57" s="63">
        <f t="shared" si="144"/>
        <v>-6.8754774637127578E-2</v>
      </c>
      <c r="BT57" s="63">
        <f t="shared" si="145"/>
        <v>2.3889610886017891</v>
      </c>
      <c r="BU57" s="63">
        <f t="shared" si="146"/>
        <v>-0.75036398252883862</v>
      </c>
      <c r="BV57" s="63">
        <f t="shared" si="147"/>
        <v>4.5926427443015125</v>
      </c>
      <c r="BW57" s="63">
        <f t="shared" si="148"/>
        <v>-0.7903008663130765</v>
      </c>
      <c r="BX57" s="175"/>
      <c r="BY57" s="175"/>
      <c r="BZ57" s="175"/>
      <c r="CA57" s="175"/>
      <c r="CB57" s="175"/>
      <c r="CC57" s="175"/>
      <c r="CD57" s="175"/>
    </row>
    <row r="58" spans="1:82">
      <c r="A58" s="68" t="s">
        <v>12</v>
      </c>
      <c r="B58" s="137"/>
      <c r="C58" s="64">
        <f t="shared" si="82"/>
        <v>1.5348020615053521</v>
      </c>
      <c r="D58" s="64">
        <f t="shared" si="83"/>
        <v>0.99843819723337801</v>
      </c>
      <c r="E58" s="64">
        <f t="shared" si="84"/>
        <v>1.2260451758988238</v>
      </c>
      <c r="F58" s="64">
        <f t="shared" si="85"/>
        <v>9.5136123083637951</v>
      </c>
      <c r="G58" s="64">
        <f t="shared" si="149"/>
        <v>8.3446463489058562</v>
      </c>
      <c r="H58" s="64">
        <f t="shared" si="86"/>
        <v>1.3346208228437426</v>
      </c>
      <c r="I58" s="64">
        <f t="shared" si="87"/>
        <v>1.7923586532353208</v>
      </c>
      <c r="J58" s="64">
        <f t="shared" si="88"/>
        <v>4.8901172379975923</v>
      </c>
      <c r="K58" s="64">
        <f t="shared" si="89"/>
        <v>0.94347641308967278</v>
      </c>
      <c r="L58" s="64">
        <f t="shared" si="90"/>
        <v>2.471370831929943</v>
      </c>
      <c r="M58" s="64">
        <f t="shared" si="91"/>
        <v>1.873536299765808</v>
      </c>
      <c r="N58" s="64">
        <f t="shared" si="92"/>
        <v>3.0530348860657393</v>
      </c>
      <c r="O58" s="64">
        <f t="shared" si="93"/>
        <v>1.0214464621164683</v>
      </c>
      <c r="P58" s="64">
        <f t="shared" si="94"/>
        <v>0.48037810405609571</v>
      </c>
      <c r="Q58" s="64">
        <f t="shared" si="95"/>
        <v>1.1103828507537494</v>
      </c>
      <c r="R58" s="64">
        <f t="shared" si="96"/>
        <v>3.1420400381315536</v>
      </c>
      <c r="S58" s="64">
        <f t="shared" si="97"/>
        <v>0.96121852933565011</v>
      </c>
      <c r="T58" s="64">
        <f t="shared" si="98"/>
        <v>0.28195832875608773</v>
      </c>
      <c r="U58" s="64">
        <f t="shared" si="99"/>
        <v>0.97860220550646315</v>
      </c>
      <c r="V58" s="64">
        <f t="shared" si="100"/>
        <v>4.2380849063426629</v>
      </c>
      <c r="W58" s="64">
        <f t="shared" si="101"/>
        <v>0.10407271213487823</v>
      </c>
      <c r="X58" s="64">
        <f t="shared" si="102"/>
        <v>1.2059883559744939</v>
      </c>
      <c r="Y58" s="64">
        <f t="shared" si="103"/>
        <v>1.2224352828379674</v>
      </c>
      <c r="Z58" s="64">
        <f t="shared" si="104"/>
        <v>4.2556070498291669</v>
      </c>
      <c r="AA58" s="64">
        <f t="shared" si="105"/>
        <v>-0.44128621953989416</v>
      </c>
      <c r="AB58" s="64">
        <f t="shared" si="106"/>
        <v>0.6224945409510152</v>
      </c>
      <c r="AC58" s="64">
        <f t="shared" si="107"/>
        <v>1.4704929714322732</v>
      </c>
      <c r="AD58" s="64">
        <f t="shared" si="108"/>
        <v>6.6394279877425939</v>
      </c>
      <c r="AE58" s="64">
        <f t="shared" si="109"/>
        <v>0.89200191570881238</v>
      </c>
      <c r="AF58" s="64">
        <f t="shared" si="110"/>
        <v>4.2989378745623927</v>
      </c>
      <c r="AG58" s="64">
        <f t="shared" si="111"/>
        <v>-4.0392547290570331</v>
      </c>
      <c r="AH58" s="64">
        <f t="shared" si="112"/>
        <v>9.791018230324589</v>
      </c>
      <c r="AI58" s="64">
        <f t="shared" si="113"/>
        <v>1.7495545115826987</v>
      </c>
      <c r="AJ58" s="64">
        <f t="shared" si="114"/>
        <v>0.98179695377593801</v>
      </c>
      <c r="AK58" s="64">
        <f t="shared" si="115"/>
        <v>0.53342442715997485</v>
      </c>
      <c r="AL58" s="64">
        <f t="shared" si="116"/>
        <v>9.323296479259783</v>
      </c>
      <c r="AM58" s="64">
        <f t="shared" si="117"/>
        <v>-1.2623726868455027</v>
      </c>
      <c r="AN58" s="64">
        <f t="shared" si="118"/>
        <v>-2.0630539009152988</v>
      </c>
      <c r="AO58" s="64">
        <f t="shared" si="119"/>
        <v>5.6148939326509417</v>
      </c>
      <c r="AP58" s="64">
        <f t="shared" si="120"/>
        <v>3.8158110354191539</v>
      </c>
      <c r="AQ58" s="64">
        <f t="shared" si="121"/>
        <v>0.22774934042889033</v>
      </c>
      <c r="AR58" s="64">
        <f t="shared" si="122"/>
        <v>2.4140568754499641</v>
      </c>
      <c r="AS58" s="64">
        <f t="shared" si="123"/>
        <v>4.235407833747062</v>
      </c>
      <c r="AT58" s="64">
        <f t="shared" si="124"/>
        <v>2.8177622289194715</v>
      </c>
      <c r="AU58" s="64">
        <f t="shared" si="125"/>
        <v>-6.1390562866396099</v>
      </c>
      <c r="AV58" s="64">
        <f t="shared" si="126"/>
        <v>13.094276167805901</v>
      </c>
      <c r="AW58" s="64">
        <f t="shared" si="127"/>
        <v>3.5510842489427845</v>
      </c>
      <c r="AX58" s="64">
        <f t="shared" si="128"/>
        <v>-0.95103121620109654</v>
      </c>
      <c r="AY58" s="64">
        <f t="shared" si="129"/>
        <v>0.99593342872204227</v>
      </c>
      <c r="AZ58" s="64">
        <f t="shared" si="130"/>
        <v>7.3389877901015934</v>
      </c>
      <c r="BA58" s="64">
        <f t="shared" si="131"/>
        <v>5.7222743218366849</v>
      </c>
      <c r="BB58" s="64">
        <f t="shared" si="132"/>
        <v>-2.9436404553443829</v>
      </c>
      <c r="BC58" s="64">
        <f t="shared" si="150"/>
        <v>2.3559279004823561</v>
      </c>
      <c r="BD58" s="64">
        <f t="shared" si="150"/>
        <v>7.9716255766655086</v>
      </c>
      <c r="BE58" s="64">
        <f t="shared" si="150"/>
        <v>3.699960182547704</v>
      </c>
      <c r="BF58" s="64">
        <f t="shared" si="150"/>
        <v>2.4071831526715304</v>
      </c>
      <c r="BG58" s="64">
        <f t="shared" si="150"/>
        <v>1.8718274111675128</v>
      </c>
      <c r="BH58" s="64">
        <f t="shared" si="133"/>
        <v>2.8736445740494325</v>
      </c>
      <c r="BI58" s="64">
        <f t="shared" si="134"/>
        <v>18.331682078379568</v>
      </c>
      <c r="BJ58" s="64">
        <f t="shared" si="135"/>
        <v>-2.7187943344884524</v>
      </c>
      <c r="BK58" s="64">
        <f t="shared" si="136"/>
        <v>-3.0553696088744382</v>
      </c>
      <c r="BL58" s="64">
        <f t="shared" si="137"/>
        <v>7.8421701602959306</v>
      </c>
      <c r="BM58" s="64">
        <f t="shared" si="138"/>
        <v>6.4875371598445</v>
      </c>
      <c r="BN58" s="64">
        <f t="shared" si="139"/>
        <v>-2.3364184937831509</v>
      </c>
      <c r="BO58" s="64">
        <f t="shared" si="140"/>
        <v>4.0766067855493739</v>
      </c>
      <c r="BP58" s="64">
        <f t="shared" si="141"/>
        <v>4.551792618257875</v>
      </c>
      <c r="BQ58" s="64">
        <f t="shared" si="142"/>
        <v>-2.3783783783783785</v>
      </c>
      <c r="BR58" s="64">
        <f t="shared" si="143"/>
        <v>3.1401041181523683</v>
      </c>
      <c r="BS58" s="64">
        <f t="shared" si="144"/>
        <v>0.74858261000451554</v>
      </c>
      <c r="BT58" s="64">
        <f t="shared" si="145"/>
        <v>6.4122867302118509</v>
      </c>
      <c r="BU58" s="64">
        <f t="shared" si="146"/>
        <v>2.2622824998362021</v>
      </c>
      <c r="BV58" s="64">
        <f t="shared" si="147"/>
        <v>-2.3467818701032437</v>
      </c>
      <c r="BW58" s="64">
        <f t="shared" si="148"/>
        <v>5.6930229070595733</v>
      </c>
      <c r="BX58" s="175"/>
      <c r="BY58" s="175"/>
      <c r="BZ58" s="175"/>
      <c r="CA58" s="175"/>
      <c r="CB58" s="175"/>
      <c r="CC58" s="175"/>
      <c r="CD58" s="175"/>
    </row>
    <row r="59" spans="1:82" hidden="1">
      <c r="A59" s="2" t="s">
        <v>13</v>
      </c>
      <c r="B59" s="138"/>
      <c r="C59" s="66">
        <f t="shared" si="82"/>
        <v>3.190972639439893</v>
      </c>
      <c r="D59" s="66">
        <f t="shared" si="83"/>
        <v>3.5583092722831964</v>
      </c>
      <c r="E59" s="66">
        <f t="shared" si="84"/>
        <v>7.0743335312890858</v>
      </c>
      <c r="F59" s="66">
        <f t="shared" si="85"/>
        <v>-2.1794858497939043</v>
      </c>
      <c r="G59" s="66">
        <f t="shared" si="149"/>
        <v>4.1461999461040868</v>
      </c>
      <c r="H59" s="66">
        <f t="shared" si="86"/>
        <v>3.1605837796755241</v>
      </c>
      <c r="I59" s="66">
        <f t="shared" si="87"/>
        <v>5.9482997294303406</v>
      </c>
      <c r="J59" s="66">
        <f t="shared" si="88"/>
        <v>-2.022057669275227</v>
      </c>
      <c r="K59" s="66">
        <f t="shared" si="89"/>
        <v>2.667360802497678</v>
      </c>
      <c r="L59" s="66">
        <f t="shared" si="90"/>
        <v>3.0596884392891059</v>
      </c>
      <c r="M59" s="66">
        <f t="shared" si="91"/>
        <v>6.3526943237842168</v>
      </c>
      <c r="N59" s="66">
        <f t="shared" si="92"/>
        <v>-2.5591766273471479</v>
      </c>
      <c r="O59" s="66">
        <f t="shared" si="93"/>
        <v>2.522027202134252</v>
      </c>
      <c r="P59" s="66">
        <f t="shared" si="94"/>
        <v>2.8522634123945863</v>
      </c>
      <c r="Q59" s="66">
        <f t="shared" si="95"/>
        <v>6.8197355047978885</v>
      </c>
      <c r="R59" s="66">
        <f t="shared" si="96"/>
        <v>-3.7022962254557417</v>
      </c>
      <c r="S59" s="66">
        <f t="shared" si="97"/>
        <v>3.3396429153318676</v>
      </c>
      <c r="T59" s="66">
        <f t="shared" si="98"/>
        <v>2.1326766751202553</v>
      </c>
      <c r="U59" s="66">
        <f t="shared" si="99"/>
        <v>6.1808851225108397</v>
      </c>
      <c r="V59" s="66">
        <f t="shared" si="100"/>
        <v>-2.3907821407520409</v>
      </c>
      <c r="W59" s="66">
        <f t="shared" si="101"/>
        <v>3.3519142576280054</v>
      </c>
      <c r="X59" s="66">
        <f t="shared" si="102"/>
        <v>2.1910048154268544</v>
      </c>
      <c r="Y59" s="66">
        <f t="shared" si="103"/>
        <v>5.9541261165737751</v>
      </c>
      <c r="Z59" s="66">
        <f t="shared" si="104"/>
        <v>-2.9777412207305543</v>
      </c>
      <c r="AA59" s="66">
        <f t="shared" si="105"/>
        <v>1.9656855786154572</v>
      </c>
      <c r="AB59" s="66">
        <f t="shared" si="106"/>
        <v>2.1358648471310362</v>
      </c>
      <c r="AC59" s="66">
        <f t="shared" si="107"/>
        <v>5.8026138802715055</v>
      </c>
      <c r="AD59" s="66">
        <f t="shared" si="108"/>
        <v>-0.57948491415876191</v>
      </c>
      <c r="AE59" s="66">
        <f t="shared" si="109"/>
        <v>3.9384775391015592</v>
      </c>
      <c r="AF59" s="66">
        <f t="shared" si="110"/>
        <v>3.2183401979250061</v>
      </c>
      <c r="AG59" s="66">
        <f t="shared" si="111"/>
        <v>4.2900362493111386</v>
      </c>
      <c r="AH59" s="66">
        <f t="shared" si="112"/>
        <v>-1.8009038126018975</v>
      </c>
      <c r="AI59" s="66">
        <f t="shared" si="113"/>
        <v>3.3597071069382975</v>
      </c>
      <c r="AJ59" s="66">
        <f t="shared" si="114"/>
        <v>2.4951496117576069</v>
      </c>
      <c r="AK59" s="66">
        <f t="shared" si="115"/>
        <v>5.99962059039433</v>
      </c>
      <c r="AL59" s="66">
        <f t="shared" si="116"/>
        <v>-2.0617891556108847</v>
      </c>
      <c r="AM59" s="66">
        <f t="shared" si="117"/>
        <v>2.6720366052727589</v>
      </c>
      <c r="AN59" s="66">
        <f t="shared" si="118"/>
        <v>2.2257739281498599</v>
      </c>
      <c r="AO59" s="66">
        <f t="shared" si="119"/>
        <v>8.6989022288177154</v>
      </c>
      <c r="AP59" s="66">
        <f t="shared" si="120"/>
        <v>-5.4094300724106699</v>
      </c>
      <c r="AQ59" s="66">
        <f t="shared" si="121"/>
        <v>4.1289749436253809</v>
      </c>
      <c r="AR59" s="66">
        <f t="shared" si="122"/>
        <v>4.1818076299554887</v>
      </c>
      <c r="AS59" s="66">
        <f t="shared" si="123"/>
        <v>7.1569714175837875</v>
      </c>
      <c r="AT59" s="66">
        <f t="shared" si="124"/>
        <v>-3.8921326112759864</v>
      </c>
      <c r="AU59" s="66">
        <f t="shared" si="125"/>
        <v>2.3322042982409896</v>
      </c>
      <c r="AV59" s="66">
        <f t="shared" si="126"/>
        <v>5.79653060326463</v>
      </c>
      <c r="AW59" s="66">
        <f t="shared" si="127"/>
        <v>7.5063200223990458</v>
      </c>
      <c r="AX59" s="66">
        <f t="shared" si="128"/>
        <v>-4.0051899032790752</v>
      </c>
      <c r="AY59" s="66">
        <f t="shared" si="129"/>
        <v>4.7012203813015736</v>
      </c>
      <c r="AZ59" s="66">
        <f t="shared" si="130"/>
        <v>4.8007486404838122</v>
      </c>
      <c r="BA59" s="66">
        <f t="shared" si="131"/>
        <v>8.6834353849668311</v>
      </c>
      <c r="BB59" s="66">
        <f t="shared" si="132"/>
        <v>-5.3834360448935232</v>
      </c>
      <c r="BC59" s="66">
        <f t="shared" si="150"/>
        <v>4.5209010375542817</v>
      </c>
      <c r="BD59" s="66">
        <f t="shared" si="150"/>
        <v>5.6872901541901015</v>
      </c>
      <c r="BE59" s="66">
        <f t="shared" si="150"/>
        <v>5.9689019856864878</v>
      </c>
      <c r="BF59" s="66">
        <f t="shared" si="150"/>
        <v>-6.5481117682127552</v>
      </c>
      <c r="BG59" s="66">
        <f t="shared" si="150"/>
        <v>3.0012368474832978</v>
      </c>
      <c r="BH59" s="66">
        <f t="shared" si="133"/>
        <v>5.4451074934088579</v>
      </c>
      <c r="BI59" s="66">
        <f t="shared" si="134"/>
        <v>9.6371438822208457</v>
      </c>
      <c r="BJ59" s="66">
        <f t="shared" si="135"/>
        <v>-4.8858013168013645</v>
      </c>
      <c r="BK59" s="66">
        <f t="shared" si="136"/>
        <v>2.3189343308454125</v>
      </c>
      <c r="BL59" s="66">
        <f t="shared" si="137"/>
        <v>5.452914921470466</v>
      </c>
      <c r="BM59" s="66">
        <f t="shared" si="138"/>
        <v>7.2543148250121368</v>
      </c>
      <c r="BN59" s="66">
        <f t="shared" si="139"/>
        <v>-5.2771963508328499</v>
      </c>
      <c r="BO59" s="66">
        <f t="shared" si="140"/>
        <v>4.1500962155227707</v>
      </c>
      <c r="BP59" s="66">
        <f t="shared" si="141"/>
        <v>4.2781917841965882</v>
      </c>
      <c r="BQ59" s="66">
        <f t="shared" si="142"/>
        <v>4.8751893642970412</v>
      </c>
      <c r="BR59" s="66">
        <f t="shared" si="143"/>
        <v>-3.9719323538190352</v>
      </c>
      <c r="BS59" s="66">
        <f t="shared" si="144"/>
        <v>3.4421585990921781</v>
      </c>
      <c r="BT59" s="66">
        <f t="shared" si="145"/>
        <v>3.7295726738005812</v>
      </c>
      <c r="BU59" s="66">
        <f t="shared" si="146"/>
        <v>5.9448203491359051</v>
      </c>
      <c r="BV59" s="66">
        <f t="shared" si="147"/>
        <v>-5.5034641436626481</v>
      </c>
      <c r="BW59" s="66">
        <f t="shared" si="148"/>
        <v>4.6114867074076313</v>
      </c>
      <c r="BX59" s="175"/>
      <c r="BY59" s="175"/>
      <c r="BZ59" s="175"/>
      <c r="CA59" s="175"/>
      <c r="CB59" s="175"/>
      <c r="CC59" s="175"/>
      <c r="CD59" s="175"/>
    </row>
    <row r="60" spans="1:82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175"/>
      <c r="BY60" s="175"/>
      <c r="BZ60" s="175"/>
      <c r="CA60" s="175"/>
      <c r="CB60" s="175"/>
      <c r="CC60" s="175"/>
      <c r="CD60" s="175"/>
    </row>
    <row r="61" spans="1:82" ht="13.5" thickBot="1">
      <c r="A61" s="22" t="s">
        <v>211</v>
      </c>
      <c r="B61" s="139"/>
      <c r="C61" s="65">
        <f t="shared" si="82"/>
        <v>3.190972639439893</v>
      </c>
      <c r="D61" s="65">
        <f t="shared" si="83"/>
        <v>3.5583092722831964</v>
      </c>
      <c r="E61" s="65">
        <f t="shared" si="84"/>
        <v>7.0743335312890858</v>
      </c>
      <c r="F61" s="65">
        <f t="shared" si="85"/>
        <v>-2.1794858497939043</v>
      </c>
      <c r="G61" s="65">
        <f t="shared" si="149"/>
        <v>4.1461999461040868</v>
      </c>
      <c r="H61" s="65">
        <f t="shared" si="86"/>
        <v>3.1605837796755241</v>
      </c>
      <c r="I61" s="65">
        <f t="shared" si="87"/>
        <v>5.9482997294303406</v>
      </c>
      <c r="J61" s="65">
        <f t="shared" si="88"/>
        <v>-2.022057669275227</v>
      </c>
      <c r="K61" s="65">
        <f t="shared" si="89"/>
        <v>2.667360802497678</v>
      </c>
      <c r="L61" s="65">
        <f t="shared" si="90"/>
        <v>3.0596884392891059</v>
      </c>
      <c r="M61" s="65">
        <f t="shared" si="91"/>
        <v>6.3526943237842168</v>
      </c>
      <c r="N61" s="65">
        <f t="shared" si="92"/>
        <v>-2.5591766273471479</v>
      </c>
      <c r="O61" s="65">
        <f t="shared" si="93"/>
        <v>2.522027202134252</v>
      </c>
      <c r="P61" s="65">
        <f t="shared" si="94"/>
        <v>2.8522634123945863</v>
      </c>
      <c r="Q61" s="65">
        <f t="shared" si="95"/>
        <v>6.8197355047978885</v>
      </c>
      <c r="R61" s="65">
        <f t="shared" si="96"/>
        <v>-3.7022962254557417</v>
      </c>
      <c r="S61" s="65">
        <f t="shared" si="97"/>
        <v>3.3396429153318676</v>
      </c>
      <c r="T61" s="65">
        <f t="shared" si="98"/>
        <v>2.1326766751202553</v>
      </c>
      <c r="U61" s="65">
        <f t="shared" si="99"/>
        <v>6.1808851225108397</v>
      </c>
      <c r="V61" s="65">
        <f t="shared" si="100"/>
        <v>-2.3907821407520409</v>
      </c>
      <c r="W61" s="65">
        <f t="shared" si="101"/>
        <v>3.3519142576280054</v>
      </c>
      <c r="X61" s="65">
        <f t="shared" si="102"/>
        <v>2.1910048154268544</v>
      </c>
      <c r="Y61" s="65">
        <f t="shared" si="103"/>
        <v>5.9541261165737751</v>
      </c>
      <c r="Z61" s="65">
        <f t="shared" si="104"/>
        <v>-2.9777412207305543</v>
      </c>
      <c r="AA61" s="65">
        <f t="shared" si="105"/>
        <v>1.9656855786154572</v>
      </c>
      <c r="AB61" s="65">
        <f t="shared" si="106"/>
        <v>2.1358648471310362</v>
      </c>
      <c r="AC61" s="65">
        <f t="shared" si="107"/>
        <v>5.8026138802715055</v>
      </c>
      <c r="AD61" s="65">
        <f t="shared" si="108"/>
        <v>-0.57948491415876191</v>
      </c>
      <c r="AE61" s="65">
        <f t="shared" si="109"/>
        <v>3.9384775391015592</v>
      </c>
      <c r="AF61" s="65">
        <f t="shared" si="110"/>
        <v>3.2183401979250061</v>
      </c>
      <c r="AG61" s="65">
        <f t="shared" si="111"/>
        <v>4.2900362493111386</v>
      </c>
      <c r="AH61" s="65">
        <f t="shared" si="112"/>
        <v>-1.8009038126018975</v>
      </c>
      <c r="AI61" s="65">
        <f t="shared" si="113"/>
        <v>3.3597071069382975</v>
      </c>
      <c r="AJ61" s="65">
        <f t="shared" si="114"/>
        <v>2.4951496117576069</v>
      </c>
      <c r="AK61" s="65">
        <f t="shared" si="115"/>
        <v>5.99962059039433</v>
      </c>
      <c r="AL61" s="65">
        <f t="shared" si="116"/>
        <v>-2.0617891556108847</v>
      </c>
      <c r="AM61" s="65">
        <f t="shared" si="117"/>
        <v>2.6720366052727589</v>
      </c>
      <c r="AN61" s="65">
        <f t="shared" si="118"/>
        <v>2.2257739281498599</v>
      </c>
      <c r="AO61" s="65">
        <f t="shared" si="119"/>
        <v>8.6989022288177154</v>
      </c>
      <c r="AP61" s="65">
        <f t="shared" si="120"/>
        <v>-5.4094300724106699</v>
      </c>
      <c r="AQ61" s="65">
        <f t="shared" si="121"/>
        <v>4.1289749436253809</v>
      </c>
      <c r="AR61" s="65">
        <f t="shared" si="122"/>
        <v>4.1818076299554887</v>
      </c>
      <c r="AS61" s="65">
        <f t="shared" si="123"/>
        <v>7.1569714175837875</v>
      </c>
      <c r="AT61" s="65">
        <f t="shared" si="124"/>
        <v>-3.8921326112759864</v>
      </c>
      <c r="AU61" s="65">
        <f t="shared" si="125"/>
        <v>2.3322042982409896</v>
      </c>
      <c r="AV61" s="65">
        <f t="shared" si="126"/>
        <v>5.79653060326463</v>
      </c>
      <c r="AW61" s="65">
        <f t="shared" si="127"/>
        <v>7.5063200223990458</v>
      </c>
      <c r="AX61" s="65">
        <f t="shared" si="128"/>
        <v>-4.0051899032790752</v>
      </c>
      <c r="AY61" s="65">
        <f t="shared" si="129"/>
        <v>4.7012203813015736</v>
      </c>
      <c r="AZ61" s="65">
        <f t="shared" si="130"/>
        <v>4.8007486404838122</v>
      </c>
      <c r="BA61" s="65">
        <f t="shared" si="131"/>
        <v>8.6834353849668311</v>
      </c>
      <c r="BB61" s="65">
        <f t="shared" si="132"/>
        <v>-5.3834360448935232</v>
      </c>
      <c r="BC61" s="65">
        <f t="shared" si="150"/>
        <v>4.5209010375542817</v>
      </c>
      <c r="BD61" s="65">
        <f t="shared" si="150"/>
        <v>5.6872901541901015</v>
      </c>
      <c r="BE61" s="65">
        <f t="shared" si="150"/>
        <v>5.9689019856864878</v>
      </c>
      <c r="BF61" s="65">
        <f t="shared" si="150"/>
        <v>-6.5481117682127552</v>
      </c>
      <c r="BG61" s="65">
        <f t="shared" si="150"/>
        <v>3.0012368474832978</v>
      </c>
      <c r="BH61" s="65">
        <f t="shared" si="133"/>
        <v>5.4451074934088579</v>
      </c>
      <c r="BI61" s="65">
        <f t="shared" si="134"/>
        <v>9.6371438822208457</v>
      </c>
      <c r="BJ61" s="65">
        <f t="shared" si="135"/>
        <v>-4.8858013168013645</v>
      </c>
      <c r="BK61" s="65">
        <f t="shared" si="136"/>
        <v>2.3189343308454125</v>
      </c>
      <c r="BL61" s="65">
        <f t="shared" si="137"/>
        <v>5.452914921470466</v>
      </c>
      <c r="BM61" s="65">
        <f t="shared" si="138"/>
        <v>7.2543148250121368</v>
      </c>
      <c r="BN61" s="65">
        <f t="shared" ref="BN61" si="151">(BN21-BM21)/BM21*100</f>
        <v>-5.2771963508328499</v>
      </c>
      <c r="BO61" s="65">
        <f t="shared" ref="BO61" si="152">(BO21-BN21)/BN21*100</f>
        <v>4.1500962155227707</v>
      </c>
      <c r="BP61" s="65">
        <f t="shared" ref="BP61" si="153">(BP21-BO21)/BO21*100</f>
        <v>4.2781917841965882</v>
      </c>
      <c r="BQ61" s="65">
        <f t="shared" ref="BQ61" si="154">(BQ21-BP21)/BP21*100</f>
        <v>4.8751893642970412</v>
      </c>
      <c r="BR61" s="65">
        <f t="shared" ref="BR61" si="155">(BR21-BQ21)/BQ21*100</f>
        <v>-3.9719323538190352</v>
      </c>
      <c r="BS61" s="65">
        <f t="shared" ref="BS61" si="156">(BS21-BR21)/BR21*100</f>
        <v>3.4421585990921781</v>
      </c>
      <c r="BT61" s="65">
        <f t="shared" ref="BT61" si="157">(BT21-BS21)/BS21*100</f>
        <v>3.7295726738005812</v>
      </c>
      <c r="BU61" s="65">
        <f t="shared" ref="BU61" si="158">(BU21-BT21)/BT21*100</f>
        <v>5.9448203491359051</v>
      </c>
      <c r="BV61" s="65">
        <f t="shared" ref="BV61" si="159">(BV21-BU21)/BU21*100</f>
        <v>-5.5034641436626481</v>
      </c>
      <c r="BW61" s="65">
        <f>(BW21-BV21)/BV21*100</f>
        <v>4.6114867074076313</v>
      </c>
      <c r="BX61" s="175"/>
      <c r="BY61" s="175"/>
      <c r="BZ61" s="175"/>
      <c r="CA61" s="175"/>
      <c r="CB61" s="175"/>
      <c r="CC61" s="175"/>
      <c r="CD61" s="175"/>
    </row>
    <row r="62" spans="1:82">
      <c r="BX62" s="175"/>
      <c r="BY62" s="175"/>
      <c r="BZ62" s="175"/>
      <c r="CA62" s="175"/>
      <c r="CB62" s="175"/>
      <c r="CC62" s="175"/>
      <c r="CD62" s="175"/>
    </row>
    <row r="63" spans="1:82" ht="18">
      <c r="A63" s="206" t="str">
        <f>A23</f>
        <v>KZN – Annual Compensation of Employees</v>
      </c>
      <c r="B63" s="212"/>
      <c r="C63" s="212"/>
      <c r="D63" s="212"/>
      <c r="E63" s="212"/>
      <c r="F63" s="212"/>
      <c r="G63" s="212"/>
      <c r="H63" s="212"/>
      <c r="I63" s="212"/>
      <c r="J63" s="212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2"/>
      <c r="X63" s="212"/>
      <c r="Y63" s="212"/>
      <c r="Z63" s="213"/>
      <c r="AA63" s="213"/>
      <c r="AB63" s="213"/>
      <c r="AC63" s="213"/>
      <c r="AD63" s="213"/>
      <c r="AE63" s="213"/>
      <c r="AF63" s="213"/>
      <c r="AG63" s="213"/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3"/>
      <c r="BD63" s="213"/>
      <c r="BE63" s="213"/>
      <c r="BF63" s="213"/>
      <c r="BG63" s="213"/>
      <c r="BH63" s="213"/>
      <c r="BX63" s="175"/>
      <c r="BY63" s="175"/>
      <c r="BZ63" s="175"/>
      <c r="CA63" s="175"/>
      <c r="CB63" s="175"/>
      <c r="CC63" s="175"/>
      <c r="CD63" s="175"/>
    </row>
    <row r="64" spans="1:82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5" ht="13.5" thickBot="1">
      <c r="A65" s="52" t="s">
        <v>24</v>
      </c>
      <c r="B65" s="133" t="str">
        <f>B45</f>
        <v>1995q1</v>
      </c>
      <c r="C65" s="132" t="str">
        <f t="shared" ref="C65:BH65" si="160">C45</f>
        <v>1995q2</v>
      </c>
      <c r="D65" s="132" t="str">
        <f t="shared" si="160"/>
        <v>1995q3</v>
      </c>
      <c r="E65" s="132" t="str">
        <f t="shared" si="160"/>
        <v>1995q4</v>
      </c>
      <c r="F65" s="132" t="str">
        <f t="shared" si="160"/>
        <v>1996q1</v>
      </c>
      <c r="G65" s="132" t="str">
        <f t="shared" si="160"/>
        <v>1996q2</v>
      </c>
      <c r="H65" s="132" t="str">
        <f t="shared" si="160"/>
        <v>1996q3</v>
      </c>
      <c r="I65" s="132" t="str">
        <f t="shared" si="160"/>
        <v>1996q4</v>
      </c>
      <c r="J65" s="132" t="str">
        <f t="shared" si="160"/>
        <v>1997q1</v>
      </c>
      <c r="K65" s="132" t="str">
        <f t="shared" si="160"/>
        <v>1997q2</v>
      </c>
      <c r="L65" s="132" t="str">
        <f t="shared" si="160"/>
        <v>1997q3</v>
      </c>
      <c r="M65" s="132" t="str">
        <f t="shared" si="160"/>
        <v>1997q4</v>
      </c>
      <c r="N65" s="132" t="str">
        <f t="shared" si="160"/>
        <v>1998q1</v>
      </c>
      <c r="O65" s="132" t="str">
        <f t="shared" si="160"/>
        <v>1998q2</v>
      </c>
      <c r="P65" s="132" t="str">
        <f t="shared" si="160"/>
        <v>1998q3</v>
      </c>
      <c r="Q65" s="132" t="str">
        <f t="shared" si="160"/>
        <v>1998q4</v>
      </c>
      <c r="R65" s="132" t="str">
        <f t="shared" si="160"/>
        <v>1999q1</v>
      </c>
      <c r="S65" s="132" t="str">
        <f t="shared" si="160"/>
        <v>1999q2</v>
      </c>
      <c r="T65" s="132" t="str">
        <f t="shared" si="160"/>
        <v>1999q3</v>
      </c>
      <c r="U65" s="132" t="str">
        <f t="shared" si="160"/>
        <v>1999q4</v>
      </c>
      <c r="V65" s="132" t="str">
        <f t="shared" si="160"/>
        <v>2000q1</v>
      </c>
      <c r="W65" s="132" t="str">
        <f t="shared" si="160"/>
        <v>2000q2</v>
      </c>
      <c r="X65" s="132" t="str">
        <f t="shared" si="160"/>
        <v>2000q3</v>
      </c>
      <c r="Y65" s="132" t="str">
        <f t="shared" si="160"/>
        <v>2000q4</v>
      </c>
      <c r="Z65" s="132" t="str">
        <f t="shared" si="160"/>
        <v>2001q1</v>
      </c>
      <c r="AA65" s="132" t="str">
        <f t="shared" si="160"/>
        <v>2001q2</v>
      </c>
      <c r="AB65" s="132" t="str">
        <f t="shared" si="160"/>
        <v>2001q3</v>
      </c>
      <c r="AC65" s="132" t="str">
        <f t="shared" si="160"/>
        <v>2001q4</v>
      </c>
      <c r="AD65" s="132" t="str">
        <f t="shared" si="160"/>
        <v>2002q1</v>
      </c>
      <c r="AE65" s="132" t="str">
        <f t="shared" si="160"/>
        <v>2002q2</v>
      </c>
      <c r="AF65" s="132" t="str">
        <f t="shared" si="160"/>
        <v>2002q3</v>
      </c>
      <c r="AG65" s="132" t="str">
        <f t="shared" si="160"/>
        <v>2002q4</v>
      </c>
      <c r="AH65" s="132" t="str">
        <f t="shared" si="160"/>
        <v>2003q1</v>
      </c>
      <c r="AI65" s="132" t="str">
        <f t="shared" si="160"/>
        <v>2003q2</v>
      </c>
      <c r="AJ65" s="132" t="str">
        <f t="shared" si="160"/>
        <v>2003q3</v>
      </c>
      <c r="AK65" s="132" t="str">
        <f t="shared" si="160"/>
        <v>2003q4</v>
      </c>
      <c r="AL65" s="132" t="str">
        <f t="shared" si="160"/>
        <v>2004q1</v>
      </c>
      <c r="AM65" s="132" t="str">
        <f t="shared" si="160"/>
        <v>2004q2</v>
      </c>
      <c r="AN65" s="132" t="str">
        <f t="shared" si="160"/>
        <v>2004q3</v>
      </c>
      <c r="AO65" s="132" t="str">
        <f t="shared" si="160"/>
        <v>2004q4</v>
      </c>
      <c r="AP65" s="132" t="str">
        <f t="shared" si="160"/>
        <v>2005q1</v>
      </c>
      <c r="AQ65" s="132" t="str">
        <f t="shared" si="160"/>
        <v>2005q2</v>
      </c>
      <c r="AR65" s="132" t="str">
        <f t="shared" si="160"/>
        <v>2005q3</v>
      </c>
      <c r="AS65" s="132" t="str">
        <f t="shared" si="160"/>
        <v>2005q4</v>
      </c>
      <c r="AT65" s="132" t="str">
        <f t="shared" si="160"/>
        <v>2006q1</v>
      </c>
      <c r="AU65" s="132" t="str">
        <f t="shared" si="160"/>
        <v>2006q2</v>
      </c>
      <c r="AV65" s="132" t="str">
        <f t="shared" si="160"/>
        <v>2006q3</v>
      </c>
      <c r="AW65" s="132" t="str">
        <f t="shared" si="160"/>
        <v>2006q4</v>
      </c>
      <c r="AX65" s="132" t="str">
        <f t="shared" si="160"/>
        <v>2007q1</v>
      </c>
      <c r="AY65" s="132" t="str">
        <f t="shared" si="160"/>
        <v>2007q2</v>
      </c>
      <c r="AZ65" s="132" t="str">
        <f t="shared" si="160"/>
        <v>2007q3</v>
      </c>
      <c r="BA65" s="132" t="str">
        <f t="shared" si="160"/>
        <v>2007q4</v>
      </c>
      <c r="BB65" s="132" t="str">
        <f t="shared" si="160"/>
        <v>2008q1</v>
      </c>
      <c r="BC65" s="132" t="str">
        <f t="shared" si="160"/>
        <v>2008q2</v>
      </c>
      <c r="BD65" s="132" t="str">
        <f t="shared" si="160"/>
        <v>2008q3</v>
      </c>
      <c r="BE65" s="132" t="str">
        <f t="shared" si="160"/>
        <v>2008q4</v>
      </c>
      <c r="BF65" s="132" t="str">
        <f t="shared" si="160"/>
        <v>2009q1</v>
      </c>
      <c r="BG65" s="132" t="str">
        <f t="shared" si="160"/>
        <v>2009q2</v>
      </c>
      <c r="BH65" s="132" t="str">
        <f t="shared" si="160"/>
        <v>2009q3</v>
      </c>
      <c r="BI65" s="132" t="str">
        <f>BI45</f>
        <v>2009q4</v>
      </c>
      <c r="BJ65" s="132" t="str">
        <f t="shared" ref="BJ65:BM65" si="161">BJ45</f>
        <v>2010q1</v>
      </c>
      <c r="BK65" s="132" t="str">
        <f t="shared" si="161"/>
        <v>2010q2</v>
      </c>
      <c r="BL65" s="132" t="str">
        <f t="shared" si="161"/>
        <v>2010q3</v>
      </c>
      <c r="BM65" s="132" t="str">
        <f t="shared" si="161"/>
        <v>2010q4</v>
      </c>
      <c r="BN65" s="132" t="str">
        <f t="shared" ref="BN65:BR65" si="162">BN45</f>
        <v>2011q1</v>
      </c>
      <c r="BO65" s="132" t="str">
        <f t="shared" si="162"/>
        <v>2011q2</v>
      </c>
      <c r="BP65" s="132" t="str">
        <f t="shared" si="162"/>
        <v>2011q3</v>
      </c>
      <c r="BQ65" s="132" t="str">
        <f t="shared" si="162"/>
        <v>2011q4</v>
      </c>
      <c r="BR65" s="132" t="str">
        <f t="shared" si="162"/>
        <v>2012q1</v>
      </c>
      <c r="BS65" s="132" t="str">
        <f t="shared" ref="BS65:BT65" si="163">BS45</f>
        <v>2012q2</v>
      </c>
      <c r="BT65" s="132" t="str">
        <f t="shared" si="163"/>
        <v>2012q3</v>
      </c>
      <c r="BU65" s="132" t="str">
        <f t="shared" ref="BU65:BW65" si="164">BU45</f>
        <v>2012q4</v>
      </c>
      <c r="BV65" s="132" t="str">
        <f t="shared" si="164"/>
        <v>2013q1</v>
      </c>
      <c r="BW65" s="132" t="str">
        <f t="shared" si="164"/>
        <v>2013q2</v>
      </c>
    </row>
    <row r="66" spans="1:75" ht="13.5" thickTop="1">
      <c r="A66" s="53" t="s">
        <v>0</v>
      </c>
      <c r="B66" s="135"/>
      <c r="C66" s="61">
        <f t="shared" ref="C66:C81" si="165">(C26-B26)/B26*100</f>
        <v>5.9402619391377334</v>
      </c>
      <c r="D66" s="61">
        <f t="shared" ref="D66:D81" si="166">(D26-C26)/C26*100</f>
        <v>1.647317565243039</v>
      </c>
      <c r="E66" s="61">
        <f t="shared" ref="E66:E81" si="167">(E26-D26)/D26*100</f>
        <v>-3.7588183030078</v>
      </c>
      <c r="F66" s="61">
        <f t="shared" ref="F66:F81" si="168">(F26-E26)/E26*100</f>
        <v>13.213843951517287</v>
      </c>
      <c r="G66" s="61">
        <f t="shared" ref="G66:G81" si="169">(G26-F26)/F26*100</f>
        <v>3.8954647079763189</v>
      </c>
      <c r="H66" s="61">
        <f t="shared" ref="H66:H81" si="170">(H26-G26)/G26*100</f>
        <v>1.3828246741113133</v>
      </c>
      <c r="I66" s="61">
        <f t="shared" ref="I66:I81" si="171">(I26-H26)/H26*100</f>
        <v>-2.7554338661113071</v>
      </c>
      <c r="J66" s="61">
        <f t="shared" ref="J66:J81" si="172">(J26-I26)/I26*100</f>
        <v>4.5929943051748419</v>
      </c>
      <c r="K66" s="61">
        <f t="shared" ref="K66:K81" si="173">(K26-J26)/J26*100</f>
        <v>3.8555278792897427</v>
      </c>
      <c r="L66" s="61">
        <f t="shared" ref="L66:L81" si="174">(L26-K26)/K26*100</f>
        <v>1.8225506992449241</v>
      </c>
      <c r="M66" s="61">
        <f t="shared" ref="M66:M81" si="175">(M26-L26)/L26*100</f>
        <v>-2.6917942910329558</v>
      </c>
      <c r="N66" s="61">
        <f t="shared" ref="N66:N81" si="176">(N26-M26)/M26*100</f>
        <v>11.331417626542816</v>
      </c>
      <c r="O66" s="61">
        <f t="shared" ref="O66:O81" si="177">(O26-N26)/N26*100</f>
        <v>3.9426247065826021</v>
      </c>
      <c r="P66" s="61">
        <f t="shared" ref="P66:P81" si="178">(P26-O26)/O26*100</f>
        <v>0.76479598050288733</v>
      </c>
      <c r="Q66" s="61">
        <f t="shared" ref="Q66:Q81" si="179">(Q26-P26)/P26*100</f>
        <v>-2.6146687985954364</v>
      </c>
      <c r="R66" s="61">
        <f t="shared" ref="R66:R81" si="180">(R26-Q26)/Q26*100</f>
        <v>-9.9166760621398655</v>
      </c>
      <c r="S66" s="61">
        <f t="shared" ref="S66:S81" si="181">(S26-R26)/R26*100</f>
        <v>5.5000391238896471</v>
      </c>
      <c r="T66" s="61">
        <f t="shared" ref="T66:T81" si="182">(T26-S26)/S26*100</f>
        <v>-0.82111171698264851</v>
      </c>
      <c r="U66" s="61">
        <f t="shared" ref="U66:U81" si="183">(U26-T26)/T26*100</f>
        <v>-5.3051001770655075</v>
      </c>
      <c r="V66" s="61">
        <f t="shared" ref="V66:V81" si="184">(V26-U26)/U26*100</f>
        <v>6.5111171684696085</v>
      </c>
      <c r="W66" s="61">
        <f t="shared" ref="W66:W81" si="185">(W26-V26)/V26*100</f>
        <v>5.8690762831630039</v>
      </c>
      <c r="X66" s="61">
        <f t="shared" ref="X66:X81" si="186">(X26-W26)/W26*100</f>
        <v>-0.56110276472555454</v>
      </c>
      <c r="Y66" s="61">
        <f t="shared" ref="Y66:Y81" si="187">(Y26-X26)/X26*100</f>
        <v>-4.4672911245930429</v>
      </c>
      <c r="Z66" s="61">
        <f t="shared" ref="Z66:Z81" si="188">(Z26-Y26)/Y26*100</f>
        <v>8.1998424152907443</v>
      </c>
      <c r="AA66" s="61">
        <f t="shared" ref="AA66:AA81" si="189">(AA26-Z26)/Z26*100</f>
        <v>5.0865799783317565</v>
      </c>
      <c r="AB66" s="61">
        <f t="shared" ref="AB66:AB81" si="190">(AB26-AA26)/AA26*100</f>
        <v>-1.0913496514755985</v>
      </c>
      <c r="AC66" s="61">
        <f t="shared" ref="AC66:AC81" si="191">(AC26-AB26)/AB26*100</f>
        <v>-4.3222097728355244</v>
      </c>
      <c r="AD66" s="61">
        <f t="shared" ref="AD66:AD81" si="192">(AD26-AC26)/AC26*100</f>
        <v>22.50538857910913</v>
      </c>
      <c r="AE66" s="61">
        <f t="shared" ref="AE66:AE81" si="193">(AE26-AD26)/AD26*100</f>
        <v>12.571654013423208</v>
      </c>
      <c r="AF66" s="61">
        <f t="shared" ref="AF66:AF81" si="194">(AF26-AE26)/AE26*100</f>
        <v>2.0279065057572359</v>
      </c>
      <c r="AG66" s="61">
        <f t="shared" ref="AG66:AG81" si="195">(AG26-AF26)/AF26*100</f>
        <v>-7.2908739441349537</v>
      </c>
      <c r="AH66" s="61">
        <f t="shared" ref="AH66:AH81" si="196">(AH26-AG26)/AG26*100</f>
        <v>-3.4761972254609779</v>
      </c>
      <c r="AI66" s="61">
        <f t="shared" ref="AI66:AI81" si="197">(AI26-AH26)/AH26*100</f>
        <v>6.9819215748979726</v>
      </c>
      <c r="AJ66" s="61">
        <f t="shared" ref="AJ66:AJ81" si="198">(AJ26-AI26)/AI26*100</f>
        <v>0.48270636987229021</v>
      </c>
      <c r="AK66" s="61">
        <f t="shared" ref="AK66:AK81" si="199">(AK26-AJ26)/AJ26*100</f>
        <v>-6.8571922819529227</v>
      </c>
      <c r="AL66" s="61">
        <f t="shared" ref="AL66:AL81" si="200">(AL26-AK26)/AK26*100</f>
        <v>5.2033789505311429E-2</v>
      </c>
      <c r="AM66" s="61">
        <f t="shared" ref="AM66:AM81" si="201">(AM26-AL26)/AL26*100</f>
        <v>4.9869555810441071</v>
      </c>
      <c r="AN66" s="61">
        <f t="shared" ref="AN66:AN81" si="202">(AN26-AM26)/AM26*100</f>
        <v>-9.8900519230212293E-3</v>
      </c>
      <c r="AO66" s="61">
        <f t="shared" ref="AO66:AO81" si="203">(AO26-AN26)/AN26*100</f>
        <v>-6.4777972672680182</v>
      </c>
      <c r="AP66" s="61">
        <f t="shared" ref="AP66:AP81" si="204">(AP26-AO26)/AO26*100</f>
        <v>-10.090359108169245</v>
      </c>
      <c r="AQ66" s="61">
        <f t="shared" ref="AQ66:AQ81" si="205">(AQ26-AP26)/AP26*100</f>
        <v>5.4055684758359765</v>
      </c>
      <c r="AR66" s="61">
        <f t="shared" ref="AR66:AR81" si="206">(AR26-AQ26)/AQ26*100</f>
        <v>3.1307074485060213</v>
      </c>
      <c r="AS66" s="61">
        <f t="shared" ref="AS66:AS81" si="207">(AS26-AR26)/AR26*100</f>
        <v>-6.4063313878183035</v>
      </c>
      <c r="AT66" s="61">
        <f t="shared" ref="AT66:AT81" si="208">(AT26-AS26)/AS26*100</f>
        <v>10.728808242512072</v>
      </c>
      <c r="AU66" s="61">
        <f t="shared" ref="AU66:AU81" si="209">(AU26-AT26)/AT26*100</f>
        <v>5.3399498233040124</v>
      </c>
      <c r="AV66" s="61">
        <f t="shared" ref="AV66:AV81" si="210">(AV26-AU26)/AU26*100</f>
        <v>3.0483867007984555</v>
      </c>
      <c r="AW66" s="61">
        <f t="shared" ref="AW66:AW81" si="211">(AW26-AV26)/AV26*100</f>
        <v>-4.196112314286756</v>
      </c>
      <c r="AX66" s="61">
        <f t="shared" ref="AX66:AX81" si="212">(AX26-AW26)/AW26*100</f>
        <v>12.961032176460197</v>
      </c>
      <c r="AY66" s="61">
        <f t="shared" ref="AY66:AY81" si="213">(AY26-AX26)/AX26*100</f>
        <v>4.997322807035685</v>
      </c>
      <c r="AZ66" s="61">
        <f t="shared" ref="AZ66:AZ81" si="214">(AZ26-AY26)/AY26*100</f>
        <v>3.020167205981735</v>
      </c>
      <c r="BA66" s="61">
        <f t="shared" ref="BA66:BA81" si="215">(BA26-AZ26)/AZ26*100</f>
        <v>-3.7353680628160144</v>
      </c>
      <c r="BB66" s="61">
        <f t="shared" ref="BB66:BB81" si="216">(BB26-BA26)/BA26*100</f>
        <v>11.85148407907405</v>
      </c>
      <c r="BC66" s="61">
        <f t="shared" ref="BC66:BC81" si="217">(BC26-BB26)/BB26*100</f>
        <v>1.8807688850327089</v>
      </c>
      <c r="BD66" s="61">
        <f t="shared" ref="BD66:BD81" si="218">(BD26-BC26)/BC26*100</f>
        <v>2.2025002471051858</v>
      </c>
      <c r="BE66" s="61">
        <f t="shared" ref="BE66:BE81" si="219">(BE26-BD26)/BD26*100</f>
        <v>-2.4050508677670535</v>
      </c>
      <c r="BF66" s="61">
        <f t="shared" ref="BF66:BF81" si="220">(BF26-BE26)/BE26*100</f>
        <v>8.2718730250352568</v>
      </c>
      <c r="BG66" s="61">
        <f t="shared" ref="BG66:BG81" si="221">(BG26-BF26)/BF26*100</f>
        <v>0.28208114436868703</v>
      </c>
      <c r="BH66" s="61">
        <f t="shared" ref="BH66:BH81" si="222">(BH26-BG26)/BG26*100</f>
        <v>0.48966568614629696</v>
      </c>
      <c r="BI66" s="61">
        <f t="shared" ref="BI66:BI81" si="223">(BI26-BH26)/BH26*100</f>
        <v>-5.4509229644160104</v>
      </c>
      <c r="BJ66" s="61">
        <f t="shared" ref="BJ66:BJ81" si="224">(BJ26-BI26)/BI26*100</f>
        <v>13.562887738439478</v>
      </c>
      <c r="BK66" s="61">
        <f t="shared" ref="BK66:BK81" si="225">(BK26-BJ26)/BJ26*100</f>
        <v>1.5487270839662939</v>
      </c>
      <c r="BL66" s="61">
        <f t="shared" ref="BL66:BL81" si="226">(BL26-BK26)/BK26*100</f>
        <v>1.2742224494366632</v>
      </c>
      <c r="BM66" s="61">
        <f t="shared" ref="BM66:BM81" si="227">(BM26-BL26)/BL26*100</f>
        <v>-5.8600344252271723</v>
      </c>
      <c r="BN66" s="61">
        <f t="shared" ref="BN66:BN79" si="228">(BN26-BM26)/BM26*100</f>
        <v>8.8207049221951959</v>
      </c>
      <c r="BO66" s="61">
        <f t="shared" ref="BO66:BO79" si="229">(BO26-BN26)/BN26*100</f>
        <v>3.4441178134484796</v>
      </c>
      <c r="BP66" s="61">
        <f t="shared" ref="BP66:BP79" si="230">(BP26-BO26)/BO26*100</f>
        <v>-0.37628243125977145</v>
      </c>
      <c r="BQ66" s="61">
        <f t="shared" ref="BQ66:BQ79" si="231">(BQ26-BP26)/BP26*100</f>
        <v>-3.098869577479586</v>
      </c>
      <c r="BR66" s="61">
        <f t="shared" ref="BR66:BR79" si="232">(BR26-BQ26)/BQ26*100</f>
        <v>9.9664485964981413</v>
      </c>
      <c r="BS66" s="61">
        <f t="shared" ref="BS66:BS79" si="233">(BS26-BR26)/BR26*100</f>
        <v>3.6733277965881737</v>
      </c>
      <c r="BT66" s="61">
        <f t="shared" ref="BT66:BT79" si="234">(BT26-BS26)/BS26*100</f>
        <v>-0.66064448054907188</v>
      </c>
      <c r="BU66" s="61">
        <f t="shared" ref="BU66:BU79" si="235">(BU26-BT26)/BT26*100</f>
        <v>-2.7976028905957699</v>
      </c>
      <c r="BV66" s="61">
        <f t="shared" ref="BV66:BV79" si="236">(BV26-BU26)/BU26*100</f>
        <v>8.182105783660349</v>
      </c>
      <c r="BW66" s="61">
        <f t="shared" ref="BW66:BW79" si="237">(BW26-BV26)/BV26*100</f>
        <v>4.5663740110484277</v>
      </c>
    </row>
    <row r="67" spans="1:75">
      <c r="A67" s="54" t="s">
        <v>1</v>
      </c>
      <c r="B67" s="136"/>
      <c r="C67" s="63">
        <f t="shared" si="165"/>
        <v>7.5460989248421528</v>
      </c>
      <c r="D67" s="63">
        <f t="shared" si="166"/>
        <v>-0.42759389974034168</v>
      </c>
      <c r="E67" s="63">
        <f t="shared" si="167"/>
        <v>-7.9670428948287704</v>
      </c>
      <c r="F67" s="63">
        <f t="shared" si="168"/>
        <v>2.6546349902219162</v>
      </c>
      <c r="G67" s="63">
        <f t="shared" si="169"/>
        <v>7.5293062200957088</v>
      </c>
      <c r="H67" s="63">
        <f t="shared" si="170"/>
        <v>-0.43328568488619984</v>
      </c>
      <c r="I67" s="63">
        <f t="shared" si="171"/>
        <v>-7.9364281325065562</v>
      </c>
      <c r="J67" s="63">
        <f t="shared" si="172"/>
        <v>7.3636707813296942</v>
      </c>
      <c r="K67" s="63">
        <f t="shared" si="173"/>
        <v>7.5837742504409293</v>
      </c>
      <c r="L67" s="63">
        <f t="shared" si="174"/>
        <v>-0.40049802863665934</v>
      </c>
      <c r="M67" s="63">
        <f t="shared" si="175"/>
        <v>-8.0234181302998095</v>
      </c>
      <c r="N67" s="63">
        <f t="shared" si="176"/>
        <v>21.395865279388033</v>
      </c>
      <c r="O67" s="63">
        <f t="shared" si="177"/>
        <v>7.6150710806243138</v>
      </c>
      <c r="P67" s="63">
        <f t="shared" si="178"/>
        <v>-0.45265588914549526</v>
      </c>
      <c r="Q67" s="63">
        <f t="shared" si="179"/>
        <v>-8.0363771343726835</v>
      </c>
      <c r="R67" s="63">
        <f t="shared" si="180"/>
        <v>1.0878464687338134</v>
      </c>
      <c r="S67" s="63">
        <f t="shared" si="181"/>
        <v>6.6353964077336762</v>
      </c>
      <c r="T67" s="63">
        <f t="shared" si="182"/>
        <v>-3.5618495869541911</v>
      </c>
      <c r="U67" s="63">
        <f t="shared" si="183"/>
        <v>-8.8107687173211637</v>
      </c>
      <c r="V67" s="63">
        <f t="shared" si="184"/>
        <v>10.592608168502494</v>
      </c>
      <c r="W67" s="63">
        <f t="shared" si="185"/>
        <v>8.7023060979982372</v>
      </c>
      <c r="X67" s="63">
        <f t="shared" si="186"/>
        <v>-2.417538213998383</v>
      </c>
      <c r="Y67" s="63">
        <f t="shared" si="187"/>
        <v>-8.8948431509955252</v>
      </c>
      <c r="Z67" s="63">
        <f t="shared" si="188"/>
        <v>14.963997706122994</v>
      </c>
      <c r="AA67" s="63">
        <f t="shared" si="189"/>
        <v>7.2594545270201563</v>
      </c>
      <c r="AB67" s="63">
        <f t="shared" si="190"/>
        <v>-3.5920219302391443</v>
      </c>
      <c r="AC67" s="63">
        <f t="shared" si="191"/>
        <v>-9.0989312677713485</v>
      </c>
      <c r="AD67" s="63">
        <f t="shared" si="192"/>
        <v>41.267729643031103</v>
      </c>
      <c r="AE67" s="63">
        <f t="shared" si="193"/>
        <v>16.566626650660275</v>
      </c>
      <c r="AF67" s="63">
        <f t="shared" si="194"/>
        <v>0.59217301750770501</v>
      </c>
      <c r="AG67" s="63">
        <f t="shared" si="195"/>
        <v>-10.954696698233937</v>
      </c>
      <c r="AH67" s="63">
        <f t="shared" si="196"/>
        <v>-3.7282798915841679</v>
      </c>
      <c r="AI67" s="63">
        <f t="shared" si="197"/>
        <v>11.010605115408607</v>
      </c>
      <c r="AJ67" s="63">
        <f t="shared" si="198"/>
        <v>-0.8991289688114591</v>
      </c>
      <c r="AK67" s="63">
        <f t="shared" si="199"/>
        <v>-10.320385596824504</v>
      </c>
      <c r="AL67" s="63">
        <f t="shared" si="200"/>
        <v>-0.27025176794063011</v>
      </c>
      <c r="AM67" s="63">
        <f t="shared" si="201"/>
        <v>6.6519546027742624</v>
      </c>
      <c r="AN67" s="63">
        <f t="shared" si="202"/>
        <v>-0.88678687555423397</v>
      </c>
      <c r="AO67" s="63">
        <f t="shared" si="203"/>
        <v>-10.408589322994338</v>
      </c>
      <c r="AP67" s="63">
        <f t="shared" si="204"/>
        <v>-10.178476305927013</v>
      </c>
      <c r="AQ67" s="63">
        <f t="shared" si="205"/>
        <v>7.5016972165648284</v>
      </c>
      <c r="AR67" s="63">
        <f t="shared" si="206"/>
        <v>0.92042942848121667</v>
      </c>
      <c r="AS67" s="63">
        <f t="shared" si="207"/>
        <v>-11.335513039125194</v>
      </c>
      <c r="AT67" s="63">
        <f t="shared" si="208"/>
        <v>16.438248217436453</v>
      </c>
      <c r="AU67" s="63">
        <f t="shared" si="209"/>
        <v>7.2832742507251123</v>
      </c>
      <c r="AV67" s="63">
        <f t="shared" si="210"/>
        <v>0.96124962451186613</v>
      </c>
      <c r="AW67" s="63">
        <f t="shared" si="211"/>
        <v>-9.3424576019042096</v>
      </c>
      <c r="AX67" s="63">
        <f t="shared" si="212"/>
        <v>18.424551066896523</v>
      </c>
      <c r="AY67" s="63">
        <f t="shared" si="213"/>
        <v>6.2656289511393206</v>
      </c>
      <c r="AZ67" s="63">
        <f t="shared" si="214"/>
        <v>1.269136194177849</v>
      </c>
      <c r="BA67" s="63">
        <f t="shared" si="215"/>
        <v>-9.1381426072426368</v>
      </c>
      <c r="BB67" s="63">
        <f t="shared" si="216"/>
        <v>17.831925880541608</v>
      </c>
      <c r="BC67" s="63">
        <f t="shared" si="217"/>
        <v>1.3491862415966203</v>
      </c>
      <c r="BD67" s="63">
        <f t="shared" si="218"/>
        <v>0.3226040789272463</v>
      </c>
      <c r="BE67" s="63">
        <f t="shared" si="219"/>
        <v>-6.6315054901081885</v>
      </c>
      <c r="BF67" s="63">
        <f t="shared" si="220"/>
        <v>15.684115659242545</v>
      </c>
      <c r="BG67" s="63">
        <f t="shared" si="221"/>
        <v>0.68196100020657779</v>
      </c>
      <c r="BH67" s="63">
        <f t="shared" si="222"/>
        <v>-1.8220507131898063</v>
      </c>
      <c r="BI67" s="63">
        <f t="shared" si="223"/>
        <v>-9.5708870382876796</v>
      </c>
      <c r="BJ67" s="63">
        <f t="shared" si="224"/>
        <v>18.260664886428799</v>
      </c>
      <c r="BK67" s="63">
        <f t="shared" si="225"/>
        <v>1.502504173622714</v>
      </c>
      <c r="BL67" s="63">
        <f t="shared" si="226"/>
        <v>-2.4259868421052584</v>
      </c>
      <c r="BM67" s="63">
        <f t="shared" si="227"/>
        <v>-9.0391908975979849</v>
      </c>
      <c r="BN67" s="63">
        <f t="shared" si="228"/>
        <v>16.816445554483082</v>
      </c>
      <c r="BO67" s="63">
        <f t="shared" si="229"/>
        <v>3.971119133574009</v>
      </c>
      <c r="BP67" s="63">
        <f t="shared" si="230"/>
        <v>-2.8549382716049365</v>
      </c>
      <c r="BQ67" s="63">
        <f t="shared" si="231"/>
        <v>-9.0349483717235977</v>
      </c>
      <c r="BR67" s="63">
        <f t="shared" si="232"/>
        <v>18.061813056789305</v>
      </c>
      <c r="BS67" s="63">
        <f t="shared" si="233"/>
        <v>3.8519072550486233</v>
      </c>
      <c r="BT67" s="63">
        <f t="shared" si="234"/>
        <v>-1.710478934101568</v>
      </c>
      <c r="BU67" s="63">
        <f t="shared" si="235"/>
        <v>-8.4814068510716218</v>
      </c>
      <c r="BV67" s="63">
        <f t="shared" si="236"/>
        <v>16.900636713593563</v>
      </c>
      <c r="BW67" s="63">
        <f t="shared" si="237"/>
        <v>5.0284138082923802</v>
      </c>
    </row>
    <row r="68" spans="1:75">
      <c r="A68" s="57" t="s">
        <v>2</v>
      </c>
      <c r="B68" s="137"/>
      <c r="C68" s="64">
        <f t="shared" si="165"/>
        <v>1.8157709898536385</v>
      </c>
      <c r="D68" s="64">
        <f t="shared" si="166"/>
        <v>7.2765356768817648</v>
      </c>
      <c r="E68" s="64">
        <f t="shared" si="167"/>
        <v>6.8381510250859439</v>
      </c>
      <c r="F68" s="64">
        <f t="shared" si="168"/>
        <v>36.118889775219756</v>
      </c>
      <c r="G68" s="64">
        <f t="shared" si="169"/>
        <v>-2.0491803278688434</v>
      </c>
      <c r="H68" s="64">
        <f t="shared" si="170"/>
        <v>4.6443514644351396</v>
      </c>
      <c r="I68" s="64">
        <f t="shared" si="171"/>
        <v>6.0975609756097437</v>
      </c>
      <c r="J68" s="64">
        <f t="shared" si="172"/>
        <v>0.48485334111521977</v>
      </c>
      <c r="K68" s="64">
        <f t="shared" si="173"/>
        <v>-2.0508451510310373</v>
      </c>
      <c r="L68" s="64">
        <f t="shared" si="174"/>
        <v>5.6907721940115721</v>
      </c>
      <c r="M68" s="64">
        <f t="shared" si="175"/>
        <v>6.0508326850491301</v>
      </c>
      <c r="N68" s="64">
        <f t="shared" si="176"/>
        <v>-2.9817440129421318</v>
      </c>
      <c r="O68" s="64">
        <f t="shared" si="177"/>
        <v>-2.5924645696508808</v>
      </c>
      <c r="P68" s="64">
        <f t="shared" si="178"/>
        <v>3.158268275372599</v>
      </c>
      <c r="Q68" s="64">
        <f t="shared" si="179"/>
        <v>7.6711386308909519</v>
      </c>
      <c r="R68" s="64">
        <f t="shared" si="180"/>
        <v>-27.748271749684232</v>
      </c>
      <c r="S68" s="64">
        <f t="shared" si="181"/>
        <v>2.9260763606823672</v>
      </c>
      <c r="T68" s="64">
        <f t="shared" si="182"/>
        <v>5.6163280769048587</v>
      </c>
      <c r="U68" s="64">
        <f t="shared" si="183"/>
        <v>2.2134540943669836</v>
      </c>
      <c r="V68" s="64">
        <f t="shared" si="184"/>
        <v>-1.2982855785230234</v>
      </c>
      <c r="W68" s="64">
        <f t="shared" si="185"/>
        <v>-0.20502717886980676</v>
      </c>
      <c r="X68" s="64">
        <f t="shared" si="186"/>
        <v>3.7741091143053609</v>
      </c>
      <c r="Y68" s="64">
        <f t="shared" si="187"/>
        <v>5.2551854356893166</v>
      </c>
      <c r="Z68" s="64">
        <f t="shared" si="188"/>
        <v>-4.6567613883525611</v>
      </c>
      <c r="AA68" s="64">
        <f t="shared" si="189"/>
        <v>0.1066951186983174</v>
      </c>
      <c r="AB68" s="64">
        <f t="shared" si="190"/>
        <v>5.0492938982147582</v>
      </c>
      <c r="AC68" s="64">
        <f t="shared" si="191"/>
        <v>6.4426125554851161</v>
      </c>
      <c r="AD68" s="64">
        <f t="shared" si="192"/>
        <v>-13.603775592882904</v>
      </c>
      <c r="AE68" s="64">
        <f t="shared" si="193"/>
        <v>0</v>
      </c>
      <c r="AF68" s="64">
        <f t="shared" si="194"/>
        <v>7.2944620639180346</v>
      </c>
      <c r="AG68" s="64">
        <f t="shared" si="195"/>
        <v>5.3092314688494859</v>
      </c>
      <c r="AH68" s="64">
        <f t="shared" si="196"/>
        <v>-2.7431578887787262</v>
      </c>
      <c r="AI68" s="64">
        <f t="shared" si="197"/>
        <v>-4.6145540306310942</v>
      </c>
      <c r="AJ68" s="64">
        <f t="shared" si="198"/>
        <v>5.1118591557687258</v>
      </c>
      <c r="AK68" s="64">
        <f t="shared" si="199"/>
        <v>4.0810542723536773</v>
      </c>
      <c r="AL68" s="64">
        <f t="shared" si="200"/>
        <v>0.92910300414827052</v>
      </c>
      <c r="AM68" s="64">
        <f t="shared" si="201"/>
        <v>0.50966465150324869</v>
      </c>
      <c r="AN68" s="64">
        <f t="shared" si="202"/>
        <v>2.492245448415368</v>
      </c>
      <c r="AO68" s="64">
        <f t="shared" si="203"/>
        <v>4.3685360141056293</v>
      </c>
      <c r="AP68" s="64">
        <f t="shared" si="204"/>
        <v>-9.8816409006824166</v>
      </c>
      <c r="AQ68" s="64">
        <f t="shared" si="205"/>
        <v>0.4569410909468623</v>
      </c>
      <c r="AR68" s="64">
        <f t="shared" si="206"/>
        <v>8.7147546067764292</v>
      </c>
      <c r="AS68" s="64">
        <f t="shared" si="207"/>
        <v>5.1539284440746336</v>
      </c>
      <c r="AT68" s="64">
        <f t="shared" si="208"/>
        <v>-0.56162187803032326</v>
      </c>
      <c r="AU68" s="64">
        <f t="shared" si="209"/>
        <v>0.84003890706516693</v>
      </c>
      <c r="AV68" s="64">
        <f t="shared" si="210"/>
        <v>8.1901087337776293</v>
      </c>
      <c r="AW68" s="64">
        <f t="shared" si="211"/>
        <v>7.6349489382395914</v>
      </c>
      <c r="AX68" s="64">
        <f t="shared" si="212"/>
        <v>2.3819531058190506</v>
      </c>
      <c r="AY68" s="64">
        <f t="shared" si="213"/>
        <v>2.1566720202682883</v>
      </c>
      <c r="AZ68" s="64">
        <f t="shared" si="214"/>
        <v>7.0997304423049092</v>
      </c>
      <c r="BA68" s="64">
        <f t="shared" si="215"/>
        <v>8.1667815299793336</v>
      </c>
      <c r="BB68" s="64">
        <f t="shared" si="216"/>
        <v>0.78449374494684276</v>
      </c>
      <c r="BC68" s="64">
        <f t="shared" si="217"/>
        <v>3.0308707615367152</v>
      </c>
      <c r="BD68" s="64">
        <f t="shared" si="218"/>
        <v>6.2033503285639311</v>
      </c>
      <c r="BE68" s="64">
        <f t="shared" si="219"/>
        <v>6.0917453998857329</v>
      </c>
      <c r="BF68" s="64">
        <f t="shared" si="220"/>
        <v>-4.8424955006782886</v>
      </c>
      <c r="BG68" s="64">
        <f t="shared" si="221"/>
        <v>-0.5780367242925859</v>
      </c>
      <c r="BH68" s="64">
        <f t="shared" si="222"/>
        <v>5.525046584161859</v>
      </c>
      <c r="BI68" s="64">
        <f t="shared" si="223"/>
        <v>2.8983682112992293</v>
      </c>
      <c r="BJ68" s="64">
        <f t="shared" si="224"/>
        <v>5.196299954433071</v>
      </c>
      <c r="BK68" s="64">
        <f t="shared" si="225"/>
        <v>1.6412721137130566</v>
      </c>
      <c r="BL68" s="64">
        <f t="shared" si="226"/>
        <v>8.6724684340258786</v>
      </c>
      <c r="BM68" s="64">
        <f t="shared" si="227"/>
        <v>-0.15275656158867554</v>
      </c>
      <c r="BN68" s="64">
        <f t="shared" si="228"/>
        <v>-4.2558712112238464</v>
      </c>
      <c r="BO68" s="64">
        <f t="shared" si="229"/>
        <v>2.3925461185504453</v>
      </c>
      <c r="BP68" s="64">
        <f t="shared" si="230"/>
        <v>4.6458457176825432</v>
      </c>
      <c r="BQ68" s="64">
        <f t="shared" si="231"/>
        <v>8.06641905178064</v>
      </c>
      <c r="BR68" s="64">
        <f t="shared" si="232"/>
        <v>-2.8506732441065794</v>
      </c>
      <c r="BS68" s="64">
        <f t="shared" si="233"/>
        <v>3.329726130025807</v>
      </c>
      <c r="BT68" s="64">
        <f t="shared" si="234"/>
        <v>1.3695319423185348</v>
      </c>
      <c r="BU68" s="64">
        <f t="shared" si="235"/>
        <v>7.8598108559167255</v>
      </c>
      <c r="BV68" s="64">
        <f t="shared" si="236"/>
        <v>-5.6888289983455396</v>
      </c>
      <c r="BW68" s="64">
        <f t="shared" si="237"/>
        <v>3.6552121328469864</v>
      </c>
    </row>
    <row r="69" spans="1:75">
      <c r="A69" s="53" t="s">
        <v>3</v>
      </c>
      <c r="B69" s="138"/>
      <c r="C69" s="66">
        <f t="shared" si="165"/>
        <v>1.3090282437089273</v>
      </c>
      <c r="D69" s="66">
        <f t="shared" si="166"/>
        <v>5.785673955101891</v>
      </c>
      <c r="E69" s="66">
        <f t="shared" si="167"/>
        <v>13.669754873274783</v>
      </c>
      <c r="F69" s="66">
        <f t="shared" si="168"/>
        <v>-10.6435709805945</v>
      </c>
      <c r="G69" s="66">
        <f t="shared" si="169"/>
        <v>0.18015774100250995</v>
      </c>
      <c r="H69" s="66">
        <f t="shared" si="170"/>
        <v>5.7013670801717344</v>
      </c>
      <c r="I69" s="66">
        <f t="shared" si="171"/>
        <v>9.5152527012591168</v>
      </c>
      <c r="J69" s="66">
        <f t="shared" si="172"/>
        <v>-9.3279285108794934</v>
      </c>
      <c r="K69" s="66">
        <f t="shared" si="173"/>
        <v>2.7809419149990391</v>
      </c>
      <c r="L69" s="66">
        <f t="shared" si="174"/>
        <v>4.0822679596520084</v>
      </c>
      <c r="M69" s="66">
        <f t="shared" si="175"/>
        <v>10.446622423446881</v>
      </c>
      <c r="N69" s="66">
        <f t="shared" si="176"/>
        <v>-7.3046414104395829</v>
      </c>
      <c r="O69" s="66">
        <f t="shared" si="177"/>
        <v>3.3976037014200546</v>
      </c>
      <c r="P69" s="66">
        <f t="shared" si="178"/>
        <v>3.4088424476281096</v>
      </c>
      <c r="Q69" s="66">
        <f t="shared" si="179"/>
        <v>12.010389658291649</v>
      </c>
      <c r="R69" s="66">
        <f t="shared" si="180"/>
        <v>-10.901120059748264</v>
      </c>
      <c r="S69" s="66">
        <f t="shared" si="181"/>
        <v>2.0979424656558554</v>
      </c>
      <c r="T69" s="66">
        <f t="shared" si="182"/>
        <v>2.4215428072888128</v>
      </c>
      <c r="U69" s="66">
        <f t="shared" si="183"/>
        <v>13.394175923874085</v>
      </c>
      <c r="V69" s="66">
        <f t="shared" si="184"/>
        <v>-8.8065760797038859</v>
      </c>
      <c r="W69" s="66">
        <f t="shared" si="185"/>
        <v>3.3616931981408422</v>
      </c>
      <c r="X69" s="66">
        <f t="shared" si="186"/>
        <v>3.0891821465801299</v>
      </c>
      <c r="Y69" s="66">
        <f t="shared" si="187"/>
        <v>11.520705228424021</v>
      </c>
      <c r="Z69" s="66">
        <f t="shared" si="188"/>
        <v>-7.4129733298346938</v>
      </c>
      <c r="AA69" s="66">
        <f t="shared" si="189"/>
        <v>2.0564235341874069</v>
      </c>
      <c r="AB69" s="66">
        <f t="shared" si="190"/>
        <v>2.5358910469531395</v>
      </c>
      <c r="AC69" s="66">
        <f t="shared" si="191"/>
        <v>11.965010618257999</v>
      </c>
      <c r="AD69" s="66">
        <f t="shared" si="192"/>
        <v>-8.6047264339294269</v>
      </c>
      <c r="AE69" s="66">
        <f t="shared" si="193"/>
        <v>4.6897072185287563</v>
      </c>
      <c r="AF69" s="66">
        <f t="shared" si="194"/>
        <v>2.6296650008197471</v>
      </c>
      <c r="AG69" s="66">
        <f t="shared" si="195"/>
        <v>11.48077583304131</v>
      </c>
      <c r="AH69" s="66">
        <f t="shared" si="196"/>
        <v>-10.288094793758356</v>
      </c>
      <c r="AI69" s="66">
        <f t="shared" si="197"/>
        <v>2.8269659763163042</v>
      </c>
      <c r="AJ69" s="66">
        <f t="shared" si="198"/>
        <v>1.6797989233433426</v>
      </c>
      <c r="AK69" s="66">
        <f t="shared" si="199"/>
        <v>12.072230703628998</v>
      </c>
      <c r="AL69" s="66">
        <f t="shared" si="200"/>
        <v>-9.5745375013243752</v>
      </c>
      <c r="AM69" s="66">
        <f t="shared" si="201"/>
        <v>4.3987794071642101</v>
      </c>
      <c r="AN69" s="66">
        <f t="shared" si="202"/>
        <v>1.464066727158581</v>
      </c>
      <c r="AO69" s="66">
        <f t="shared" si="203"/>
        <v>11.8524142711625</v>
      </c>
      <c r="AP69" s="66">
        <f t="shared" si="204"/>
        <v>-8.6494384892144165</v>
      </c>
      <c r="AQ69" s="66">
        <f t="shared" si="205"/>
        <v>3.796724989999134</v>
      </c>
      <c r="AR69" s="66">
        <f t="shared" si="206"/>
        <v>1.6231293031812504</v>
      </c>
      <c r="AS69" s="66">
        <f t="shared" si="207"/>
        <v>13.375541350940981</v>
      </c>
      <c r="AT69" s="66">
        <f t="shared" si="208"/>
        <v>-9.5117518757197264</v>
      </c>
      <c r="AU69" s="66">
        <f t="shared" si="209"/>
        <v>5.8438272488523859</v>
      </c>
      <c r="AV69" s="66">
        <f t="shared" si="210"/>
        <v>1.584288513474015</v>
      </c>
      <c r="AW69" s="66">
        <f t="shared" si="211"/>
        <v>14.899950868647549</v>
      </c>
      <c r="AX69" s="66">
        <f t="shared" si="212"/>
        <v>-7.5495097449491473</v>
      </c>
      <c r="AY69" s="66">
        <f t="shared" si="213"/>
        <v>6.9752733157012647</v>
      </c>
      <c r="AZ69" s="66">
        <f t="shared" si="214"/>
        <v>2.7734933914292621</v>
      </c>
      <c r="BA69" s="66">
        <f t="shared" si="215"/>
        <v>15.515862329264952</v>
      </c>
      <c r="BB69" s="66">
        <f t="shared" si="216"/>
        <v>-10.334666965811309</v>
      </c>
      <c r="BC69" s="66">
        <f t="shared" si="217"/>
        <v>7.4071110816254864</v>
      </c>
      <c r="BD69" s="66">
        <f t="shared" si="218"/>
        <v>3.8059687765637071</v>
      </c>
      <c r="BE69" s="66">
        <f t="shared" si="219"/>
        <v>13.550950911688645</v>
      </c>
      <c r="BF69" s="66">
        <f t="shared" si="220"/>
        <v>-15.154079506721999</v>
      </c>
      <c r="BG69" s="66">
        <f t="shared" si="221"/>
        <v>4.3275982775846975</v>
      </c>
      <c r="BH69" s="66">
        <f t="shared" si="222"/>
        <v>6.7868834945925771</v>
      </c>
      <c r="BI69" s="66">
        <f t="shared" si="223"/>
        <v>14.311180388401597</v>
      </c>
      <c r="BJ69" s="66">
        <f t="shared" si="224"/>
        <v>-12.991389570221196</v>
      </c>
      <c r="BK69" s="66">
        <f t="shared" si="225"/>
        <v>5.2526860748676256</v>
      </c>
      <c r="BL69" s="66">
        <f t="shared" si="226"/>
        <v>3.3270779863611968</v>
      </c>
      <c r="BM69" s="66">
        <f t="shared" si="227"/>
        <v>16.227234571162153</v>
      </c>
      <c r="BN69" s="66">
        <f t="shared" si="228"/>
        <v>-13.968490454986634</v>
      </c>
      <c r="BO69" s="66">
        <f t="shared" si="229"/>
        <v>3.7135716775291461</v>
      </c>
      <c r="BP69" s="66">
        <f t="shared" si="230"/>
        <v>3.3829838422176342</v>
      </c>
      <c r="BQ69" s="66">
        <f t="shared" si="231"/>
        <v>16.30531761725106</v>
      </c>
      <c r="BR69" s="66">
        <f t="shared" si="232"/>
        <v>-12.739393409150829</v>
      </c>
      <c r="BS69" s="66">
        <f t="shared" si="233"/>
        <v>4.4462653796723739</v>
      </c>
      <c r="BT69" s="66">
        <f t="shared" si="234"/>
        <v>3.5813608392969223</v>
      </c>
      <c r="BU69" s="66">
        <f t="shared" si="235"/>
        <v>15.975847364920398</v>
      </c>
      <c r="BV69" s="66">
        <f t="shared" si="236"/>
        <v>-12.92743117304166</v>
      </c>
      <c r="BW69" s="66">
        <f t="shared" si="237"/>
        <v>4.8138172876792735</v>
      </c>
    </row>
    <row r="70" spans="1:75">
      <c r="A70" s="54" t="s">
        <v>4</v>
      </c>
      <c r="B70" s="136"/>
      <c r="C70" s="63">
        <f t="shared" si="165"/>
        <v>0.25907920203607659</v>
      </c>
      <c r="D70" s="63">
        <f t="shared" si="166"/>
        <v>6.824144587836499</v>
      </c>
      <c r="E70" s="63">
        <f t="shared" si="167"/>
        <v>14.889208895162525</v>
      </c>
      <c r="F70" s="63">
        <f t="shared" si="168"/>
        <v>-11.299311579982515</v>
      </c>
      <c r="G70" s="63">
        <f t="shared" si="169"/>
        <v>-0.92683405256961271</v>
      </c>
      <c r="H70" s="63">
        <f t="shared" si="170"/>
        <v>6.2854880109743219</v>
      </c>
      <c r="I70" s="63">
        <f t="shared" si="171"/>
        <v>9.8928880314017533</v>
      </c>
      <c r="J70" s="63">
        <f t="shared" si="172"/>
        <v>-9.7440322132280279</v>
      </c>
      <c r="K70" s="63">
        <f t="shared" si="173"/>
        <v>1.769958969132986</v>
      </c>
      <c r="L70" s="63">
        <f t="shared" si="174"/>
        <v>4.4269941236923236</v>
      </c>
      <c r="M70" s="63">
        <f t="shared" si="175"/>
        <v>10.939021928385793</v>
      </c>
      <c r="N70" s="63">
        <f t="shared" si="176"/>
        <v>-4.5082842250653385</v>
      </c>
      <c r="O70" s="63">
        <f t="shared" si="177"/>
        <v>2.6136026136026067</v>
      </c>
      <c r="P70" s="63">
        <f t="shared" si="178"/>
        <v>3.5021707670043436</v>
      </c>
      <c r="Q70" s="63">
        <f t="shared" si="179"/>
        <v>12.75167785234898</v>
      </c>
      <c r="R70" s="63">
        <f t="shared" si="180"/>
        <v>-10.961120106020372</v>
      </c>
      <c r="S70" s="63">
        <f t="shared" si="181"/>
        <v>2.1999662409272536</v>
      </c>
      <c r="T70" s="63">
        <f t="shared" si="182"/>
        <v>2.6150627615062669</v>
      </c>
      <c r="U70" s="63">
        <f t="shared" si="183"/>
        <v>13.235688609903962</v>
      </c>
      <c r="V70" s="63">
        <f t="shared" si="184"/>
        <v>-7.9757728279065212</v>
      </c>
      <c r="W70" s="63">
        <f t="shared" si="185"/>
        <v>3.6203775536591545</v>
      </c>
      <c r="X70" s="63">
        <f t="shared" si="186"/>
        <v>2.8300474170202308</v>
      </c>
      <c r="Y70" s="63">
        <f t="shared" si="187"/>
        <v>11.74643238520531</v>
      </c>
      <c r="Z70" s="63">
        <f t="shared" si="188"/>
        <v>-9.4124739592382198</v>
      </c>
      <c r="AA70" s="63">
        <f t="shared" si="189"/>
        <v>2.2822529712350028</v>
      </c>
      <c r="AB70" s="63">
        <f t="shared" si="190"/>
        <v>2.3099160795980591</v>
      </c>
      <c r="AC70" s="63">
        <f t="shared" si="191"/>
        <v>12.380664984088673</v>
      </c>
      <c r="AD70" s="63">
        <f t="shared" si="192"/>
        <v>-6.3114216598354105</v>
      </c>
      <c r="AE70" s="63">
        <f t="shared" si="193"/>
        <v>4.5437597010136788</v>
      </c>
      <c r="AF70" s="63">
        <f t="shared" si="194"/>
        <v>2.5886880717964913</v>
      </c>
      <c r="AG70" s="63">
        <f t="shared" si="195"/>
        <v>11.283593674202018</v>
      </c>
      <c r="AH70" s="63">
        <f t="shared" si="196"/>
        <v>-9.086883434285884</v>
      </c>
      <c r="AI70" s="63">
        <f t="shared" si="197"/>
        <v>2.4961813650615063</v>
      </c>
      <c r="AJ70" s="63">
        <f t="shared" si="198"/>
        <v>1.4431938507392588</v>
      </c>
      <c r="AK70" s="63">
        <f t="shared" si="199"/>
        <v>11.968917926315379</v>
      </c>
      <c r="AL70" s="63">
        <f t="shared" si="200"/>
        <v>-8.9699567649418714</v>
      </c>
      <c r="AM70" s="63">
        <f t="shared" si="201"/>
        <v>3.7707276444309969</v>
      </c>
      <c r="AN70" s="63">
        <f t="shared" si="202"/>
        <v>1.3425757022984219</v>
      </c>
      <c r="AO70" s="63">
        <f t="shared" si="203"/>
        <v>11.419108647130825</v>
      </c>
      <c r="AP70" s="63">
        <f t="shared" si="204"/>
        <v>-7.9414993145574275</v>
      </c>
      <c r="AQ70" s="63">
        <f t="shared" si="205"/>
        <v>2.2525051225194344</v>
      </c>
      <c r="AR70" s="63">
        <f t="shared" si="206"/>
        <v>1.5722148258965847</v>
      </c>
      <c r="AS70" s="63">
        <f t="shared" si="207"/>
        <v>13.155281097771098</v>
      </c>
      <c r="AT70" s="63">
        <f t="shared" si="208"/>
        <v>-8.3781761907777579</v>
      </c>
      <c r="AU70" s="63">
        <f t="shared" si="209"/>
        <v>4.7003830422644919</v>
      </c>
      <c r="AV70" s="63">
        <f t="shared" si="210"/>
        <v>1.5811992311031211</v>
      </c>
      <c r="AW70" s="63">
        <f t="shared" si="211"/>
        <v>15.382737150531067</v>
      </c>
      <c r="AX70" s="63">
        <f t="shared" si="212"/>
        <v>-7.680807996268654</v>
      </c>
      <c r="AY70" s="63">
        <f t="shared" si="213"/>
        <v>4.9194285894484677</v>
      </c>
      <c r="AZ70" s="63">
        <f t="shared" si="214"/>
        <v>2.6722698719332296</v>
      </c>
      <c r="BA70" s="63">
        <f t="shared" si="215"/>
        <v>15.903539750000672</v>
      </c>
      <c r="BB70" s="63">
        <f t="shared" si="216"/>
        <v>-8.9432374505360048</v>
      </c>
      <c r="BC70" s="63">
        <f t="shared" si="217"/>
        <v>5.0572627282004792</v>
      </c>
      <c r="BD70" s="63">
        <f t="shared" si="218"/>
        <v>3.49943035318101</v>
      </c>
      <c r="BE70" s="63">
        <f t="shared" si="219"/>
        <v>14.263698828545948</v>
      </c>
      <c r="BF70" s="63">
        <f t="shared" si="220"/>
        <v>-14.434143159874239</v>
      </c>
      <c r="BG70" s="63">
        <f t="shared" si="221"/>
        <v>2.1202208943399485</v>
      </c>
      <c r="BH70" s="63">
        <f t="shared" si="222"/>
        <v>6.7906023075409605</v>
      </c>
      <c r="BI70" s="63">
        <f t="shared" si="223"/>
        <v>14.464430957667973</v>
      </c>
      <c r="BJ70" s="63">
        <f t="shared" si="224"/>
        <v>-10.902493510900728</v>
      </c>
      <c r="BK70" s="63">
        <f t="shared" si="225"/>
        <v>3.0643119246368151</v>
      </c>
      <c r="BL70" s="63">
        <f t="shared" si="226"/>
        <v>3.2688583980511829</v>
      </c>
      <c r="BM70" s="63">
        <f t="shared" si="227"/>
        <v>17.155587814270433</v>
      </c>
      <c r="BN70" s="63">
        <f t="shared" si="228"/>
        <v>-12.801720294825955</v>
      </c>
      <c r="BO70" s="63">
        <f t="shared" si="229"/>
        <v>1.7798299098245998</v>
      </c>
      <c r="BP70" s="63">
        <f t="shared" si="230"/>
        <v>2.369089393381254</v>
      </c>
      <c r="BQ70" s="63">
        <f t="shared" si="231"/>
        <v>17.483855083991468</v>
      </c>
      <c r="BR70" s="63">
        <f t="shared" si="232"/>
        <v>-11.378513353919404</v>
      </c>
      <c r="BS70" s="63">
        <f t="shared" si="233"/>
        <v>2.0823103642679075</v>
      </c>
      <c r="BT70" s="63">
        <f t="shared" si="234"/>
        <v>2.893180360578647</v>
      </c>
      <c r="BU70" s="63">
        <f t="shared" si="235"/>
        <v>17.272664311932967</v>
      </c>
      <c r="BV70" s="63">
        <f t="shared" si="236"/>
        <v>-11.481468914409049</v>
      </c>
      <c r="BW70" s="63">
        <f t="shared" si="237"/>
        <v>2.4430103223439503</v>
      </c>
    </row>
    <row r="71" spans="1:75">
      <c r="A71" s="54" t="s">
        <v>5</v>
      </c>
      <c r="B71" s="136"/>
      <c r="C71" s="63">
        <f t="shared" si="165"/>
        <v>12.61858708667218</v>
      </c>
      <c r="D71" s="63">
        <f t="shared" si="166"/>
        <v>5.0952809356342614</v>
      </c>
      <c r="E71" s="63">
        <f t="shared" si="167"/>
        <v>5.0583657587548601</v>
      </c>
      <c r="F71" s="63">
        <f t="shared" si="168"/>
        <v>-0.22790044471851151</v>
      </c>
      <c r="G71" s="63">
        <f t="shared" si="169"/>
        <v>11.558499553438537</v>
      </c>
      <c r="H71" s="63">
        <f t="shared" si="170"/>
        <v>5.5020348255387184</v>
      </c>
      <c r="I71" s="63">
        <f t="shared" si="171"/>
        <v>5.8955209723214743</v>
      </c>
      <c r="J71" s="63">
        <f t="shared" si="172"/>
        <v>-12.211425624253209</v>
      </c>
      <c r="K71" s="63">
        <f t="shared" si="173"/>
        <v>11.797372341866438</v>
      </c>
      <c r="L71" s="63">
        <f t="shared" si="174"/>
        <v>4.1919069542040379</v>
      </c>
      <c r="M71" s="63">
        <f t="shared" si="175"/>
        <v>5.5581395348837024</v>
      </c>
      <c r="N71" s="63">
        <f t="shared" si="176"/>
        <v>-18.850124602037539</v>
      </c>
      <c r="O71" s="63">
        <f t="shared" si="177"/>
        <v>11.969532100108827</v>
      </c>
      <c r="P71" s="63">
        <f t="shared" si="178"/>
        <v>5.326773566569476</v>
      </c>
      <c r="Q71" s="63">
        <f t="shared" si="179"/>
        <v>8.0156853699325197</v>
      </c>
      <c r="R71" s="63">
        <f t="shared" si="180"/>
        <v>-5.0595068050557241</v>
      </c>
      <c r="S71" s="63">
        <f t="shared" si="181"/>
        <v>3.6417100203573716</v>
      </c>
      <c r="T71" s="63">
        <f t="shared" si="182"/>
        <v>3.0881711043212561</v>
      </c>
      <c r="U71" s="63">
        <f t="shared" si="183"/>
        <v>20.112204932782898</v>
      </c>
      <c r="V71" s="63">
        <f t="shared" si="184"/>
        <v>-15.749373572909251</v>
      </c>
      <c r="W71" s="63">
        <f t="shared" si="185"/>
        <v>4.618689581095583</v>
      </c>
      <c r="X71" s="63">
        <f t="shared" si="186"/>
        <v>5.8521560574948879</v>
      </c>
      <c r="Y71" s="63">
        <f t="shared" si="187"/>
        <v>11.251212415130937</v>
      </c>
      <c r="Z71" s="63">
        <f t="shared" si="188"/>
        <v>-13.222758219874004</v>
      </c>
      <c r="AA71" s="63">
        <f t="shared" si="189"/>
        <v>2.833333333333333</v>
      </c>
      <c r="AB71" s="63">
        <f t="shared" si="190"/>
        <v>4.0012155591572176</v>
      </c>
      <c r="AC71" s="63">
        <f t="shared" si="191"/>
        <v>10.071101587610777</v>
      </c>
      <c r="AD71" s="63">
        <f t="shared" si="192"/>
        <v>4.7840814035602017</v>
      </c>
      <c r="AE71" s="63">
        <f t="shared" si="193"/>
        <v>9.0807375581811645</v>
      </c>
      <c r="AF71" s="63">
        <f t="shared" si="194"/>
        <v>0.36926106757478205</v>
      </c>
      <c r="AG71" s="63">
        <f t="shared" si="195"/>
        <v>12.332910926705624</v>
      </c>
      <c r="AH71" s="63">
        <f t="shared" si="196"/>
        <v>-21.928294384419399</v>
      </c>
      <c r="AI71" s="63">
        <f t="shared" si="197"/>
        <v>5.5288461538461569</v>
      </c>
      <c r="AJ71" s="63">
        <f t="shared" si="198"/>
        <v>-0.75930144267274424</v>
      </c>
      <c r="AK71" s="63">
        <f t="shared" si="199"/>
        <v>14.001530221882174</v>
      </c>
      <c r="AL71" s="63">
        <f t="shared" si="200"/>
        <v>-15.195953493474745</v>
      </c>
      <c r="AM71" s="63">
        <f t="shared" si="201"/>
        <v>11.087250457329214</v>
      </c>
      <c r="AN71" s="63">
        <f t="shared" si="202"/>
        <v>-3.0930049402162294</v>
      </c>
      <c r="AO71" s="63">
        <f t="shared" si="203"/>
        <v>17.694865164388624</v>
      </c>
      <c r="AP71" s="63">
        <f t="shared" si="204"/>
        <v>-12.298844173915455</v>
      </c>
      <c r="AQ71" s="63">
        <f t="shared" si="205"/>
        <v>11.000144738746565</v>
      </c>
      <c r="AR71" s="63">
        <f t="shared" si="206"/>
        <v>-3.1881601251792744</v>
      </c>
      <c r="AS71" s="63">
        <f t="shared" si="207"/>
        <v>17.516331066065042</v>
      </c>
      <c r="AT71" s="63">
        <f t="shared" si="208"/>
        <v>-11.991412865419976</v>
      </c>
      <c r="AU71" s="63">
        <f t="shared" si="209"/>
        <v>11.837398373983744</v>
      </c>
      <c r="AV71" s="63">
        <f t="shared" si="210"/>
        <v>-3.285838906658916</v>
      </c>
      <c r="AW71" s="63">
        <f t="shared" si="211"/>
        <v>14.822609741431151</v>
      </c>
      <c r="AX71" s="63">
        <f t="shared" si="212"/>
        <v>-12.430298650823273</v>
      </c>
      <c r="AY71" s="63">
        <f t="shared" si="213"/>
        <v>12.43312711079232</v>
      </c>
      <c r="AZ71" s="63">
        <f t="shared" si="214"/>
        <v>-0.50506393046065901</v>
      </c>
      <c r="BA71" s="63">
        <f t="shared" si="215"/>
        <v>15.819284512009407</v>
      </c>
      <c r="BB71" s="63">
        <f t="shared" si="216"/>
        <v>-11.90298002277407</v>
      </c>
      <c r="BC71" s="63">
        <f t="shared" si="217"/>
        <v>13.899932871491988</v>
      </c>
      <c r="BD71" s="63">
        <f t="shared" si="218"/>
        <v>1.2154377814593902</v>
      </c>
      <c r="BE71" s="63">
        <f t="shared" si="219"/>
        <v>13.599563690067862</v>
      </c>
      <c r="BF71" s="63">
        <f t="shared" si="220"/>
        <v>-17.59582831565881</v>
      </c>
      <c r="BG71" s="63">
        <f t="shared" si="221"/>
        <v>9.0781359293531292</v>
      </c>
      <c r="BH71" s="63">
        <f t="shared" si="222"/>
        <v>8.6935484910113381</v>
      </c>
      <c r="BI71" s="63">
        <f t="shared" si="223"/>
        <v>13.241777359259268</v>
      </c>
      <c r="BJ71" s="63">
        <f t="shared" si="224"/>
        <v>-18.280264433646735</v>
      </c>
      <c r="BK71" s="63">
        <f t="shared" si="225"/>
        <v>9.9851600593597691</v>
      </c>
      <c r="BL71" s="63">
        <f t="shared" si="226"/>
        <v>5.6476484194294478</v>
      </c>
      <c r="BM71" s="63">
        <f t="shared" si="227"/>
        <v>14.176245210727984</v>
      </c>
      <c r="BN71" s="63">
        <f t="shared" si="228"/>
        <v>-16.380245058240618</v>
      </c>
      <c r="BO71" s="63">
        <f t="shared" si="229"/>
        <v>7.7668059248006145</v>
      </c>
      <c r="BP71" s="63">
        <f t="shared" si="230"/>
        <v>5.0748898678414101</v>
      </c>
      <c r="BQ71" s="63">
        <f t="shared" si="231"/>
        <v>16.904242830789872</v>
      </c>
      <c r="BR71" s="63">
        <f t="shared" si="232"/>
        <v>-15.880074594749683</v>
      </c>
      <c r="BS71" s="63">
        <f t="shared" si="233"/>
        <v>9.1064120054570381</v>
      </c>
      <c r="BT71" s="63">
        <f t="shared" si="234"/>
        <v>5.3454204438886901</v>
      </c>
      <c r="BU71" s="63">
        <f t="shared" si="235"/>
        <v>15.949554896142445</v>
      </c>
      <c r="BV71" s="63">
        <f t="shared" si="236"/>
        <v>-16.885384967537529</v>
      </c>
      <c r="BW71" s="63">
        <f t="shared" si="237"/>
        <v>9.1620626151012843</v>
      </c>
    </row>
    <row r="72" spans="1:75">
      <c r="A72" s="57" t="s">
        <v>6</v>
      </c>
      <c r="B72" s="137"/>
      <c r="C72" s="64">
        <f t="shared" si="165"/>
        <v>2.904010492320261</v>
      </c>
      <c r="D72" s="64">
        <f t="shared" si="166"/>
        <v>0.16027978356648576</v>
      </c>
      <c r="E72" s="64">
        <f t="shared" si="167"/>
        <v>10.229002394509468</v>
      </c>
      <c r="F72" s="64">
        <f t="shared" si="168"/>
        <v>-11.076099526632529</v>
      </c>
      <c r="G72" s="64">
        <f t="shared" si="169"/>
        <v>1.5573262959846956</v>
      </c>
      <c r="H72" s="64">
        <f t="shared" si="170"/>
        <v>2.2017180861563981</v>
      </c>
      <c r="I72" s="64">
        <f t="shared" si="171"/>
        <v>9.1211255772236868</v>
      </c>
      <c r="J72" s="64">
        <f t="shared" si="172"/>
        <v>-5.0655082063434529</v>
      </c>
      <c r="K72" s="64">
        <f t="shared" si="173"/>
        <v>4.4573211499888421</v>
      </c>
      <c r="L72" s="64">
        <f t="shared" si="174"/>
        <v>1.9575421378280449</v>
      </c>
      <c r="M72" s="64">
        <f t="shared" si="175"/>
        <v>10.117708605806966</v>
      </c>
      <c r="N72" s="64">
        <f t="shared" si="176"/>
        <v>-18.497448275410097</v>
      </c>
      <c r="O72" s="64">
        <f t="shared" si="177"/>
        <v>4.5699697625853943</v>
      </c>
      <c r="P72" s="64">
        <f t="shared" si="178"/>
        <v>1.665595035084291</v>
      </c>
      <c r="Q72" s="64">
        <f t="shared" si="179"/>
        <v>8.9756397075807328</v>
      </c>
      <c r="R72" s="64">
        <f t="shared" si="180"/>
        <v>-13.829130208932666</v>
      </c>
      <c r="S72" s="64">
        <f t="shared" si="181"/>
        <v>0.32522633282691504</v>
      </c>
      <c r="T72" s="64">
        <f t="shared" si="182"/>
        <v>0.45761602404551377</v>
      </c>
      <c r="U72" s="64">
        <f t="shared" si="183"/>
        <v>10.133679197375839</v>
      </c>
      <c r="V72" s="64">
        <f t="shared" si="184"/>
        <v>-10.570697791741132</v>
      </c>
      <c r="W72" s="64">
        <f t="shared" si="185"/>
        <v>0.28613947063217976</v>
      </c>
      <c r="X72" s="64">
        <f t="shared" si="186"/>
        <v>3.3700733683189923</v>
      </c>
      <c r="Y72" s="64">
        <f t="shared" si="187"/>
        <v>9.744175252830253</v>
      </c>
      <c r="Z72" s="64">
        <f t="shared" si="188"/>
        <v>14.777352560252451</v>
      </c>
      <c r="AA72" s="64">
        <f t="shared" si="189"/>
        <v>2.6167488540944719E-2</v>
      </c>
      <c r="AB72" s="64">
        <f t="shared" si="190"/>
        <v>3.3059833766522306</v>
      </c>
      <c r="AC72" s="64">
        <f t="shared" si="191"/>
        <v>10.116797087091673</v>
      </c>
      <c r="AD72" s="64">
        <f t="shared" si="192"/>
        <v>-33.149455037937727</v>
      </c>
      <c r="AE72" s="64">
        <f t="shared" si="193"/>
        <v>2.1323298839761704</v>
      </c>
      <c r="AF72" s="64">
        <f t="shared" si="194"/>
        <v>5.2809333742708038</v>
      </c>
      <c r="AG72" s="64">
        <f t="shared" si="195"/>
        <v>12.685914260717404</v>
      </c>
      <c r="AH72" s="64">
        <f t="shared" si="196"/>
        <v>-11.463237984176684</v>
      </c>
      <c r="AI72" s="64">
        <f t="shared" si="197"/>
        <v>4.0090986636337904</v>
      </c>
      <c r="AJ72" s="64">
        <f t="shared" si="198"/>
        <v>6.1235647895024465</v>
      </c>
      <c r="AK72" s="64">
        <f t="shared" si="199"/>
        <v>11.566202988150438</v>
      </c>
      <c r="AL72" s="64">
        <f t="shared" si="200"/>
        <v>-10.972878344798598</v>
      </c>
      <c r="AM72" s="64">
        <f t="shared" si="201"/>
        <v>5.5642225689027613</v>
      </c>
      <c r="AN72" s="64">
        <f t="shared" si="202"/>
        <v>6.3054187192118123</v>
      </c>
      <c r="AO72" s="64">
        <f t="shared" si="203"/>
        <v>11.631139944392963</v>
      </c>
      <c r="AP72" s="64">
        <f t="shared" si="204"/>
        <v>-12.437101567355942</v>
      </c>
      <c r="AQ72" s="64">
        <f t="shared" si="205"/>
        <v>13.371813371813387</v>
      </c>
      <c r="AR72" s="64">
        <f t="shared" si="206"/>
        <v>5.7064064488756863</v>
      </c>
      <c r="AS72" s="64">
        <f t="shared" si="207"/>
        <v>12.382099137066044</v>
      </c>
      <c r="AT72" s="64">
        <f t="shared" si="208"/>
        <v>-17.410821800910306</v>
      </c>
      <c r="AU72" s="64">
        <f t="shared" si="209"/>
        <v>12.07078154623972</v>
      </c>
      <c r="AV72" s="64">
        <f t="shared" si="210"/>
        <v>5.3571428571428568</v>
      </c>
      <c r="AW72" s="64">
        <f t="shared" si="211"/>
        <v>10.829616413916149</v>
      </c>
      <c r="AX72" s="64">
        <f t="shared" si="212"/>
        <v>-2.8117196980774803</v>
      </c>
      <c r="AY72" s="64">
        <f t="shared" si="213"/>
        <v>20.749023550157382</v>
      </c>
      <c r="AZ72" s="64">
        <f t="shared" si="214"/>
        <v>5.5285092119073065</v>
      </c>
      <c r="BA72" s="64">
        <f t="shared" si="215"/>
        <v>12.571132953957573</v>
      </c>
      <c r="BB72" s="64">
        <f t="shared" si="216"/>
        <v>-19.634337130932771</v>
      </c>
      <c r="BC72" s="64">
        <f t="shared" si="217"/>
        <v>22.751322751322753</v>
      </c>
      <c r="BD72" s="64">
        <f t="shared" si="218"/>
        <v>7.5605778191985067</v>
      </c>
      <c r="BE72" s="64">
        <f t="shared" si="219"/>
        <v>8.6320805805263845</v>
      </c>
      <c r="BF72" s="64">
        <f t="shared" si="220"/>
        <v>-18.895910751452622</v>
      </c>
      <c r="BG72" s="64">
        <f t="shared" si="221"/>
        <v>18.26162215628089</v>
      </c>
      <c r="BH72" s="64">
        <f t="shared" si="222"/>
        <v>5.6978567694720557</v>
      </c>
      <c r="BI72" s="64">
        <f t="shared" si="223"/>
        <v>13.90702274975272</v>
      </c>
      <c r="BJ72" s="64">
        <f t="shared" si="224"/>
        <v>-23.918651848900147</v>
      </c>
      <c r="BK72" s="64">
        <f t="shared" si="225"/>
        <v>19.461077844311379</v>
      </c>
      <c r="BL72" s="64">
        <f t="shared" si="226"/>
        <v>2.4098708309234698</v>
      </c>
      <c r="BM72" s="64">
        <f t="shared" si="227"/>
        <v>11.106927710843369</v>
      </c>
      <c r="BN72" s="64">
        <f t="shared" si="228"/>
        <v>-20.893683449441362</v>
      </c>
      <c r="BO72" s="64">
        <f t="shared" si="229"/>
        <v>16.437768240343349</v>
      </c>
      <c r="BP72" s="64">
        <f t="shared" si="230"/>
        <v>9.3991890895687433</v>
      </c>
      <c r="BQ72" s="64">
        <f t="shared" si="231"/>
        <v>8.3473719676549774</v>
      </c>
      <c r="BR72" s="64">
        <f t="shared" si="232"/>
        <v>-20.37627303117468</v>
      </c>
      <c r="BS72" s="64">
        <f t="shared" si="233"/>
        <v>19.908221050576056</v>
      </c>
      <c r="BT72" s="64">
        <f t="shared" si="234"/>
        <v>7.1248269684879126</v>
      </c>
      <c r="BU72" s="64">
        <f t="shared" si="235"/>
        <v>7.7151109759805392</v>
      </c>
      <c r="BV72" s="64">
        <f t="shared" si="236"/>
        <v>-20.530173269827532</v>
      </c>
      <c r="BW72" s="64">
        <f t="shared" si="237"/>
        <v>20.35374633365921</v>
      </c>
    </row>
    <row r="73" spans="1:75">
      <c r="A73" s="53" t="s">
        <v>7</v>
      </c>
      <c r="B73" s="138"/>
      <c r="C73" s="66">
        <f t="shared" si="165"/>
        <v>4.3246460616842057</v>
      </c>
      <c r="D73" s="66">
        <f t="shared" si="166"/>
        <v>2.6151993383596781</v>
      </c>
      <c r="E73" s="66">
        <f t="shared" si="167"/>
        <v>5.4227605255068276</v>
      </c>
      <c r="F73" s="66">
        <f t="shared" si="168"/>
        <v>0.51605050355868254</v>
      </c>
      <c r="G73" s="66">
        <f t="shared" si="169"/>
        <v>5.9860519395490419</v>
      </c>
      <c r="H73" s="66">
        <f t="shared" si="170"/>
        <v>2.2729441154101968</v>
      </c>
      <c r="I73" s="66">
        <f t="shared" si="171"/>
        <v>5.2963352708101779</v>
      </c>
      <c r="J73" s="66">
        <f t="shared" si="172"/>
        <v>-1.6708768583774518</v>
      </c>
      <c r="K73" s="66">
        <f t="shared" si="173"/>
        <v>2.8629967064463742</v>
      </c>
      <c r="L73" s="66">
        <f t="shared" si="174"/>
        <v>2.6103156473917566</v>
      </c>
      <c r="M73" s="66">
        <f t="shared" si="175"/>
        <v>5.637125738436036</v>
      </c>
      <c r="N73" s="66">
        <f t="shared" si="176"/>
        <v>-1.2299700144383978</v>
      </c>
      <c r="O73" s="66">
        <f t="shared" si="177"/>
        <v>2.6743374558420929</v>
      </c>
      <c r="P73" s="66">
        <f t="shared" si="178"/>
        <v>2.793702852964941</v>
      </c>
      <c r="Q73" s="66">
        <f t="shared" si="179"/>
        <v>5.7297204533115504</v>
      </c>
      <c r="R73" s="66">
        <f t="shared" si="180"/>
        <v>-3.2415092674050938</v>
      </c>
      <c r="S73" s="66">
        <f t="shared" si="181"/>
        <v>3.9534233550678888</v>
      </c>
      <c r="T73" s="66">
        <f t="shared" si="182"/>
        <v>2.0486105960921077</v>
      </c>
      <c r="U73" s="66">
        <f t="shared" si="183"/>
        <v>4.8712533009821453</v>
      </c>
      <c r="V73" s="66">
        <f t="shared" si="184"/>
        <v>-1.2915955144167612</v>
      </c>
      <c r="W73" s="66">
        <f t="shared" si="185"/>
        <v>3.8308908010168325</v>
      </c>
      <c r="X73" s="66">
        <f t="shared" si="186"/>
        <v>1.8806874979055785</v>
      </c>
      <c r="Y73" s="66">
        <f t="shared" si="187"/>
        <v>4.828147122074383</v>
      </c>
      <c r="Z73" s="66">
        <f t="shared" si="188"/>
        <v>-0.50165178205868421</v>
      </c>
      <c r="AA73" s="66">
        <f t="shared" si="189"/>
        <v>2.0871450994972078</v>
      </c>
      <c r="AB73" s="66">
        <f t="shared" si="190"/>
        <v>1.7910394533212324</v>
      </c>
      <c r="AC73" s="66">
        <f t="shared" si="191"/>
        <v>4.5286573585322385</v>
      </c>
      <c r="AD73" s="66">
        <f t="shared" si="192"/>
        <v>-0.65795061446595504</v>
      </c>
      <c r="AE73" s="66">
        <f t="shared" si="193"/>
        <v>3.6877236466489731</v>
      </c>
      <c r="AF73" s="66">
        <f t="shared" si="194"/>
        <v>3.0129146387214272</v>
      </c>
      <c r="AG73" s="66">
        <f t="shared" si="195"/>
        <v>3.1662817741925786</v>
      </c>
      <c r="AH73" s="66">
        <f t="shared" si="196"/>
        <v>0.95101572733737194</v>
      </c>
      <c r="AI73" s="66">
        <f t="shared" si="197"/>
        <v>4.1535635017677563</v>
      </c>
      <c r="AJ73" s="66">
        <f t="shared" si="198"/>
        <v>2.5171537061708427</v>
      </c>
      <c r="AK73" s="66">
        <f t="shared" si="199"/>
        <v>5.3620220347414138</v>
      </c>
      <c r="AL73" s="66">
        <f t="shared" si="200"/>
        <v>-1.0261437415365722</v>
      </c>
      <c r="AM73" s="66">
        <f t="shared" si="201"/>
        <v>2.454752705751174</v>
      </c>
      <c r="AN73" s="66">
        <f t="shared" si="202"/>
        <v>2.8543588470701953</v>
      </c>
      <c r="AO73" s="66">
        <f t="shared" si="203"/>
        <v>9.4010951706120629</v>
      </c>
      <c r="AP73" s="66">
        <f t="shared" si="204"/>
        <v>-4.8851482936149297</v>
      </c>
      <c r="AQ73" s="66">
        <f t="shared" si="205"/>
        <v>4.7403197845711711</v>
      </c>
      <c r="AR73" s="66">
        <f t="shared" si="206"/>
        <v>4.7133591165964237</v>
      </c>
      <c r="AS73" s="66">
        <f t="shared" si="207"/>
        <v>6.1070919185749029</v>
      </c>
      <c r="AT73" s="66">
        <f t="shared" si="208"/>
        <v>-3.8773589707489751</v>
      </c>
      <c r="AU73" s="66">
        <f t="shared" si="209"/>
        <v>1.6583530277823315</v>
      </c>
      <c r="AV73" s="66">
        <f t="shared" si="210"/>
        <v>6.5842478298784197</v>
      </c>
      <c r="AW73" s="66">
        <f t="shared" si="211"/>
        <v>6.1602538846866599</v>
      </c>
      <c r="AX73" s="66">
        <f t="shared" si="212"/>
        <v>-4.1728964118786633</v>
      </c>
      <c r="AY73" s="66">
        <f t="shared" si="213"/>
        <v>4.1247610285466703</v>
      </c>
      <c r="AZ73" s="66">
        <f t="shared" si="214"/>
        <v>5.16469950740714</v>
      </c>
      <c r="BA73" s="66">
        <f t="shared" si="215"/>
        <v>7.3099507984420411</v>
      </c>
      <c r="BB73" s="66">
        <f t="shared" si="216"/>
        <v>-5.0972008780073024</v>
      </c>
      <c r="BC73" s="66">
        <f t="shared" si="217"/>
        <v>3.8047438595475778</v>
      </c>
      <c r="BD73" s="66">
        <f t="shared" si="218"/>
        <v>6.0538055359424412</v>
      </c>
      <c r="BE73" s="66">
        <f t="shared" si="219"/>
        <v>4.2548800730232097</v>
      </c>
      <c r="BF73" s="66">
        <f t="shared" si="220"/>
        <v>-4.2491354893891096</v>
      </c>
      <c r="BG73" s="66">
        <f t="shared" si="221"/>
        <v>3.0224089135205809</v>
      </c>
      <c r="BH73" s="66">
        <f t="shared" si="222"/>
        <v>5.265095806799799</v>
      </c>
      <c r="BI73" s="66">
        <f t="shared" si="223"/>
        <v>9.0004527221957762</v>
      </c>
      <c r="BJ73" s="66">
        <f t="shared" si="224"/>
        <v>-2.9632000877101743</v>
      </c>
      <c r="BK73" s="66">
        <f t="shared" si="225"/>
        <v>1.7293185901419399</v>
      </c>
      <c r="BL73" s="66">
        <f t="shared" si="226"/>
        <v>5.8757836497730507</v>
      </c>
      <c r="BM73" s="66">
        <f t="shared" si="227"/>
        <v>6.0022690155752487</v>
      </c>
      <c r="BN73" s="66">
        <f t="shared" si="228"/>
        <v>-3.4575550706194011</v>
      </c>
      <c r="BO73" s="66">
        <f t="shared" si="229"/>
        <v>4.5519551864018117</v>
      </c>
      <c r="BP73" s="66">
        <f t="shared" si="230"/>
        <v>4.4884360134624286</v>
      </c>
      <c r="BQ73" s="66">
        <f t="shared" si="231"/>
        <v>2.3218183561758674</v>
      </c>
      <c r="BR73" s="66">
        <f t="shared" si="232"/>
        <v>-2.272137584888029</v>
      </c>
      <c r="BS73" s="66">
        <f t="shared" si="233"/>
        <v>3.3080769425175864</v>
      </c>
      <c r="BT73" s="66">
        <f t="shared" si="234"/>
        <v>3.9817114331220269</v>
      </c>
      <c r="BU73" s="66">
        <f t="shared" si="235"/>
        <v>3.6842967552966019</v>
      </c>
      <c r="BV73" s="66">
        <f t="shared" si="236"/>
        <v>-3.9905012932381858</v>
      </c>
      <c r="BW73" s="66">
        <f t="shared" si="237"/>
        <v>4.5573887174917216</v>
      </c>
    </row>
    <row r="74" spans="1:75">
      <c r="A74" s="60" t="s">
        <v>8</v>
      </c>
      <c r="B74" s="136"/>
      <c r="C74" s="63">
        <f t="shared" si="165"/>
        <v>5.4396726737943588</v>
      </c>
      <c r="D74" s="63">
        <f t="shared" si="166"/>
        <v>3.8311627482299078</v>
      </c>
      <c r="E74" s="63">
        <f t="shared" si="167"/>
        <v>15.972499800143908</v>
      </c>
      <c r="F74" s="63">
        <f t="shared" si="168"/>
        <v>-11.093146645012318</v>
      </c>
      <c r="G74" s="63">
        <f t="shared" si="169"/>
        <v>-0.2178732512805108</v>
      </c>
      <c r="H74" s="63">
        <f t="shared" si="170"/>
        <v>3.0453936027580806</v>
      </c>
      <c r="I74" s="63">
        <f t="shared" si="171"/>
        <v>13.7376526818906</v>
      </c>
      <c r="J74" s="63">
        <f t="shared" si="172"/>
        <v>-8.6162821737543158</v>
      </c>
      <c r="K74" s="63">
        <f t="shared" si="173"/>
        <v>2.3437360073075371</v>
      </c>
      <c r="L74" s="63">
        <f t="shared" si="174"/>
        <v>4.0001100030250809</v>
      </c>
      <c r="M74" s="63">
        <f t="shared" si="175"/>
        <v>15.019627922853724</v>
      </c>
      <c r="N74" s="63">
        <f t="shared" si="176"/>
        <v>-13.374061369492015</v>
      </c>
      <c r="O74" s="63">
        <f t="shared" si="177"/>
        <v>0.3940413262854342</v>
      </c>
      <c r="P74" s="63">
        <f t="shared" si="178"/>
        <v>8.8742102240091931</v>
      </c>
      <c r="Q74" s="63">
        <f t="shared" si="179"/>
        <v>21.621383979600829</v>
      </c>
      <c r="R74" s="63">
        <f t="shared" si="180"/>
        <v>-14.144673047535383</v>
      </c>
      <c r="S74" s="63">
        <f t="shared" si="181"/>
        <v>9.7358490566037688</v>
      </c>
      <c r="T74" s="63">
        <f t="shared" si="182"/>
        <v>4.073055173467826</v>
      </c>
      <c r="U74" s="63">
        <f t="shared" si="183"/>
        <v>16.234672149203337</v>
      </c>
      <c r="V74" s="63">
        <f t="shared" si="184"/>
        <v>-12.626461861780577</v>
      </c>
      <c r="W74" s="63">
        <f t="shared" si="185"/>
        <v>8.1605467392563273</v>
      </c>
      <c r="X74" s="63">
        <f t="shared" si="186"/>
        <v>2.014725568942437</v>
      </c>
      <c r="Y74" s="63">
        <f t="shared" si="187"/>
        <v>14.959648317039576</v>
      </c>
      <c r="Z74" s="63">
        <f t="shared" si="188"/>
        <v>-12.240012331772247</v>
      </c>
      <c r="AA74" s="63">
        <f t="shared" si="189"/>
        <v>3.0275402955292177</v>
      </c>
      <c r="AB74" s="63">
        <f t="shared" si="190"/>
        <v>1.5026797789391193</v>
      </c>
      <c r="AC74" s="63">
        <f t="shared" si="191"/>
        <v>13.883177339496322</v>
      </c>
      <c r="AD74" s="63">
        <f t="shared" si="192"/>
        <v>-11.838126841164129</v>
      </c>
      <c r="AE74" s="63">
        <f t="shared" si="193"/>
        <v>4.7450285489269675</v>
      </c>
      <c r="AF74" s="63">
        <f t="shared" si="194"/>
        <v>3.5087719298245661</v>
      </c>
      <c r="AG74" s="63">
        <f t="shared" si="195"/>
        <v>16.470944309927361</v>
      </c>
      <c r="AH74" s="63">
        <f t="shared" si="196"/>
        <v>-12.282651044162067</v>
      </c>
      <c r="AI74" s="63">
        <f t="shared" si="197"/>
        <v>5.5831728544344532</v>
      </c>
      <c r="AJ74" s="63">
        <f t="shared" si="198"/>
        <v>3.7496288546099739</v>
      </c>
      <c r="AK74" s="63">
        <f t="shared" si="199"/>
        <v>16.413415282301479</v>
      </c>
      <c r="AL74" s="63">
        <f t="shared" si="200"/>
        <v>-14.239653225672821</v>
      </c>
      <c r="AM74" s="63">
        <f t="shared" si="201"/>
        <v>7.3902119292112864</v>
      </c>
      <c r="AN74" s="63">
        <f t="shared" si="202"/>
        <v>3.4179339809775637</v>
      </c>
      <c r="AO74" s="63">
        <f t="shared" si="203"/>
        <v>20.439679339005544</v>
      </c>
      <c r="AP74" s="63">
        <f t="shared" si="204"/>
        <v>-18.203728023500577</v>
      </c>
      <c r="AQ74" s="63">
        <f t="shared" si="205"/>
        <v>5.5908639523336587</v>
      </c>
      <c r="AR74" s="63">
        <f t="shared" si="206"/>
        <v>7.7212451800996842</v>
      </c>
      <c r="AS74" s="63">
        <f t="shared" si="207"/>
        <v>15.832896804609769</v>
      </c>
      <c r="AT74" s="63">
        <f t="shared" si="208"/>
        <v>-13.951772160315842</v>
      </c>
      <c r="AU74" s="63">
        <f t="shared" si="209"/>
        <v>5.6337408743073443</v>
      </c>
      <c r="AV74" s="63">
        <f t="shared" si="210"/>
        <v>3.7928306757150532</v>
      </c>
      <c r="AW74" s="63">
        <f t="shared" si="211"/>
        <v>16.799037304452472</v>
      </c>
      <c r="AX74" s="63">
        <f t="shared" si="212"/>
        <v>-16.756570671964344</v>
      </c>
      <c r="AY74" s="63">
        <f t="shared" si="213"/>
        <v>6.5694819619506948</v>
      </c>
      <c r="AZ74" s="63">
        <f t="shared" si="214"/>
        <v>5.5314028413942946</v>
      </c>
      <c r="BA74" s="63">
        <f t="shared" si="215"/>
        <v>16.095928200978417</v>
      </c>
      <c r="BB74" s="63">
        <f t="shared" si="216"/>
        <v>-14.773044580997304</v>
      </c>
      <c r="BC74" s="63">
        <f t="shared" si="217"/>
        <v>8.7366186524558316</v>
      </c>
      <c r="BD74" s="63">
        <f t="shared" si="218"/>
        <v>2.9536184008176543</v>
      </c>
      <c r="BE74" s="63">
        <f t="shared" si="219"/>
        <v>14.887462476248889</v>
      </c>
      <c r="BF74" s="63">
        <f t="shared" si="220"/>
        <v>-15.426075492138819</v>
      </c>
      <c r="BG74" s="63">
        <f t="shared" si="221"/>
        <v>5.9210975329303039</v>
      </c>
      <c r="BH74" s="63">
        <f t="shared" si="222"/>
        <v>6.8288694622127251</v>
      </c>
      <c r="BI74" s="63">
        <f t="shared" si="223"/>
        <v>11.963021141339295</v>
      </c>
      <c r="BJ74" s="63">
        <f t="shared" si="224"/>
        <v>-12.985324754601308</v>
      </c>
      <c r="BK74" s="63">
        <f t="shared" si="225"/>
        <v>7.7546515294859786</v>
      </c>
      <c r="BL74" s="63">
        <f t="shared" si="226"/>
        <v>5.5664491205478654</v>
      </c>
      <c r="BM74" s="63">
        <f t="shared" si="227"/>
        <v>15.100773474536322</v>
      </c>
      <c r="BN74" s="63">
        <f t="shared" si="228"/>
        <v>-12.811957274320973</v>
      </c>
      <c r="BO74" s="63">
        <f t="shared" si="229"/>
        <v>6.1295436215479553</v>
      </c>
      <c r="BP74" s="63">
        <f t="shared" si="230"/>
        <v>4.7011346662823454</v>
      </c>
      <c r="BQ74" s="63">
        <f t="shared" si="231"/>
        <v>14.138405706419711</v>
      </c>
      <c r="BR74" s="63">
        <f t="shared" si="232"/>
        <v>-14.095524009222155</v>
      </c>
      <c r="BS74" s="63">
        <f t="shared" si="233"/>
        <v>5.599239387398498</v>
      </c>
      <c r="BT74" s="63">
        <f t="shared" si="234"/>
        <v>3.7620148436549523</v>
      </c>
      <c r="BU74" s="63">
        <f t="shared" si="235"/>
        <v>12.495016533383369</v>
      </c>
      <c r="BV74" s="63">
        <f t="shared" si="236"/>
        <v>-12.674760498186524</v>
      </c>
      <c r="BW74" s="63">
        <f t="shared" si="237"/>
        <v>5.0537091774205196</v>
      </c>
    </row>
    <row r="75" spans="1:75">
      <c r="A75" s="60" t="s">
        <v>9</v>
      </c>
      <c r="B75" s="136"/>
      <c r="C75" s="63">
        <f t="shared" si="165"/>
        <v>9.4926674593737577</v>
      </c>
      <c r="D75" s="63">
        <f t="shared" si="166"/>
        <v>2.7730316742081382</v>
      </c>
      <c r="E75" s="63">
        <f t="shared" si="167"/>
        <v>6.1249936159458773</v>
      </c>
      <c r="F75" s="63">
        <f t="shared" si="168"/>
        <v>-4.0878712525631631</v>
      </c>
      <c r="G75" s="63">
        <f t="shared" si="169"/>
        <v>6.9158432708688391</v>
      </c>
      <c r="H75" s="63">
        <f t="shared" si="170"/>
        <v>1.7852248898973213</v>
      </c>
      <c r="I75" s="63">
        <f t="shared" si="171"/>
        <v>5.8328115216030136</v>
      </c>
      <c r="J75" s="63">
        <f t="shared" si="172"/>
        <v>-4.2327469052412399</v>
      </c>
      <c r="K75" s="63">
        <f t="shared" si="173"/>
        <v>2.3642449432311383</v>
      </c>
      <c r="L75" s="63">
        <f t="shared" si="174"/>
        <v>2.1167623897211323</v>
      </c>
      <c r="M75" s="63">
        <f t="shared" si="175"/>
        <v>5.5576493781346796</v>
      </c>
      <c r="N75" s="63">
        <f t="shared" si="176"/>
        <v>-4.9671540597165977</v>
      </c>
      <c r="O75" s="63">
        <f t="shared" si="177"/>
        <v>6.1277668012484385</v>
      </c>
      <c r="P75" s="63">
        <f t="shared" si="178"/>
        <v>0.73118743760623928</v>
      </c>
      <c r="Q75" s="63">
        <f t="shared" si="179"/>
        <v>5.2391921572829014</v>
      </c>
      <c r="R75" s="63">
        <f t="shared" si="180"/>
        <v>-8.4440259150793153</v>
      </c>
      <c r="S75" s="63">
        <f t="shared" si="181"/>
        <v>5.2948419756464666</v>
      </c>
      <c r="T75" s="63">
        <f t="shared" si="182"/>
        <v>2.0530145530145627</v>
      </c>
      <c r="U75" s="63">
        <f t="shared" si="183"/>
        <v>4.8255665902724605</v>
      </c>
      <c r="V75" s="63">
        <f t="shared" si="184"/>
        <v>-5.596304784184853</v>
      </c>
      <c r="W75" s="63">
        <f t="shared" si="185"/>
        <v>5.8176299481472054</v>
      </c>
      <c r="X75" s="63">
        <f t="shared" si="186"/>
        <v>1.3983506633201901</v>
      </c>
      <c r="Y75" s="63">
        <f t="shared" si="187"/>
        <v>4.5261669024045261</v>
      </c>
      <c r="Z75" s="63">
        <f t="shared" si="188"/>
        <v>-4.4968808547246724</v>
      </c>
      <c r="AA75" s="63">
        <f t="shared" si="189"/>
        <v>4.4312630844382355</v>
      </c>
      <c r="AB75" s="63">
        <f t="shared" si="190"/>
        <v>0.75732264171956853</v>
      </c>
      <c r="AC75" s="63">
        <f t="shared" si="191"/>
        <v>6.2230573670830278</v>
      </c>
      <c r="AD75" s="63">
        <f t="shared" si="192"/>
        <v>-8.5166342953237155</v>
      </c>
      <c r="AE75" s="63">
        <f t="shared" si="193"/>
        <v>5.888394385484415</v>
      </c>
      <c r="AF75" s="63">
        <f t="shared" si="194"/>
        <v>1.6057764845349745</v>
      </c>
      <c r="AG75" s="63">
        <f t="shared" si="195"/>
        <v>7.9762409843020716</v>
      </c>
      <c r="AH75" s="63">
        <f t="shared" si="196"/>
        <v>-4.0854692815608464</v>
      </c>
      <c r="AI75" s="63">
        <f t="shared" si="197"/>
        <v>6.7591237867578968</v>
      </c>
      <c r="AJ75" s="63">
        <f t="shared" si="198"/>
        <v>0.77981739919315307</v>
      </c>
      <c r="AK75" s="63">
        <f t="shared" si="199"/>
        <v>7.9274482388768703</v>
      </c>
      <c r="AL75" s="63">
        <f t="shared" si="200"/>
        <v>-11.030982276587203</v>
      </c>
      <c r="AM75" s="63">
        <f t="shared" si="201"/>
        <v>5.9209219153586314</v>
      </c>
      <c r="AN75" s="63">
        <f t="shared" si="202"/>
        <v>10.026261489401612</v>
      </c>
      <c r="AO75" s="63">
        <f t="shared" si="203"/>
        <v>15.778705992668987</v>
      </c>
      <c r="AP75" s="63">
        <f t="shared" si="204"/>
        <v>-17.769766200451468</v>
      </c>
      <c r="AQ75" s="63">
        <f t="shared" si="205"/>
        <v>13.311717553814301</v>
      </c>
      <c r="AR75" s="63">
        <f t="shared" si="206"/>
        <v>4.4988474684047253</v>
      </c>
      <c r="AS75" s="63">
        <f t="shared" si="207"/>
        <v>4.0845820339240921</v>
      </c>
      <c r="AT75" s="63">
        <f t="shared" si="208"/>
        <v>-9.5152865877839812</v>
      </c>
      <c r="AU75" s="63">
        <f t="shared" si="209"/>
        <v>6.838021338506282</v>
      </c>
      <c r="AV75" s="63">
        <f t="shared" si="210"/>
        <v>3.9264639128461329</v>
      </c>
      <c r="AW75" s="63">
        <f t="shared" si="211"/>
        <v>7.2504913736623671</v>
      </c>
      <c r="AX75" s="63">
        <f t="shared" si="212"/>
        <v>-8.9456009921957076</v>
      </c>
      <c r="AY75" s="63">
        <f t="shared" si="213"/>
        <v>5.8431780895804266</v>
      </c>
      <c r="AZ75" s="63">
        <f t="shared" si="214"/>
        <v>4.3103143202938599</v>
      </c>
      <c r="BA75" s="63">
        <f t="shared" si="215"/>
        <v>6.9548578834162269</v>
      </c>
      <c r="BB75" s="63">
        <f t="shared" si="216"/>
        <v>-9.6427162722821436</v>
      </c>
      <c r="BC75" s="63">
        <f t="shared" si="217"/>
        <v>5.5432450494178855</v>
      </c>
      <c r="BD75" s="63">
        <f t="shared" si="218"/>
        <v>4.9521778251741218</v>
      </c>
      <c r="BE75" s="63">
        <f t="shared" si="219"/>
        <v>4.2803162607563721</v>
      </c>
      <c r="BF75" s="63">
        <f t="shared" si="220"/>
        <v>-10.15313654101346</v>
      </c>
      <c r="BG75" s="63">
        <f t="shared" si="221"/>
        <v>6.506733516758918</v>
      </c>
      <c r="BH75" s="63">
        <f t="shared" si="222"/>
        <v>6.3262966469568127</v>
      </c>
      <c r="BI75" s="63">
        <f t="shared" si="223"/>
        <v>5.5824522679017274</v>
      </c>
      <c r="BJ75" s="63">
        <f t="shared" si="224"/>
        <v>-6.0007525239599779</v>
      </c>
      <c r="BK75" s="63">
        <f t="shared" si="225"/>
        <v>5.6950809654750945</v>
      </c>
      <c r="BL75" s="63">
        <f t="shared" si="226"/>
        <v>5.5154072960629099</v>
      </c>
      <c r="BM75" s="63">
        <f t="shared" si="227"/>
        <v>6.5585447372746772</v>
      </c>
      <c r="BN75" s="63">
        <f t="shared" si="228"/>
        <v>-8.9409598937108328</v>
      </c>
      <c r="BO75" s="63">
        <f t="shared" si="229"/>
        <v>11.237923046499809</v>
      </c>
      <c r="BP75" s="63">
        <f t="shared" si="230"/>
        <v>3.215156440471346</v>
      </c>
      <c r="BQ75" s="63">
        <f t="shared" si="231"/>
        <v>7.1896068106884661</v>
      </c>
      <c r="BR75" s="63">
        <f t="shared" si="232"/>
        <v>-12.790377375814893</v>
      </c>
      <c r="BS75" s="63">
        <f t="shared" si="233"/>
        <v>10.918088018530206</v>
      </c>
      <c r="BT75" s="63">
        <f t="shared" si="234"/>
        <v>3.4076886568580913</v>
      </c>
      <c r="BU75" s="63">
        <f t="shared" si="235"/>
        <v>8.0732513310078975</v>
      </c>
      <c r="BV75" s="63">
        <f t="shared" si="236"/>
        <v>-12.92359440703377</v>
      </c>
      <c r="BW75" s="63">
        <f t="shared" si="237"/>
        <v>10.064396526490386</v>
      </c>
    </row>
    <row r="76" spans="1:75">
      <c r="A76" s="60" t="s">
        <v>10</v>
      </c>
      <c r="B76" s="136"/>
      <c r="C76" s="63">
        <f t="shared" si="165"/>
        <v>3.9434864534146081</v>
      </c>
      <c r="D76" s="63">
        <f t="shared" si="166"/>
        <v>3.4233713707929949</v>
      </c>
      <c r="E76" s="63">
        <f t="shared" si="167"/>
        <v>3.2541899441340929</v>
      </c>
      <c r="F76" s="63">
        <f t="shared" si="168"/>
        <v>-2.4626788953807393</v>
      </c>
      <c r="G76" s="63">
        <f t="shared" si="169"/>
        <v>8.8265657260839774</v>
      </c>
      <c r="H76" s="63">
        <f t="shared" si="170"/>
        <v>2.9580517659058909</v>
      </c>
      <c r="I76" s="63">
        <f t="shared" si="171"/>
        <v>5.8947368421052628</v>
      </c>
      <c r="J76" s="63">
        <f t="shared" si="172"/>
        <v>-1.9899632646240444</v>
      </c>
      <c r="K76" s="63">
        <f t="shared" si="173"/>
        <v>8.8137433433947123</v>
      </c>
      <c r="L76" s="63">
        <f t="shared" si="174"/>
        <v>0.93555887907602087</v>
      </c>
      <c r="M76" s="63">
        <f t="shared" si="175"/>
        <v>6.6839714471122731</v>
      </c>
      <c r="N76" s="63">
        <f t="shared" si="176"/>
        <v>1.3298868232434102</v>
      </c>
      <c r="O76" s="63">
        <f t="shared" si="177"/>
        <v>5.8900130221376479</v>
      </c>
      <c r="P76" s="63">
        <f t="shared" si="178"/>
        <v>2.4406394853845401</v>
      </c>
      <c r="Q76" s="63">
        <f t="shared" si="179"/>
        <v>1.5975621017637938</v>
      </c>
      <c r="R76" s="63">
        <f t="shared" si="180"/>
        <v>4.6112045080882025</v>
      </c>
      <c r="S76" s="63">
        <f t="shared" si="181"/>
        <v>3.9196773062083619</v>
      </c>
      <c r="T76" s="63">
        <f t="shared" si="182"/>
        <v>1.6032402328917328</v>
      </c>
      <c r="U76" s="63">
        <f t="shared" si="183"/>
        <v>1.8353957312515581</v>
      </c>
      <c r="V76" s="63">
        <f t="shared" si="184"/>
        <v>0.64977086608093859</v>
      </c>
      <c r="W76" s="63">
        <f t="shared" si="185"/>
        <v>4.5772409408772887</v>
      </c>
      <c r="X76" s="63">
        <f t="shared" si="186"/>
        <v>2.8951367781155124</v>
      </c>
      <c r="Y76" s="63">
        <f t="shared" si="187"/>
        <v>3.4044752972453929</v>
      </c>
      <c r="Z76" s="63">
        <f t="shared" si="188"/>
        <v>1.1036310525238473</v>
      </c>
      <c r="AA76" s="63">
        <f t="shared" si="189"/>
        <v>5.1356388486229037</v>
      </c>
      <c r="AB76" s="63">
        <f t="shared" si="190"/>
        <v>6.4079837174184249</v>
      </c>
      <c r="AC76" s="63">
        <f t="shared" si="191"/>
        <v>2.2089220707101775</v>
      </c>
      <c r="AD76" s="63">
        <f t="shared" si="192"/>
        <v>0.98693985795016848</v>
      </c>
      <c r="AE76" s="63">
        <f t="shared" si="193"/>
        <v>7.8295810435501991</v>
      </c>
      <c r="AF76" s="63">
        <f t="shared" si="194"/>
        <v>2.9263480929416921</v>
      </c>
      <c r="AG76" s="63">
        <f t="shared" si="195"/>
        <v>0.84655521243744669</v>
      </c>
      <c r="AH76" s="63">
        <f t="shared" si="196"/>
        <v>2.0627335982753294</v>
      </c>
      <c r="AI76" s="63">
        <f t="shared" si="197"/>
        <v>6.4210142283838243</v>
      </c>
      <c r="AJ76" s="63">
        <f t="shared" si="198"/>
        <v>6.5478231059307364</v>
      </c>
      <c r="AK76" s="63">
        <f t="shared" si="199"/>
        <v>2.3074094502665945</v>
      </c>
      <c r="AL76" s="63">
        <f t="shared" si="200"/>
        <v>0.41580450336166996</v>
      </c>
      <c r="AM76" s="63">
        <f t="shared" si="201"/>
        <v>4.8173874075733991</v>
      </c>
      <c r="AN76" s="63">
        <f t="shared" si="202"/>
        <v>7.7896536981616133</v>
      </c>
      <c r="AO76" s="63">
        <f t="shared" si="203"/>
        <v>3.2365540218943285</v>
      </c>
      <c r="AP76" s="63">
        <f t="shared" si="204"/>
        <v>0.98280780549166968</v>
      </c>
      <c r="AQ76" s="63">
        <f t="shared" si="205"/>
        <v>9.0739045648107588</v>
      </c>
      <c r="AR76" s="63">
        <f t="shared" si="206"/>
        <v>8.0271463494727655</v>
      </c>
      <c r="AS76" s="63">
        <f t="shared" si="207"/>
        <v>4.005809436957473</v>
      </c>
      <c r="AT76" s="63">
        <f t="shared" si="208"/>
        <v>-5.9117439569957249</v>
      </c>
      <c r="AU76" s="63">
        <f t="shared" si="209"/>
        <v>7.5939926094179118</v>
      </c>
      <c r="AV76" s="63">
        <f t="shared" si="210"/>
        <v>5.0508869773450575</v>
      </c>
      <c r="AW76" s="63">
        <f t="shared" si="211"/>
        <v>2.2645470905818752</v>
      </c>
      <c r="AX76" s="63">
        <f t="shared" si="212"/>
        <v>0.24968361735743516</v>
      </c>
      <c r="AY76" s="63">
        <f t="shared" si="213"/>
        <v>7.2716644746456085</v>
      </c>
      <c r="AZ76" s="63">
        <f t="shared" si="214"/>
        <v>4.8933329700569645</v>
      </c>
      <c r="BA76" s="63">
        <f t="shared" si="215"/>
        <v>4.8728538403594683</v>
      </c>
      <c r="BB76" s="63">
        <f t="shared" si="216"/>
        <v>-2.2975203824982136</v>
      </c>
      <c r="BC76" s="63">
        <f t="shared" si="217"/>
        <v>2.7776369168356867</v>
      </c>
      <c r="BD76" s="63">
        <f t="shared" si="218"/>
        <v>9.3915210124458959</v>
      </c>
      <c r="BE76" s="63">
        <f t="shared" si="219"/>
        <v>-2.3237352962401743</v>
      </c>
      <c r="BF76" s="63">
        <f t="shared" si="220"/>
        <v>-5.7978009264063068</v>
      </c>
      <c r="BG76" s="63">
        <f t="shared" si="221"/>
        <v>1.864323603175257</v>
      </c>
      <c r="BH76" s="63">
        <f t="shared" si="222"/>
        <v>9.1606971232409204</v>
      </c>
      <c r="BI76" s="63">
        <f t="shared" si="223"/>
        <v>-1.576593059797001</v>
      </c>
      <c r="BJ76" s="63">
        <f t="shared" si="224"/>
        <v>3.6912297405774832</v>
      </c>
      <c r="BK76" s="63">
        <f t="shared" si="225"/>
        <v>3.5163398692810368</v>
      </c>
      <c r="BL76" s="63">
        <f t="shared" si="226"/>
        <v>5.2510838910636819</v>
      </c>
      <c r="BM76" s="63">
        <f t="shared" si="227"/>
        <v>-0.46391649503089499</v>
      </c>
      <c r="BN76" s="63">
        <f t="shared" si="228"/>
        <v>3.127778070783676</v>
      </c>
      <c r="BO76" s="63">
        <f t="shared" si="229"/>
        <v>2.8132341425215439</v>
      </c>
      <c r="BP76" s="63">
        <f t="shared" si="230"/>
        <v>5.7771769141420872</v>
      </c>
      <c r="BQ76" s="63">
        <f t="shared" si="231"/>
        <v>-1.303306871163439</v>
      </c>
      <c r="BR76" s="63">
        <f t="shared" si="232"/>
        <v>3.6387181498166914</v>
      </c>
      <c r="BS76" s="63">
        <f t="shared" si="233"/>
        <v>3.5795994509168891</v>
      </c>
      <c r="BT76" s="63">
        <f t="shared" si="234"/>
        <v>1.2641022155770294</v>
      </c>
      <c r="BU76" s="63">
        <f t="shared" si="235"/>
        <v>-1.8959731543624385</v>
      </c>
      <c r="BV76" s="63">
        <f t="shared" si="236"/>
        <v>3.1876983196439919</v>
      </c>
      <c r="BW76" s="63">
        <f t="shared" si="237"/>
        <v>2.1259450029077263</v>
      </c>
    </row>
    <row r="77" spans="1:75">
      <c r="A77" s="60" t="s">
        <v>11</v>
      </c>
      <c r="B77" s="136"/>
      <c r="C77" s="63">
        <f t="shared" si="165"/>
        <v>3.7501691276861782</v>
      </c>
      <c r="D77" s="63">
        <f t="shared" si="166"/>
        <v>4.2638889533214677</v>
      </c>
      <c r="E77" s="63">
        <f t="shared" si="167"/>
        <v>1.3605354735400108</v>
      </c>
      <c r="F77" s="63">
        <f t="shared" si="168"/>
        <v>1.8908043473766678</v>
      </c>
      <c r="G77" s="63">
        <f t="shared" si="169"/>
        <v>4.1057938003566257</v>
      </c>
      <c r="H77" s="63">
        <f t="shared" si="170"/>
        <v>4.135775264850734</v>
      </c>
      <c r="I77" s="63">
        <f t="shared" si="171"/>
        <v>1.595916740841824</v>
      </c>
      <c r="J77" s="63">
        <f t="shared" si="172"/>
        <v>4.9041499136726419</v>
      </c>
      <c r="K77" s="63">
        <f t="shared" si="173"/>
        <v>3.5366951674462443</v>
      </c>
      <c r="L77" s="63">
        <f t="shared" si="174"/>
        <v>3.6866020581476673</v>
      </c>
      <c r="M77" s="63">
        <f t="shared" si="175"/>
        <v>1.3799972094794271</v>
      </c>
      <c r="N77" s="63">
        <f t="shared" si="176"/>
        <v>0.94472431932748846</v>
      </c>
      <c r="O77" s="63">
        <f t="shared" si="177"/>
        <v>2.4671176532626187</v>
      </c>
      <c r="P77" s="63">
        <f t="shared" si="178"/>
        <v>4.6360488453988831</v>
      </c>
      <c r="Q77" s="63">
        <f t="shared" si="179"/>
        <v>1.2499385218545735</v>
      </c>
      <c r="R77" s="63">
        <f t="shared" si="180"/>
        <v>3.4646473911132292</v>
      </c>
      <c r="S77" s="63">
        <f t="shared" si="181"/>
        <v>2.1841604842381708</v>
      </c>
      <c r="T77" s="63">
        <f t="shared" si="182"/>
        <v>4.4689076731537734</v>
      </c>
      <c r="U77" s="63">
        <f t="shared" si="183"/>
        <v>1.0173743962867858</v>
      </c>
      <c r="V77" s="63">
        <f t="shared" si="184"/>
        <v>6.2061538408050456</v>
      </c>
      <c r="W77" s="63">
        <f t="shared" si="185"/>
        <v>4.0839115097998073</v>
      </c>
      <c r="X77" s="63">
        <f t="shared" si="186"/>
        <v>2.8077530793263152</v>
      </c>
      <c r="Y77" s="63">
        <f t="shared" si="187"/>
        <v>8.8197667564663781E-2</v>
      </c>
      <c r="Z77" s="63">
        <f t="shared" si="188"/>
        <v>6.4122947274500044</v>
      </c>
      <c r="AA77" s="63">
        <f t="shared" si="189"/>
        <v>0.97073038640483122</v>
      </c>
      <c r="AB77" s="63">
        <f t="shared" si="190"/>
        <v>0.65664364079642323</v>
      </c>
      <c r="AC77" s="63">
        <f t="shared" si="191"/>
        <v>-1.0863246621130651</v>
      </c>
      <c r="AD77" s="63">
        <f t="shared" si="192"/>
        <v>8.5661332066552056</v>
      </c>
      <c r="AE77" s="63">
        <f t="shared" si="193"/>
        <v>1.7847078715010449</v>
      </c>
      <c r="AF77" s="63">
        <f t="shared" si="194"/>
        <v>0.58139534883720534</v>
      </c>
      <c r="AG77" s="63">
        <f t="shared" si="195"/>
        <v>-0.23855399577944106</v>
      </c>
      <c r="AH77" s="63">
        <f t="shared" si="196"/>
        <v>8.1808336705550175</v>
      </c>
      <c r="AI77" s="63">
        <f t="shared" si="197"/>
        <v>2.5167927897287723</v>
      </c>
      <c r="AJ77" s="63">
        <f t="shared" si="198"/>
        <v>1.0118603300986935</v>
      </c>
      <c r="AK77" s="63">
        <f t="shared" si="199"/>
        <v>2.2826176204942912</v>
      </c>
      <c r="AL77" s="63">
        <f t="shared" si="200"/>
        <v>7.2314996836250494</v>
      </c>
      <c r="AM77" s="63">
        <f t="shared" si="201"/>
        <v>-1.5499812804193187</v>
      </c>
      <c r="AN77" s="63">
        <f t="shared" si="202"/>
        <v>1.5211439002122545E-2</v>
      </c>
      <c r="AO77" s="63">
        <f t="shared" si="203"/>
        <v>3.6273764258555135</v>
      </c>
      <c r="AP77" s="63">
        <f t="shared" si="204"/>
        <v>4.360686948521324</v>
      </c>
      <c r="AQ77" s="63">
        <f t="shared" si="205"/>
        <v>-0.15407241403461372</v>
      </c>
      <c r="AR77" s="63">
        <f t="shared" si="206"/>
        <v>0.80662130883074856</v>
      </c>
      <c r="AS77" s="63">
        <f t="shared" si="207"/>
        <v>1.1550236571110726</v>
      </c>
      <c r="AT77" s="63">
        <f t="shared" si="208"/>
        <v>7.8688985076499725</v>
      </c>
      <c r="AU77" s="63">
        <f t="shared" si="209"/>
        <v>1.0785352342782879</v>
      </c>
      <c r="AV77" s="63">
        <f t="shared" si="210"/>
        <v>0.78795837963431237</v>
      </c>
      <c r="AW77" s="63">
        <f t="shared" si="211"/>
        <v>1.5836423774681614</v>
      </c>
      <c r="AX77" s="63">
        <f t="shared" si="212"/>
        <v>7.8045413324143178</v>
      </c>
      <c r="AY77" s="63">
        <f t="shared" si="213"/>
        <v>1.6009056551992227</v>
      </c>
      <c r="AZ77" s="63">
        <f t="shared" si="214"/>
        <v>0.48339626676271241</v>
      </c>
      <c r="BA77" s="63">
        <f t="shared" si="215"/>
        <v>2.4585573476702449</v>
      </c>
      <c r="BB77" s="63">
        <f t="shared" si="216"/>
        <v>5.3098149928050331</v>
      </c>
      <c r="BC77" s="63">
        <f t="shared" si="217"/>
        <v>0.41978264587444514</v>
      </c>
      <c r="BD77" s="63">
        <f t="shared" si="218"/>
        <v>1.1204178214040572</v>
      </c>
      <c r="BE77" s="63">
        <f t="shared" si="219"/>
        <v>1.3116393961355246</v>
      </c>
      <c r="BF77" s="63">
        <f t="shared" si="220"/>
        <v>5.7054320371952834</v>
      </c>
      <c r="BG77" s="63">
        <f t="shared" si="221"/>
        <v>0.6487639844681018</v>
      </c>
      <c r="BH77" s="63">
        <f t="shared" si="222"/>
        <v>2.0607530629589688</v>
      </c>
      <c r="BI77" s="63">
        <f t="shared" si="223"/>
        <v>8.7015915491640825E-2</v>
      </c>
      <c r="BJ77" s="63">
        <f t="shared" si="224"/>
        <v>5.2159840870771115</v>
      </c>
      <c r="BK77" s="63">
        <f t="shared" si="225"/>
        <v>0.73470478226023594</v>
      </c>
      <c r="BL77" s="63">
        <f t="shared" si="226"/>
        <v>1.9449233081377315</v>
      </c>
      <c r="BM77" s="63">
        <f t="shared" si="227"/>
        <v>0.75445518796340127</v>
      </c>
      <c r="BN77" s="63">
        <f t="shared" si="228"/>
        <v>5.5505179329052083</v>
      </c>
      <c r="BO77" s="63">
        <f t="shared" si="229"/>
        <v>0.20410662530107221</v>
      </c>
      <c r="BP77" s="63">
        <f t="shared" si="230"/>
        <v>2.9535177414755323</v>
      </c>
      <c r="BQ77" s="63">
        <f t="shared" si="231"/>
        <v>-0.57375751820195964</v>
      </c>
      <c r="BR77" s="63">
        <f t="shared" si="232"/>
        <v>4.3171916953917435</v>
      </c>
      <c r="BS77" s="63">
        <f t="shared" si="233"/>
        <v>-6.8754774637124844E-2</v>
      </c>
      <c r="BT77" s="63">
        <f t="shared" si="234"/>
        <v>2.3889610886017971</v>
      </c>
      <c r="BU77" s="63">
        <f t="shared" si="235"/>
        <v>-0.75036398252884295</v>
      </c>
      <c r="BV77" s="63">
        <f t="shared" si="236"/>
        <v>4.7194572261298706</v>
      </c>
      <c r="BW77" s="63">
        <f t="shared" si="237"/>
        <v>-0.79030086631306262</v>
      </c>
    </row>
    <row r="78" spans="1:75">
      <c r="A78" s="57" t="s">
        <v>12</v>
      </c>
      <c r="B78" s="137"/>
      <c r="C78" s="64">
        <f t="shared" si="165"/>
        <v>1.5348020615053641</v>
      </c>
      <c r="D78" s="64">
        <f t="shared" si="166"/>
        <v>0.9984381972333648</v>
      </c>
      <c r="E78" s="64">
        <f t="shared" si="167"/>
        <v>1.2260451758988209</v>
      </c>
      <c r="F78" s="64">
        <f t="shared" si="168"/>
        <v>11.504510004464153</v>
      </c>
      <c r="G78" s="64">
        <f t="shared" si="169"/>
        <v>8.3446463489058313</v>
      </c>
      <c r="H78" s="64">
        <f t="shared" si="170"/>
        <v>1.3346208228437513</v>
      </c>
      <c r="I78" s="64">
        <f t="shared" si="171"/>
        <v>1.7923586532353344</v>
      </c>
      <c r="J78" s="64">
        <f t="shared" si="172"/>
        <v>1.550802935007572</v>
      </c>
      <c r="K78" s="64">
        <f t="shared" si="173"/>
        <v>0.94347641308967911</v>
      </c>
      <c r="L78" s="64">
        <f t="shared" si="174"/>
        <v>2.4713708319299519</v>
      </c>
      <c r="M78" s="64">
        <f t="shared" si="175"/>
        <v>1.8735362997657958</v>
      </c>
      <c r="N78" s="64">
        <f t="shared" si="176"/>
        <v>5.8220201396483455</v>
      </c>
      <c r="O78" s="64">
        <f t="shared" si="177"/>
        <v>1.02144646211648</v>
      </c>
      <c r="P78" s="64">
        <f t="shared" si="178"/>
        <v>0.48037810405609677</v>
      </c>
      <c r="Q78" s="64">
        <f t="shared" si="179"/>
        <v>1.1103828507537425</v>
      </c>
      <c r="R78" s="64">
        <f t="shared" si="180"/>
        <v>0.40780339604740928</v>
      </c>
      <c r="S78" s="64">
        <f t="shared" si="181"/>
        <v>0.96121852933565199</v>
      </c>
      <c r="T78" s="64">
        <f t="shared" si="182"/>
        <v>0.28195832875608634</v>
      </c>
      <c r="U78" s="64">
        <f t="shared" si="183"/>
        <v>0.97860220550646781</v>
      </c>
      <c r="V78" s="64">
        <f t="shared" si="184"/>
        <v>4.9066902587736649</v>
      </c>
      <c r="W78" s="64">
        <f t="shared" si="185"/>
        <v>0.10407271213489738</v>
      </c>
      <c r="X78" s="64">
        <f t="shared" si="186"/>
        <v>1.2059883559744899</v>
      </c>
      <c r="Y78" s="64">
        <f t="shared" si="187"/>
        <v>1.2224352828379725</v>
      </c>
      <c r="Z78" s="64">
        <f t="shared" si="188"/>
        <v>6.2192578830652625</v>
      </c>
      <c r="AA78" s="64">
        <f t="shared" si="189"/>
        <v>-0.44128621953987729</v>
      </c>
      <c r="AB78" s="64">
        <f t="shared" si="190"/>
        <v>0.62249454095100409</v>
      </c>
      <c r="AC78" s="64">
        <f t="shared" si="191"/>
        <v>1.4704929714322734</v>
      </c>
      <c r="AD78" s="64">
        <f t="shared" si="192"/>
        <v>6.3214643764448271</v>
      </c>
      <c r="AE78" s="64">
        <f t="shared" si="193"/>
        <v>0.89200191570882259</v>
      </c>
      <c r="AF78" s="64">
        <f t="shared" si="194"/>
        <v>4.2989378745624061</v>
      </c>
      <c r="AG78" s="64">
        <f t="shared" si="195"/>
        <v>-4.039254729057042</v>
      </c>
      <c r="AH78" s="64">
        <f t="shared" si="196"/>
        <v>9.1822987158831477</v>
      </c>
      <c r="AI78" s="64">
        <f t="shared" si="197"/>
        <v>1.7495545115827011</v>
      </c>
      <c r="AJ78" s="64">
        <f t="shared" si="198"/>
        <v>0.98179695377595066</v>
      </c>
      <c r="AK78" s="64">
        <f t="shared" si="199"/>
        <v>0.53342442715998195</v>
      </c>
      <c r="AL78" s="64">
        <f t="shared" si="200"/>
        <v>8.7183282789657603</v>
      </c>
      <c r="AM78" s="64">
        <f t="shared" si="201"/>
        <v>-1.2623726868454992</v>
      </c>
      <c r="AN78" s="64">
        <f t="shared" si="202"/>
        <v>-2.0630539009153068</v>
      </c>
      <c r="AO78" s="64">
        <f t="shared" si="203"/>
        <v>5.6148939326509453</v>
      </c>
      <c r="AP78" s="64">
        <f t="shared" si="204"/>
        <v>4.0107734006456282</v>
      </c>
      <c r="AQ78" s="64">
        <f t="shared" si="205"/>
        <v>0.22774934042889819</v>
      </c>
      <c r="AR78" s="64">
        <f t="shared" si="206"/>
        <v>2.4140568754499592</v>
      </c>
      <c r="AS78" s="64">
        <f t="shared" si="207"/>
        <v>4.2354078337470655</v>
      </c>
      <c r="AT78" s="64">
        <f t="shared" si="208"/>
        <v>2.7359780985411315</v>
      </c>
      <c r="AU78" s="64">
        <f t="shared" si="209"/>
        <v>-6.139056286639617</v>
      </c>
      <c r="AV78" s="64">
        <f t="shared" si="210"/>
        <v>13.094276167805919</v>
      </c>
      <c r="AW78" s="64">
        <f t="shared" si="211"/>
        <v>3.5510842489427747</v>
      </c>
      <c r="AX78" s="64">
        <f t="shared" si="212"/>
        <v>-0.76935082196679838</v>
      </c>
      <c r="AY78" s="64">
        <f t="shared" si="213"/>
        <v>0.99593342872203872</v>
      </c>
      <c r="AZ78" s="64">
        <f t="shared" si="214"/>
        <v>7.3389877901015961</v>
      </c>
      <c r="BA78" s="64">
        <f t="shared" si="215"/>
        <v>5.7222743218366796</v>
      </c>
      <c r="BB78" s="64">
        <f t="shared" si="216"/>
        <v>-2.584345566799862</v>
      </c>
      <c r="BC78" s="64">
        <f t="shared" si="217"/>
        <v>2.3559279004823486</v>
      </c>
      <c r="BD78" s="64">
        <f t="shared" si="218"/>
        <v>7.9716255766655308</v>
      </c>
      <c r="BE78" s="64">
        <f t="shared" si="219"/>
        <v>3.6999601825477013</v>
      </c>
      <c r="BF78" s="64">
        <f t="shared" si="220"/>
        <v>2.6443716564481199</v>
      </c>
      <c r="BG78" s="64">
        <f t="shared" si="221"/>
        <v>1.8718274111675086</v>
      </c>
      <c r="BH78" s="64">
        <f t="shared" si="222"/>
        <v>2.8736445740494347</v>
      </c>
      <c r="BI78" s="64">
        <f t="shared" si="223"/>
        <v>18.331682078379565</v>
      </c>
      <c r="BJ78" s="64">
        <f t="shared" si="224"/>
        <v>-2.5261297294514504</v>
      </c>
      <c r="BK78" s="64">
        <f t="shared" si="225"/>
        <v>-3.0553696088744262</v>
      </c>
      <c r="BL78" s="64">
        <f t="shared" si="226"/>
        <v>7.8421701602959333</v>
      </c>
      <c r="BM78" s="64">
        <f t="shared" si="227"/>
        <v>6.4875371598444893</v>
      </c>
      <c r="BN78" s="64">
        <f t="shared" si="228"/>
        <v>-2.6276002698615004</v>
      </c>
      <c r="BO78" s="64">
        <f t="shared" si="229"/>
        <v>4.0766067855493793</v>
      </c>
      <c r="BP78" s="64">
        <f t="shared" si="230"/>
        <v>4.5517926182578625</v>
      </c>
      <c r="BQ78" s="64">
        <f t="shared" si="231"/>
        <v>-2.378378378378359</v>
      </c>
      <c r="BR78" s="64">
        <f t="shared" si="232"/>
        <v>3.1401041181523635</v>
      </c>
      <c r="BS78" s="64">
        <f t="shared" si="233"/>
        <v>0.74858261000451543</v>
      </c>
      <c r="BT78" s="64">
        <f t="shared" si="234"/>
        <v>6.4122867302118438</v>
      </c>
      <c r="BU78" s="64">
        <f t="shared" si="235"/>
        <v>2.2622824998362105</v>
      </c>
      <c r="BV78" s="64">
        <f t="shared" si="236"/>
        <v>-2.4927926368792162</v>
      </c>
      <c r="BW78" s="64">
        <f t="shared" si="237"/>
        <v>5.6930229070595644</v>
      </c>
    </row>
    <row r="79" spans="1:75" hidden="1">
      <c r="A79" s="53" t="s">
        <v>13</v>
      </c>
      <c r="B79" s="138"/>
      <c r="C79" s="66">
        <f t="shared" si="165"/>
        <v>3.4635477970290993</v>
      </c>
      <c r="D79" s="66">
        <f t="shared" si="166"/>
        <v>3.5440818696813694</v>
      </c>
      <c r="E79" s="66">
        <f t="shared" si="167"/>
        <v>7.4750474286591011</v>
      </c>
      <c r="F79" s="66">
        <f t="shared" si="168"/>
        <v>-2.5333875400495578</v>
      </c>
      <c r="G79" s="66">
        <f t="shared" si="169"/>
        <v>4.0496014164385121</v>
      </c>
      <c r="H79" s="66">
        <f t="shared" si="170"/>
        <v>3.2368393337769494</v>
      </c>
      <c r="I79" s="66">
        <f t="shared" si="171"/>
        <v>6.0637325417751349</v>
      </c>
      <c r="J79" s="66">
        <f t="shared" si="172"/>
        <v>-3.7136558709690188</v>
      </c>
      <c r="K79" s="66">
        <f t="shared" si="173"/>
        <v>2.9025889096556292</v>
      </c>
      <c r="L79" s="66">
        <f t="shared" si="174"/>
        <v>2.9956277782827443</v>
      </c>
      <c r="M79" s="66">
        <f t="shared" si="175"/>
        <v>6.5430530615263933</v>
      </c>
      <c r="N79" s="66">
        <f t="shared" si="176"/>
        <v>-2.3796600245620336</v>
      </c>
      <c r="O79" s="66">
        <f t="shared" si="177"/>
        <v>2.9726436267612653</v>
      </c>
      <c r="P79" s="66">
        <f t="shared" si="178"/>
        <v>2.8387717144706324</v>
      </c>
      <c r="Q79" s="66">
        <f t="shared" si="179"/>
        <v>7.0478439717220471</v>
      </c>
      <c r="R79" s="66">
        <f t="shared" si="180"/>
        <v>-6.0310731478620676</v>
      </c>
      <c r="S79" s="66">
        <f t="shared" si="181"/>
        <v>3.4944227168475823</v>
      </c>
      <c r="T79" s="66">
        <f t="shared" si="182"/>
        <v>1.9883506497907937</v>
      </c>
      <c r="U79" s="66">
        <f t="shared" si="183"/>
        <v>6.7838336596540092</v>
      </c>
      <c r="V79" s="66">
        <f t="shared" si="184"/>
        <v>-3.2317804276073039</v>
      </c>
      <c r="W79" s="66">
        <f t="shared" si="185"/>
        <v>3.8073411647783799</v>
      </c>
      <c r="X79" s="66">
        <f t="shared" si="186"/>
        <v>2.0940538860618783</v>
      </c>
      <c r="Y79" s="66">
        <f t="shared" si="187"/>
        <v>6.2835193907861795</v>
      </c>
      <c r="Z79" s="66">
        <f t="shared" si="188"/>
        <v>-2.2036306237725447</v>
      </c>
      <c r="AA79" s="66">
        <f t="shared" si="189"/>
        <v>2.2437640283961473</v>
      </c>
      <c r="AB79" s="66">
        <f t="shared" si="190"/>
        <v>1.8450317021028344</v>
      </c>
      <c r="AC79" s="66">
        <f t="shared" si="191"/>
        <v>6.2276825041379897</v>
      </c>
      <c r="AD79" s="66">
        <f t="shared" si="192"/>
        <v>-1.9712814020403029</v>
      </c>
      <c r="AE79" s="66">
        <f t="shared" si="193"/>
        <v>4.5283754251773383</v>
      </c>
      <c r="AF79" s="66">
        <f t="shared" si="194"/>
        <v>2.8361872836081408</v>
      </c>
      <c r="AG79" s="66">
        <f t="shared" si="195"/>
        <v>4.8747627933439199</v>
      </c>
      <c r="AH79" s="66">
        <f t="shared" si="196"/>
        <v>-2.7592295267251838</v>
      </c>
      <c r="AI79" s="66">
        <f t="shared" si="197"/>
        <v>3.9422824144320101</v>
      </c>
      <c r="AJ79" s="66">
        <f t="shared" si="198"/>
        <v>2.1607193100831714</v>
      </c>
      <c r="AK79" s="66">
        <f t="shared" si="199"/>
        <v>6.5141041589935247</v>
      </c>
      <c r="AL79" s="66">
        <f t="shared" si="200"/>
        <v>-3.479257244001281</v>
      </c>
      <c r="AM79" s="66">
        <f t="shared" si="201"/>
        <v>3.1243684501998983</v>
      </c>
      <c r="AN79" s="66">
        <f t="shared" si="202"/>
        <v>2.3117749384943438</v>
      </c>
      <c r="AO79" s="66">
        <f t="shared" si="203"/>
        <v>9.2345152034720481</v>
      </c>
      <c r="AP79" s="66">
        <f t="shared" si="204"/>
        <v>-6.1857198141694951</v>
      </c>
      <c r="AQ79" s="66">
        <f t="shared" si="205"/>
        <v>4.5096153766289788</v>
      </c>
      <c r="AR79" s="66">
        <f t="shared" si="206"/>
        <v>3.79913777182299</v>
      </c>
      <c r="AS79" s="66">
        <f t="shared" si="207"/>
        <v>7.5058151075031265</v>
      </c>
      <c r="AT79" s="66">
        <f t="shared" si="208"/>
        <v>-4.9122778338773276</v>
      </c>
      <c r="AU79" s="66">
        <f t="shared" si="209"/>
        <v>2.9453927019264508</v>
      </c>
      <c r="AV79" s="66">
        <f t="shared" si="210"/>
        <v>5.0434681589349397</v>
      </c>
      <c r="AW79" s="66">
        <f t="shared" si="211"/>
        <v>8.0338847414571202</v>
      </c>
      <c r="AX79" s="66">
        <f t="shared" si="212"/>
        <v>-4.4567387731859638</v>
      </c>
      <c r="AY79" s="66">
        <f t="shared" si="213"/>
        <v>4.9487671584718953</v>
      </c>
      <c r="AZ79" s="66">
        <f t="shared" si="214"/>
        <v>4.3949243139139273</v>
      </c>
      <c r="BA79" s="66">
        <f t="shared" si="215"/>
        <v>9.0648559862310734</v>
      </c>
      <c r="BB79" s="66">
        <f t="shared" si="216"/>
        <v>-5.9389003434853951</v>
      </c>
      <c r="BC79" s="66">
        <f t="shared" si="217"/>
        <v>4.7148704119639184</v>
      </c>
      <c r="BD79" s="66">
        <f t="shared" si="218"/>
        <v>5.2309611234192612</v>
      </c>
      <c r="BE79" s="66">
        <f t="shared" si="219"/>
        <v>6.5699744275210765</v>
      </c>
      <c r="BF79" s="66">
        <f t="shared" si="220"/>
        <v>-6.9994674521915714</v>
      </c>
      <c r="BG79" s="66">
        <f t="shared" si="221"/>
        <v>3.2465668636457194</v>
      </c>
      <c r="BH79" s="66">
        <f t="shared" si="222"/>
        <v>5.4606261230125392</v>
      </c>
      <c r="BI79" s="66">
        <f t="shared" si="223"/>
        <v>9.8380526846956133</v>
      </c>
      <c r="BJ79" s="66">
        <f t="shared" si="224"/>
        <v>-5.2472334345307496</v>
      </c>
      <c r="BK79" s="66">
        <f t="shared" si="225"/>
        <v>2.6644189427549487</v>
      </c>
      <c r="BL79" s="66">
        <f t="shared" si="226"/>
        <v>4.964721009238044</v>
      </c>
      <c r="BM79" s="66">
        <f t="shared" si="227"/>
        <v>8.2398251182352986</v>
      </c>
      <c r="BN79" s="66">
        <f t="shared" si="228"/>
        <v>-6.0344580220671693</v>
      </c>
      <c r="BO79" s="66">
        <f t="shared" si="229"/>
        <v>4.2797544328181285</v>
      </c>
      <c r="BP79" s="66">
        <f t="shared" si="230"/>
        <v>3.9809106357877102</v>
      </c>
      <c r="BQ79" s="66">
        <f t="shared" si="231"/>
        <v>5.7656679983648935</v>
      </c>
      <c r="BR79" s="66">
        <f t="shared" si="232"/>
        <v>-4.8204866581462769</v>
      </c>
      <c r="BS79" s="66">
        <f t="shared" si="233"/>
        <v>3.6259513792735323</v>
      </c>
      <c r="BT79" s="66">
        <f t="shared" si="234"/>
        <v>3.6662549789620904</v>
      </c>
      <c r="BU79" s="66">
        <f t="shared" si="235"/>
        <v>6.6839708128376421</v>
      </c>
      <c r="BV79" s="66">
        <f t="shared" si="236"/>
        <v>-6.1045407275730916</v>
      </c>
      <c r="BW79" s="66">
        <f t="shared" si="237"/>
        <v>4.6267508648133404</v>
      </c>
    </row>
    <row r="80" spans="1:75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</row>
    <row r="81" spans="1:75" ht="14.25" customHeight="1" thickBot="1">
      <c r="A81" s="71" t="str">
        <f>A41</f>
        <v>KZN - Annual Compensation of Employees</v>
      </c>
      <c r="B81" s="139"/>
      <c r="C81" s="65">
        <f t="shared" si="165"/>
        <v>3.4635477970290993</v>
      </c>
      <c r="D81" s="65">
        <f t="shared" si="166"/>
        <v>3.5440818696813694</v>
      </c>
      <c r="E81" s="65">
        <f t="shared" si="167"/>
        <v>7.4750474286591011</v>
      </c>
      <c r="F81" s="65">
        <f t="shared" si="168"/>
        <v>-2.5333875400495578</v>
      </c>
      <c r="G81" s="65">
        <f t="shared" si="169"/>
        <v>4.0496014164385121</v>
      </c>
      <c r="H81" s="65">
        <f t="shared" si="170"/>
        <v>3.2368393337769494</v>
      </c>
      <c r="I81" s="65">
        <f t="shared" si="171"/>
        <v>6.0637325417751349</v>
      </c>
      <c r="J81" s="65">
        <f t="shared" si="172"/>
        <v>-3.7136558709690188</v>
      </c>
      <c r="K81" s="65">
        <f t="shared" si="173"/>
        <v>2.9025889096556292</v>
      </c>
      <c r="L81" s="65">
        <f t="shared" si="174"/>
        <v>2.9956277782827443</v>
      </c>
      <c r="M81" s="65">
        <f t="shared" si="175"/>
        <v>6.5430530615263933</v>
      </c>
      <c r="N81" s="65">
        <f t="shared" si="176"/>
        <v>-2.3796600245620336</v>
      </c>
      <c r="O81" s="65">
        <f t="shared" si="177"/>
        <v>2.9726436267612653</v>
      </c>
      <c r="P81" s="65">
        <f t="shared" si="178"/>
        <v>2.8387717144706324</v>
      </c>
      <c r="Q81" s="65">
        <f t="shared" si="179"/>
        <v>7.0478439717220471</v>
      </c>
      <c r="R81" s="65">
        <f t="shared" si="180"/>
        <v>-6.0310731478620676</v>
      </c>
      <c r="S81" s="65">
        <f t="shared" si="181"/>
        <v>3.4944227168475823</v>
      </c>
      <c r="T81" s="65">
        <f t="shared" si="182"/>
        <v>1.9883506497907937</v>
      </c>
      <c r="U81" s="65">
        <f t="shared" si="183"/>
        <v>6.7838336596540092</v>
      </c>
      <c r="V81" s="65">
        <f t="shared" si="184"/>
        <v>-3.2317804276073039</v>
      </c>
      <c r="W81" s="65">
        <f t="shared" si="185"/>
        <v>3.8073411647783799</v>
      </c>
      <c r="X81" s="65">
        <f t="shared" si="186"/>
        <v>2.0940538860618783</v>
      </c>
      <c r="Y81" s="65">
        <f t="shared" si="187"/>
        <v>6.2835193907861795</v>
      </c>
      <c r="Z81" s="65">
        <f t="shared" si="188"/>
        <v>-2.2036306237725447</v>
      </c>
      <c r="AA81" s="65">
        <f t="shared" si="189"/>
        <v>2.2437640283961473</v>
      </c>
      <c r="AB81" s="65">
        <f t="shared" si="190"/>
        <v>1.8450317021028344</v>
      </c>
      <c r="AC81" s="65">
        <f t="shared" si="191"/>
        <v>6.2276825041379897</v>
      </c>
      <c r="AD81" s="65">
        <f t="shared" si="192"/>
        <v>-1.9712814020403029</v>
      </c>
      <c r="AE81" s="65">
        <f t="shared" si="193"/>
        <v>4.5283754251773383</v>
      </c>
      <c r="AF81" s="65">
        <f t="shared" si="194"/>
        <v>2.8361872836081408</v>
      </c>
      <c r="AG81" s="65">
        <f t="shared" si="195"/>
        <v>4.8747627933439199</v>
      </c>
      <c r="AH81" s="65">
        <f t="shared" si="196"/>
        <v>-2.7592295267251838</v>
      </c>
      <c r="AI81" s="65">
        <f t="shared" si="197"/>
        <v>3.9422824144320101</v>
      </c>
      <c r="AJ81" s="65">
        <f t="shared" si="198"/>
        <v>2.1607193100831714</v>
      </c>
      <c r="AK81" s="65">
        <f t="shared" si="199"/>
        <v>6.5141041589935247</v>
      </c>
      <c r="AL81" s="65">
        <f t="shared" si="200"/>
        <v>-3.479257244001281</v>
      </c>
      <c r="AM81" s="65">
        <f t="shared" si="201"/>
        <v>3.1243684501998983</v>
      </c>
      <c r="AN81" s="65">
        <f t="shared" si="202"/>
        <v>2.3117749384943438</v>
      </c>
      <c r="AO81" s="65">
        <f t="shared" si="203"/>
        <v>9.2345152034720481</v>
      </c>
      <c r="AP81" s="65">
        <f t="shared" si="204"/>
        <v>-6.1857198141694951</v>
      </c>
      <c r="AQ81" s="65">
        <f t="shared" si="205"/>
        <v>4.5096153766289788</v>
      </c>
      <c r="AR81" s="65">
        <f t="shared" si="206"/>
        <v>3.79913777182299</v>
      </c>
      <c r="AS81" s="65">
        <f t="shared" si="207"/>
        <v>7.5058151075031265</v>
      </c>
      <c r="AT81" s="65">
        <f t="shared" si="208"/>
        <v>-4.9122778338773276</v>
      </c>
      <c r="AU81" s="65">
        <f t="shared" si="209"/>
        <v>2.9453927019264508</v>
      </c>
      <c r="AV81" s="65">
        <f t="shared" si="210"/>
        <v>5.0434681589349397</v>
      </c>
      <c r="AW81" s="65">
        <f t="shared" si="211"/>
        <v>8.0338847414571202</v>
      </c>
      <c r="AX81" s="65">
        <f t="shared" si="212"/>
        <v>-4.4567387731859638</v>
      </c>
      <c r="AY81" s="65">
        <f t="shared" si="213"/>
        <v>4.9487671584718953</v>
      </c>
      <c r="AZ81" s="65">
        <f t="shared" si="214"/>
        <v>4.3949243139139273</v>
      </c>
      <c r="BA81" s="65">
        <f t="shared" si="215"/>
        <v>9.0648559862310734</v>
      </c>
      <c r="BB81" s="65">
        <f t="shared" si="216"/>
        <v>-5.9389003434853951</v>
      </c>
      <c r="BC81" s="65">
        <f t="shared" si="217"/>
        <v>4.7148704119639184</v>
      </c>
      <c r="BD81" s="65">
        <f t="shared" si="218"/>
        <v>5.2309611234192612</v>
      </c>
      <c r="BE81" s="65">
        <f t="shared" si="219"/>
        <v>6.5699744275210765</v>
      </c>
      <c r="BF81" s="65">
        <f t="shared" si="220"/>
        <v>-6.9994674521915714</v>
      </c>
      <c r="BG81" s="65">
        <f t="shared" si="221"/>
        <v>3.2465668636457194</v>
      </c>
      <c r="BH81" s="65">
        <f t="shared" si="222"/>
        <v>5.4606261230125392</v>
      </c>
      <c r="BI81" s="65">
        <f t="shared" si="223"/>
        <v>9.8380526846956133</v>
      </c>
      <c r="BJ81" s="65">
        <f t="shared" si="224"/>
        <v>-5.2472334345307496</v>
      </c>
      <c r="BK81" s="65">
        <f t="shared" si="225"/>
        <v>2.6644189427549487</v>
      </c>
      <c r="BL81" s="65">
        <f t="shared" si="226"/>
        <v>4.964721009238044</v>
      </c>
      <c r="BM81" s="65">
        <f t="shared" si="227"/>
        <v>8.2398251182352986</v>
      </c>
      <c r="BN81" s="65">
        <f t="shared" ref="BN81" si="238">(BN41-BM41)/BM41*100</f>
        <v>-6.0344580220671693</v>
      </c>
      <c r="BO81" s="65">
        <f t="shared" ref="BO81" si="239">(BO41-BN41)/BN41*100</f>
        <v>4.2797544328181285</v>
      </c>
      <c r="BP81" s="65">
        <f t="shared" ref="BP81" si="240">(BP41-BO41)/BO41*100</f>
        <v>3.9809106357877102</v>
      </c>
      <c r="BQ81" s="65">
        <f t="shared" ref="BQ81" si="241">(BQ41-BP41)/BP41*100</f>
        <v>5.7656679983648935</v>
      </c>
      <c r="BR81" s="65">
        <f t="shared" ref="BR81" si="242">(BR41-BQ41)/BQ41*100</f>
        <v>-4.8204866581462769</v>
      </c>
      <c r="BS81" s="65">
        <f t="shared" ref="BS81" si="243">(BS41-BR41)/BR41*100</f>
        <v>3.6259513792735323</v>
      </c>
      <c r="BT81" s="65">
        <f t="shared" ref="BT81" si="244">(BT41-BS41)/BS41*100</f>
        <v>3.6662549789620904</v>
      </c>
      <c r="BU81" s="65">
        <f t="shared" ref="BU81" si="245">(BU41-BT41)/BT41*100</f>
        <v>6.6839708128376421</v>
      </c>
      <c r="BV81" s="65">
        <f t="shared" ref="BV81" si="246">(BV41-BU41)/BU41*100</f>
        <v>-6.1045407275730916</v>
      </c>
      <c r="BW81" s="65">
        <f t="shared" ref="BW81" si="247">(BW41-BV41)/BV41*100</f>
        <v>4.6267508648133404</v>
      </c>
    </row>
    <row r="83" spans="1:75" ht="18">
      <c r="A83" s="206" t="str">
        <f>A43</f>
        <v>SA – Annual Compensation of Employees</v>
      </c>
      <c r="B83" s="212"/>
      <c r="C83" s="212"/>
      <c r="D83" s="212"/>
      <c r="E83" s="212"/>
      <c r="F83" s="212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  <c r="AT83" s="213"/>
      <c r="AU83" s="213"/>
      <c r="AV83" s="213"/>
      <c r="AW83" s="213"/>
      <c r="AX83" s="213"/>
      <c r="AY83" s="213"/>
      <c r="AZ83" s="213"/>
      <c r="BA83" s="213"/>
      <c r="BB83" s="213"/>
      <c r="BC83" s="213"/>
      <c r="BD83" s="213"/>
      <c r="BE83" s="213"/>
      <c r="BF83" s="213"/>
      <c r="BG83" s="213"/>
      <c r="BH83" s="213"/>
    </row>
    <row r="84" spans="1:75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5" ht="13.5" thickBot="1">
      <c r="A85" s="25" t="s">
        <v>23</v>
      </c>
      <c r="B85" s="133" t="str">
        <f>B65</f>
        <v>1995q1</v>
      </c>
      <c r="C85" s="132" t="str">
        <f t="shared" ref="C85:BH85" si="248">C65</f>
        <v>1995q2</v>
      </c>
      <c r="D85" s="132" t="str">
        <f t="shared" si="248"/>
        <v>1995q3</v>
      </c>
      <c r="E85" s="132" t="str">
        <f t="shared" si="248"/>
        <v>1995q4</v>
      </c>
      <c r="F85" s="132" t="str">
        <f t="shared" si="248"/>
        <v>1996q1</v>
      </c>
      <c r="G85" s="132" t="str">
        <f t="shared" si="248"/>
        <v>1996q2</v>
      </c>
      <c r="H85" s="132" t="str">
        <f t="shared" si="248"/>
        <v>1996q3</v>
      </c>
      <c r="I85" s="132" t="str">
        <f t="shared" si="248"/>
        <v>1996q4</v>
      </c>
      <c r="J85" s="132" t="str">
        <f t="shared" si="248"/>
        <v>1997q1</v>
      </c>
      <c r="K85" s="132" t="str">
        <f t="shared" si="248"/>
        <v>1997q2</v>
      </c>
      <c r="L85" s="132" t="str">
        <f t="shared" si="248"/>
        <v>1997q3</v>
      </c>
      <c r="M85" s="132" t="str">
        <f t="shared" si="248"/>
        <v>1997q4</v>
      </c>
      <c r="N85" s="132" t="str">
        <f t="shared" si="248"/>
        <v>1998q1</v>
      </c>
      <c r="O85" s="132" t="str">
        <f t="shared" si="248"/>
        <v>1998q2</v>
      </c>
      <c r="P85" s="132" t="str">
        <f t="shared" si="248"/>
        <v>1998q3</v>
      </c>
      <c r="Q85" s="132" t="str">
        <f t="shared" si="248"/>
        <v>1998q4</v>
      </c>
      <c r="R85" s="132" t="str">
        <f t="shared" si="248"/>
        <v>1999q1</v>
      </c>
      <c r="S85" s="132" t="str">
        <f t="shared" si="248"/>
        <v>1999q2</v>
      </c>
      <c r="T85" s="132" t="str">
        <f t="shared" si="248"/>
        <v>1999q3</v>
      </c>
      <c r="U85" s="132" t="str">
        <f t="shared" si="248"/>
        <v>1999q4</v>
      </c>
      <c r="V85" s="132" t="str">
        <f t="shared" si="248"/>
        <v>2000q1</v>
      </c>
      <c r="W85" s="132" t="str">
        <f t="shared" si="248"/>
        <v>2000q2</v>
      </c>
      <c r="X85" s="132" t="str">
        <f t="shared" si="248"/>
        <v>2000q3</v>
      </c>
      <c r="Y85" s="132" t="str">
        <f t="shared" si="248"/>
        <v>2000q4</v>
      </c>
      <c r="Z85" s="132" t="str">
        <f t="shared" si="248"/>
        <v>2001q1</v>
      </c>
      <c r="AA85" s="132" t="str">
        <f t="shared" si="248"/>
        <v>2001q2</v>
      </c>
      <c r="AB85" s="132" t="str">
        <f t="shared" si="248"/>
        <v>2001q3</v>
      </c>
      <c r="AC85" s="132" t="str">
        <f t="shared" si="248"/>
        <v>2001q4</v>
      </c>
      <c r="AD85" s="132" t="str">
        <f t="shared" si="248"/>
        <v>2002q1</v>
      </c>
      <c r="AE85" s="132" t="str">
        <f t="shared" si="248"/>
        <v>2002q2</v>
      </c>
      <c r="AF85" s="132" t="str">
        <f t="shared" si="248"/>
        <v>2002q3</v>
      </c>
      <c r="AG85" s="132" t="str">
        <f t="shared" si="248"/>
        <v>2002q4</v>
      </c>
      <c r="AH85" s="132" t="str">
        <f t="shared" si="248"/>
        <v>2003q1</v>
      </c>
      <c r="AI85" s="132" t="str">
        <f t="shared" si="248"/>
        <v>2003q2</v>
      </c>
      <c r="AJ85" s="132" t="str">
        <f t="shared" si="248"/>
        <v>2003q3</v>
      </c>
      <c r="AK85" s="132" t="str">
        <f t="shared" si="248"/>
        <v>2003q4</v>
      </c>
      <c r="AL85" s="132" t="str">
        <f t="shared" si="248"/>
        <v>2004q1</v>
      </c>
      <c r="AM85" s="132" t="str">
        <f t="shared" si="248"/>
        <v>2004q2</v>
      </c>
      <c r="AN85" s="132" t="str">
        <f t="shared" si="248"/>
        <v>2004q3</v>
      </c>
      <c r="AO85" s="132" t="str">
        <f t="shared" si="248"/>
        <v>2004q4</v>
      </c>
      <c r="AP85" s="132" t="str">
        <f t="shared" si="248"/>
        <v>2005q1</v>
      </c>
      <c r="AQ85" s="132" t="str">
        <f t="shared" si="248"/>
        <v>2005q2</v>
      </c>
      <c r="AR85" s="132" t="str">
        <f t="shared" si="248"/>
        <v>2005q3</v>
      </c>
      <c r="AS85" s="132" t="str">
        <f t="shared" si="248"/>
        <v>2005q4</v>
      </c>
      <c r="AT85" s="132" t="str">
        <f t="shared" si="248"/>
        <v>2006q1</v>
      </c>
      <c r="AU85" s="132" t="str">
        <f t="shared" si="248"/>
        <v>2006q2</v>
      </c>
      <c r="AV85" s="132" t="str">
        <f t="shared" si="248"/>
        <v>2006q3</v>
      </c>
      <c r="AW85" s="132" t="str">
        <f t="shared" si="248"/>
        <v>2006q4</v>
      </c>
      <c r="AX85" s="132" t="str">
        <f t="shared" si="248"/>
        <v>2007q1</v>
      </c>
      <c r="AY85" s="132" t="str">
        <f t="shared" si="248"/>
        <v>2007q2</v>
      </c>
      <c r="AZ85" s="132" t="str">
        <f t="shared" si="248"/>
        <v>2007q3</v>
      </c>
      <c r="BA85" s="132" t="str">
        <f t="shared" si="248"/>
        <v>2007q4</v>
      </c>
      <c r="BB85" s="132" t="str">
        <f t="shared" si="248"/>
        <v>2008q1</v>
      </c>
      <c r="BC85" s="132" t="str">
        <f t="shared" si="248"/>
        <v>2008q2</v>
      </c>
      <c r="BD85" s="132" t="str">
        <f t="shared" si="248"/>
        <v>2008q3</v>
      </c>
      <c r="BE85" s="132" t="str">
        <f t="shared" si="248"/>
        <v>2008q4</v>
      </c>
      <c r="BF85" s="132" t="str">
        <f t="shared" si="248"/>
        <v>2009q1</v>
      </c>
      <c r="BG85" s="132" t="str">
        <f t="shared" si="248"/>
        <v>2009q2</v>
      </c>
      <c r="BH85" s="132" t="str">
        <f t="shared" si="248"/>
        <v>2009q3</v>
      </c>
      <c r="BI85" s="132" t="str">
        <f>BI65</f>
        <v>2009q4</v>
      </c>
      <c r="BJ85" s="132" t="str">
        <f t="shared" ref="BJ85:BM85" si="249">BJ65</f>
        <v>2010q1</v>
      </c>
      <c r="BK85" s="132" t="str">
        <f t="shared" si="249"/>
        <v>2010q2</v>
      </c>
      <c r="BL85" s="132" t="str">
        <f t="shared" si="249"/>
        <v>2010q3</v>
      </c>
      <c r="BM85" s="132" t="str">
        <f t="shared" si="249"/>
        <v>2010q4</v>
      </c>
      <c r="BN85" s="132" t="str">
        <f t="shared" ref="BN85:BR85" si="250">BN65</f>
        <v>2011q1</v>
      </c>
      <c r="BO85" s="132" t="str">
        <f t="shared" si="250"/>
        <v>2011q2</v>
      </c>
      <c r="BP85" s="132" t="str">
        <f t="shared" si="250"/>
        <v>2011q3</v>
      </c>
      <c r="BQ85" s="132" t="str">
        <f t="shared" si="250"/>
        <v>2011q4</v>
      </c>
      <c r="BR85" s="132" t="str">
        <f t="shared" si="250"/>
        <v>2012q1</v>
      </c>
      <c r="BS85" s="132" t="str">
        <f t="shared" ref="BS85:BT85" si="251">BS65</f>
        <v>2012q2</v>
      </c>
      <c r="BT85" s="132" t="str">
        <f t="shared" si="251"/>
        <v>2012q3</v>
      </c>
      <c r="BU85" s="132" t="str">
        <f t="shared" ref="BU85:BW85" si="252">BU65</f>
        <v>2012q4</v>
      </c>
      <c r="BV85" s="132" t="str">
        <f t="shared" si="252"/>
        <v>2013q1</v>
      </c>
      <c r="BW85" s="132" t="str">
        <f t="shared" si="252"/>
        <v>2013q2</v>
      </c>
    </row>
    <row r="86" spans="1:75" ht="13.5" thickTop="1">
      <c r="A86" s="2" t="s">
        <v>0</v>
      </c>
      <c r="B86" s="135"/>
      <c r="C86" s="61"/>
      <c r="D86" s="61"/>
      <c r="E86" s="61"/>
      <c r="F86" s="61">
        <f>(F6-B6)/B6*100</f>
        <v>11.72612774839112</v>
      </c>
      <c r="G86" s="61">
        <f t="shared" ref="G86:G101" si="253">(G6-C6)/C6*100</f>
        <v>8.5519508488086018</v>
      </c>
      <c r="H86" s="61">
        <f t="shared" ref="H86:H101" si="254">(H6-D6)/D6*100</f>
        <v>6.5905645513124318</v>
      </c>
      <c r="I86" s="61">
        <f t="shared" ref="I86:I101" si="255">(I6-E6)/E6*100</f>
        <v>5.9885158014404052</v>
      </c>
      <c r="J86" s="61">
        <f t="shared" ref="J86:J101" si="256">(J6-F6)/F6*100</f>
        <v>9.2162698412698472</v>
      </c>
      <c r="K86" s="61">
        <f t="shared" ref="K86:K101" si="257">(K6-G6)/G6*100</f>
        <v>9.1796913599953633</v>
      </c>
      <c r="L86" s="61">
        <f t="shared" ref="L86:L101" si="258">(L6-H6)/H6*100</f>
        <v>10.024881848029322</v>
      </c>
      <c r="M86" s="61">
        <f t="shared" ref="M86:M101" si="259">(M6-I6)/I6*100</f>
        <v>10.063795555159368</v>
      </c>
      <c r="N86" s="61">
        <f t="shared" ref="N86:N101" si="260">(N6-J6)/J6*100</f>
        <v>8.970981784134656</v>
      </c>
      <c r="O86" s="61">
        <f t="shared" ref="O86:O101" si="261">(O6-K6)/K6*100</f>
        <v>8.623003960054147</v>
      </c>
      <c r="P86" s="61">
        <f t="shared" ref="P86:P101" si="262">(P6-L6)/L6*100</f>
        <v>6.6399036531513422</v>
      </c>
      <c r="Q86" s="61">
        <f t="shared" ref="Q86:Q101" si="263">(Q6-M6)/M6*100</f>
        <v>7.6686126790829974</v>
      </c>
      <c r="R86" s="61">
        <f t="shared" ref="R86:R101" si="264">(R6-N6)/N6*100</f>
        <v>6.9564492549180512</v>
      </c>
      <c r="S86" s="61">
        <f t="shared" ref="S86:S101" si="265">(S6-O6)/O6*100</f>
        <v>11.079989744904504</v>
      </c>
      <c r="T86" s="61">
        <f t="shared" ref="T86:T101" si="266">(T6-P6)/P6*100</f>
        <v>12.158685940872356</v>
      </c>
      <c r="U86" s="61">
        <f t="shared" ref="U86:U101" si="267">(U6-Q6)/Q6*100</f>
        <v>7.8409366658578019</v>
      </c>
      <c r="V86" s="61">
        <f t="shared" ref="V86:V101" si="268">(V6-R6)/R6*100</f>
        <v>9.5858037828602214</v>
      </c>
      <c r="W86" s="61">
        <f t="shared" ref="W86:W101" si="269">(W6-S6)/S6*100</f>
        <v>7.6090406042456484</v>
      </c>
      <c r="X86" s="61">
        <f t="shared" ref="X86:X101" si="270">(X6-T6)/T6*100</f>
        <v>6.5399439481324553</v>
      </c>
      <c r="Y86" s="61">
        <f t="shared" ref="Y86:Y101" si="271">(Y6-U6)/U6*100</f>
        <v>8.9063651449947852</v>
      </c>
      <c r="Z86" s="61">
        <f t="shared" ref="Z86:Z101" si="272">(Z6-V6)/V6*100</f>
        <v>9.0158024361770028</v>
      </c>
      <c r="AA86" s="61">
        <f t="shared" ref="AA86:AA101" si="273">(AA6-W6)/W6*100</f>
        <v>8.8587300395723094</v>
      </c>
      <c r="AB86" s="61">
        <f t="shared" ref="AB86:AB101" si="274">(AB6-X6)/X6*100</f>
        <v>9.577640795152627</v>
      </c>
      <c r="AC86" s="61">
        <f t="shared" ref="AC86:AC101" si="275">(AC6-Y6)/Y6*100</f>
        <v>10.649729800090302</v>
      </c>
      <c r="AD86" s="61">
        <f t="shared" ref="AD86:AD101" si="276">(AD6-Z6)/Z6*100</f>
        <v>15.719483126332957</v>
      </c>
      <c r="AE86" s="61">
        <f t="shared" ref="AE86:AE101" si="277">(AE6-AA6)/AA6*100</f>
        <v>19.025687757062286</v>
      </c>
      <c r="AF86" s="61">
        <f t="shared" ref="AF86:AF101" si="278">(AF6-AB6)/AB6*100</f>
        <v>21.737463762907591</v>
      </c>
      <c r="AG86" s="61">
        <f t="shared" ref="AG86:AG101" si="279">(AG6-AC6)/AC6*100</f>
        <v>18.964591648577365</v>
      </c>
      <c r="AH86" s="61">
        <f t="shared" ref="AH86:AH101" si="280">(AH6-AD6)/AD6*100</f>
        <v>4.1131830008673029</v>
      </c>
      <c r="AI86" s="61">
        <f t="shared" ref="AI86:AI101" si="281">(AI6-AE6)/AE6*100</f>
        <v>-1.0821883794073828</v>
      </c>
      <c r="AJ86" s="61">
        <f t="shared" ref="AJ86:AJ101" si="282">(AJ6-AF6)/AF6*100</f>
        <v>-2.7926474061245377</v>
      </c>
      <c r="AK86" s="61">
        <f t="shared" ref="AK86:AK101" si="283">(AK6-AG6)/AG6*100</f>
        <v>-3.121566473081149</v>
      </c>
      <c r="AL86" s="61">
        <f t="shared" ref="AL86:AL101" si="284">(AL6-AH6)/AH6*100</f>
        <v>3.2446841743549157</v>
      </c>
      <c r="AM86" s="61">
        <f t="shared" ref="AM86:AM101" si="285">(AM6-AI6)/AI6*100</f>
        <v>5.8613115782867906</v>
      </c>
      <c r="AN86" s="61">
        <f t="shared" ref="AN86:AN101" si="286">(AN6-AJ6)/AJ6*100</f>
        <v>4.0855991739720201</v>
      </c>
      <c r="AO86" s="61">
        <f t="shared" ref="AO86:AO101" si="287">(AO6-AK6)/AK6*100</f>
        <v>4.653988699191931</v>
      </c>
      <c r="AP86" s="61">
        <f t="shared" ref="AP86:AP101" si="288">(AP6-AL6)/AL6*100</f>
        <v>1.464447806354009</v>
      </c>
      <c r="AQ86" s="61">
        <f t="shared" ref="AQ86:AQ101" si="289">(AQ6-AM6)/AM6*100</f>
        <v>1.489912462702788</v>
      </c>
      <c r="AR86" s="61">
        <f t="shared" ref="AR86:AR101" si="290">(AR6-AN6)/AN6*100</f>
        <v>6.6884518877283039</v>
      </c>
      <c r="AS86" s="61">
        <f t="shared" ref="AS86:AS101" si="291">(AS6-AO6)/AO6*100</f>
        <v>7.5343976777939066</v>
      </c>
      <c r="AT86" s="61">
        <f t="shared" ref="AT86:AT101" si="292">(AT6-AP6)/AP6*100</f>
        <v>14.606071449871772</v>
      </c>
      <c r="AU86" s="61">
        <f t="shared" ref="AU86:AU101" si="293">(AU6-AQ6)/AQ6*100</f>
        <v>14.740756605206284</v>
      </c>
      <c r="AV86" s="61">
        <f t="shared" ref="AV86:AV101" si="294">(AV6-AR6)/AR6*100</f>
        <v>14.487617047344012</v>
      </c>
      <c r="AW86" s="61">
        <f t="shared" ref="AW86:AW101" si="295">(AW6-AS6)/AS6*100</f>
        <v>17.527227704954612</v>
      </c>
      <c r="AX86" s="61">
        <f t="shared" ref="AX86:AX101" si="296">(AX6-AT6)/AT6*100</f>
        <v>16.716625034693315</v>
      </c>
      <c r="AY86" s="61">
        <f t="shared" ref="AY86:AY101" si="297">(AY6-AU6)/AU6*100</f>
        <v>17.628588882101411</v>
      </c>
      <c r="AZ86" s="61">
        <f t="shared" ref="AZ86:AZ101" si="298">(AZ6-AV6)/AV6*100</f>
        <v>16.823364545512444</v>
      </c>
      <c r="BA86" s="61">
        <f t="shared" ref="BA86:BA101" si="299">(BA6-AW6)/AW6*100</f>
        <v>17.444110981809263</v>
      </c>
      <c r="BB86" s="61">
        <f t="shared" ref="BB86:BB101" si="300">(BB6-AX6)/AX6*100</f>
        <v>19.647866977385668</v>
      </c>
      <c r="BC86" s="61">
        <f t="shared" ref="BC86:BC101" si="301">(BC6-AY6)/AY6*100</f>
        <v>19.250142237086411</v>
      </c>
      <c r="BD86" s="61">
        <f t="shared" ref="BD86:BD101" si="302">(BD6-AZ6)/AZ6*100</f>
        <v>18.323247964842071</v>
      </c>
      <c r="BE86" s="61">
        <f t="shared" ref="BE86:BE101" si="303">(BE6-BA6)/BA6*100</f>
        <v>17.260817414250788</v>
      </c>
      <c r="BF86" s="61">
        <f t="shared" ref="BF86:BF101" si="304">(BF6-BB6)/BB6*100</f>
        <v>11.568881309826557</v>
      </c>
      <c r="BG86" s="61">
        <f t="shared" ref="BG86:BG101" si="305">(BG6-BC6)/BC6*100</f>
        <v>8.3068715888930846</v>
      </c>
      <c r="BH86" s="61">
        <f t="shared" ref="BH86:BH101" si="306">(BH6-BD6)/BD6*100</f>
        <v>7.2677522955353986</v>
      </c>
      <c r="BI86" s="61">
        <f t="shared" ref="BI86:BI101" si="307">(BI6-BE6)/BE6*100</f>
        <v>3.9926966029036697</v>
      </c>
      <c r="BJ86" s="61">
        <f t="shared" ref="BJ86:BJ101" si="308">(BJ6-BF6)/BF6*100</f>
        <v>8.4411093966381081</v>
      </c>
      <c r="BK86" s="61">
        <f t="shared" ref="BK86:BK101" si="309">(BK6-BG6)/BG6*100</f>
        <v>10.54353841900625</v>
      </c>
      <c r="BL86" s="61">
        <f t="shared" ref="BL86:BL101" si="310">(BL6-BH6)/BH6*100</f>
        <v>13.193939551197136</v>
      </c>
      <c r="BM86" s="61">
        <f t="shared" ref="BM86:BM101" si="311">(BM6-BI6)/BI6*100</f>
        <v>10.710376830119033</v>
      </c>
      <c r="BN86" s="61">
        <f t="shared" ref="BN86:BN99" si="312">(BN6-BJ6)/BJ6*100</f>
        <v>8.1889117043121153</v>
      </c>
      <c r="BO86" s="61">
        <f t="shared" ref="BO86:BO99" si="313">(BO6-BK6)/BK6*100</f>
        <v>9.3359738107747638</v>
      </c>
      <c r="BP86" s="61">
        <f t="shared" ref="BP86:BP99" si="314">(BP6-BL6)/BL6*100</f>
        <v>5.9660708186268927</v>
      </c>
      <c r="BQ86" s="61">
        <f t="shared" ref="BQ86:BQ99" si="315">(BQ6-BM6)/BM6*100</f>
        <v>13.230579055124196</v>
      </c>
      <c r="BR86" s="61">
        <f t="shared" ref="BR86:BR99" si="316">(BR6-BN6)/BN6*100</f>
        <v>11.501670209535378</v>
      </c>
      <c r="BS86" s="61">
        <f t="shared" ref="BS86:BS99" si="317">(BS6-BO6)/BO6*100</f>
        <v>12.298081543636567</v>
      </c>
      <c r="BT86" s="61">
        <f t="shared" ref="BT86:BT99" si="318">(BT6-BP6)/BP6*100</f>
        <v>9.6844668887217509</v>
      </c>
      <c r="BU86" s="61">
        <f t="shared" ref="BU86:BU99" si="319">(BU6-BQ6)/BQ6*100</f>
        <v>9.6479257641921397</v>
      </c>
      <c r="BV86" s="61">
        <f t="shared" ref="BV86:BV99" si="320">(BV6-BR6)/BR6*100</f>
        <v>8.3299516579287811</v>
      </c>
      <c r="BW86" s="61">
        <f t="shared" ref="BW86:BW99" si="321">(BW6-BS6)/BS6*100</f>
        <v>8.832367136619089</v>
      </c>
    </row>
    <row r="87" spans="1:75">
      <c r="A87" s="3" t="s">
        <v>1</v>
      </c>
      <c r="B87" s="136"/>
      <c r="C87" s="63"/>
      <c r="D87" s="63"/>
      <c r="E87" s="63"/>
      <c r="F87" s="63">
        <f>(F7-B7)/B7*100</f>
        <v>7.8382683960347492</v>
      </c>
      <c r="G87" s="63">
        <f t="shared" si="253"/>
        <v>7.8214300707059241</v>
      </c>
      <c r="H87" s="63">
        <f t="shared" si="254"/>
        <v>7.8152667525928425</v>
      </c>
      <c r="I87" s="63">
        <f t="shared" si="255"/>
        <v>7.8511315000719897</v>
      </c>
      <c r="J87" s="63">
        <f t="shared" si="256"/>
        <v>7.1602870813397139</v>
      </c>
      <c r="K87" s="63">
        <f t="shared" si="257"/>
        <v>7.2145681882651216</v>
      </c>
      <c r="L87" s="63">
        <f t="shared" si="258"/>
        <v>7.2498743086978497</v>
      </c>
      <c r="M87" s="63">
        <f t="shared" si="259"/>
        <v>7.1485349174468871</v>
      </c>
      <c r="N87" s="63">
        <f t="shared" si="260"/>
        <v>12.283169245194557</v>
      </c>
      <c r="O87" s="63">
        <f t="shared" si="261"/>
        <v>12.315833160406729</v>
      </c>
      <c r="P87" s="63">
        <f t="shared" si="262"/>
        <v>12.257016063503952</v>
      </c>
      <c r="Q87" s="63">
        <f t="shared" si="263"/>
        <v>12.24119965568795</v>
      </c>
      <c r="R87" s="63">
        <f t="shared" si="264"/>
        <v>8.6216323690227679</v>
      </c>
      <c r="S87" s="63">
        <f t="shared" si="265"/>
        <v>7.6327944572748274</v>
      </c>
      <c r="T87" s="63">
        <f t="shared" si="266"/>
        <v>4.27106533036378</v>
      </c>
      <c r="U87" s="63">
        <f t="shared" si="267"/>
        <v>3.3930373360242174</v>
      </c>
      <c r="V87" s="63">
        <f t="shared" si="268"/>
        <v>4.6553025969568704</v>
      </c>
      <c r="W87" s="63">
        <f t="shared" si="269"/>
        <v>6.6838322068447589</v>
      </c>
      <c r="X87" s="63">
        <f t="shared" si="270"/>
        <v>7.9497163199466048</v>
      </c>
      <c r="Y87" s="63">
        <f t="shared" si="271"/>
        <v>7.8501890935708127</v>
      </c>
      <c r="Z87" s="63">
        <f t="shared" si="272"/>
        <v>7.816858914376164</v>
      </c>
      <c r="AA87" s="63">
        <f t="shared" si="273"/>
        <v>6.3857602574416736</v>
      </c>
      <c r="AB87" s="63">
        <f t="shared" si="274"/>
        <v>5.1053217362628267</v>
      </c>
      <c r="AC87" s="63">
        <f t="shared" si="275"/>
        <v>4.8698713192043916</v>
      </c>
      <c r="AD87" s="63">
        <f t="shared" si="276"/>
        <v>35.131298793470542</v>
      </c>
      <c r="AE87" s="63">
        <f t="shared" si="277"/>
        <v>46.856980811040742</v>
      </c>
      <c r="AF87" s="63">
        <f t="shared" si="278"/>
        <v>53.230708893028734</v>
      </c>
      <c r="AG87" s="63">
        <f t="shared" si="279"/>
        <v>50.102470067953831</v>
      </c>
      <c r="AH87" s="63">
        <f t="shared" si="280"/>
        <v>-3.7815126050420167</v>
      </c>
      <c r="AI87" s="63">
        <f t="shared" si="281"/>
        <v>-8.3676622039134916</v>
      </c>
      <c r="AJ87" s="63">
        <f t="shared" si="282"/>
        <v>-9.7261325825441514</v>
      </c>
      <c r="AK87" s="63">
        <f t="shared" si="283"/>
        <v>-9.0830698476573719</v>
      </c>
      <c r="AL87" s="63">
        <f t="shared" si="284"/>
        <v>-1.0605115408608858</v>
      </c>
      <c r="AM87" s="63">
        <f t="shared" si="285"/>
        <v>-4.9452093284630516</v>
      </c>
      <c r="AN87" s="63">
        <f t="shared" si="286"/>
        <v>-4.9333711369435784</v>
      </c>
      <c r="AO87" s="63">
        <f t="shared" si="287"/>
        <v>-5.0268732216250394</v>
      </c>
      <c r="AP87" s="63">
        <f t="shared" si="288"/>
        <v>-7.1248423707440098</v>
      </c>
      <c r="AQ87" s="63">
        <f t="shared" si="289"/>
        <v>-6.3848655039905404</v>
      </c>
      <c r="AR87" s="63">
        <f t="shared" si="290"/>
        <v>-4.6779003877124934</v>
      </c>
      <c r="AS87" s="63">
        <f t="shared" si="291"/>
        <v>-5.6641145139813611</v>
      </c>
      <c r="AT87" s="63">
        <f t="shared" si="292"/>
        <v>5.3292600135777324</v>
      </c>
      <c r="AU87" s="63">
        <f t="shared" si="293"/>
        <v>5.1152510262077673</v>
      </c>
      <c r="AV87" s="63">
        <f t="shared" si="294"/>
        <v>5.1577679395522704</v>
      </c>
      <c r="AW87" s="63">
        <f t="shared" si="295"/>
        <v>7.5215695961324727</v>
      </c>
      <c r="AX87" s="63">
        <f t="shared" si="296"/>
        <v>14.698678698034156</v>
      </c>
      <c r="AY87" s="63">
        <f t="shared" si="297"/>
        <v>13.610693902072693</v>
      </c>
      <c r="AZ87" s="63">
        <f t="shared" si="298"/>
        <v>13.957155608449865</v>
      </c>
      <c r="BA87" s="63">
        <f t="shared" si="299"/>
        <v>14.213980964883488</v>
      </c>
      <c r="BB87" s="63">
        <f t="shared" si="300"/>
        <v>16.776966086932088</v>
      </c>
      <c r="BC87" s="63">
        <f t="shared" si="301"/>
        <v>11.374210094920805</v>
      </c>
      <c r="BD87" s="63">
        <f t="shared" si="302"/>
        <v>10.333228897417813</v>
      </c>
      <c r="BE87" s="63">
        <f t="shared" si="303"/>
        <v>13.377029395707025</v>
      </c>
      <c r="BF87" s="63">
        <f t="shared" si="304"/>
        <v>11.227443085754359</v>
      </c>
      <c r="BG87" s="63">
        <f t="shared" si="305"/>
        <v>10.495185035007147</v>
      </c>
      <c r="BH87" s="63">
        <f t="shared" si="306"/>
        <v>8.1330650495175849</v>
      </c>
      <c r="BI87" s="63">
        <f t="shared" si="307"/>
        <v>4.7288724701784259</v>
      </c>
      <c r="BJ87" s="63">
        <f t="shared" si="308"/>
        <v>3.6591103530401674</v>
      </c>
      <c r="BK87" s="63">
        <f t="shared" si="309"/>
        <v>4.5039168557899645</v>
      </c>
      <c r="BL87" s="63">
        <f t="shared" si="310"/>
        <v>3.8610668934424011</v>
      </c>
      <c r="BM87" s="63">
        <f t="shared" si="311"/>
        <v>4.4717389063210167</v>
      </c>
      <c r="BN87" s="63">
        <f t="shared" si="312"/>
        <v>4.0484140233722865</v>
      </c>
      <c r="BO87" s="63">
        <f t="shared" si="313"/>
        <v>6.5789473684210522</v>
      </c>
      <c r="BP87" s="63">
        <f t="shared" si="314"/>
        <v>6.1104087652760226</v>
      </c>
      <c r="BQ87" s="63">
        <f t="shared" si="315"/>
        <v>6.1153578874218208</v>
      </c>
      <c r="BR87" s="63">
        <f t="shared" si="316"/>
        <v>7.2603289209787407</v>
      </c>
      <c r="BS87" s="63">
        <f t="shared" si="317"/>
        <v>7.1373456790123457</v>
      </c>
      <c r="BT87" s="63">
        <f t="shared" si="318"/>
        <v>8.3995234312946785</v>
      </c>
      <c r="BU87" s="63">
        <f t="shared" si="319"/>
        <v>9.0591573892163275</v>
      </c>
      <c r="BV87" s="63">
        <f t="shared" si="320"/>
        <v>8.0000000000000036</v>
      </c>
      <c r="BW87" s="63">
        <f t="shared" si="321"/>
        <v>9.2234990296160504</v>
      </c>
    </row>
    <row r="88" spans="1:75">
      <c r="A88" s="68" t="s">
        <v>2</v>
      </c>
      <c r="B88" s="137"/>
      <c r="C88" s="64"/>
      <c r="D88" s="64"/>
      <c r="E88" s="64"/>
      <c r="F88" s="64">
        <f>(F8-B8)/B8*100</f>
        <v>13.123483090589193</v>
      </c>
      <c r="G88" s="64">
        <f t="shared" si="253"/>
        <v>8.8292882837757887</v>
      </c>
      <c r="H88" s="64">
        <f t="shared" si="254"/>
        <v>6.1590050511481778</v>
      </c>
      <c r="I88" s="64">
        <f t="shared" si="255"/>
        <v>5.4231227651966627</v>
      </c>
      <c r="J88" s="64">
        <f t="shared" si="256"/>
        <v>9.9206967213114776</v>
      </c>
      <c r="K88" s="64">
        <f t="shared" si="257"/>
        <v>9.9188284518828418</v>
      </c>
      <c r="L88" s="64">
        <f t="shared" si="258"/>
        <v>11.017992802878847</v>
      </c>
      <c r="M88" s="64">
        <f t="shared" si="259"/>
        <v>10.969097418503864</v>
      </c>
      <c r="N88" s="64">
        <f t="shared" si="260"/>
        <v>7.864649067043489</v>
      </c>
      <c r="O88" s="64">
        <f t="shared" si="261"/>
        <v>7.2682009546793784</v>
      </c>
      <c r="P88" s="64">
        <f t="shared" si="262"/>
        <v>4.697899559166741</v>
      </c>
      <c r="Q88" s="64">
        <f t="shared" si="263"/>
        <v>6.2975346103753838</v>
      </c>
      <c r="R88" s="64">
        <f t="shared" si="264"/>
        <v>6.3774628413411678</v>
      </c>
      <c r="S88" s="64">
        <f t="shared" si="265"/>
        <v>12.404187366926905</v>
      </c>
      <c r="T88" s="64">
        <f t="shared" si="266"/>
        <v>15.082559339525279</v>
      </c>
      <c r="U88" s="64">
        <f t="shared" si="267"/>
        <v>9.2492012779552706</v>
      </c>
      <c r="V88" s="64">
        <f t="shared" si="268"/>
        <v>11.336311941510967</v>
      </c>
      <c r="W88" s="64">
        <f t="shared" si="269"/>
        <v>7.9493614938990609</v>
      </c>
      <c r="X88" s="64">
        <f t="shared" si="270"/>
        <v>6.0664484598484592</v>
      </c>
      <c r="Y88" s="64">
        <f t="shared" si="271"/>
        <v>9.2228395964322267</v>
      </c>
      <c r="Z88" s="64">
        <f t="shared" si="272"/>
        <v>9.4159279121520552</v>
      </c>
      <c r="AA88" s="64">
        <f t="shared" si="273"/>
        <v>9.7577024873148446</v>
      </c>
      <c r="AB88" s="64">
        <f t="shared" si="274"/>
        <v>11.106414158493966</v>
      </c>
      <c r="AC88" s="64">
        <f t="shared" si="275"/>
        <v>12.359851400649285</v>
      </c>
      <c r="AD88" s="64">
        <f t="shared" si="276"/>
        <v>9.3358228861029602</v>
      </c>
      <c r="AE88" s="64">
        <f t="shared" si="277"/>
        <v>9.2192912336797228</v>
      </c>
      <c r="AF88" s="64">
        <f t="shared" si="278"/>
        <v>11.553582752060874</v>
      </c>
      <c r="AG88" s="64">
        <f t="shared" si="279"/>
        <v>10.365781007982843</v>
      </c>
      <c r="AH88" s="64">
        <f t="shared" si="280"/>
        <v>7.3219077823859475</v>
      </c>
      <c r="AI88" s="64">
        <f t="shared" si="281"/>
        <v>2.3694803610636739</v>
      </c>
      <c r="AJ88" s="64">
        <f t="shared" si="282"/>
        <v>0.28706230104593</v>
      </c>
      <c r="AK88" s="64">
        <f t="shared" si="283"/>
        <v>-0.88254345244521204</v>
      </c>
      <c r="AL88" s="64">
        <f t="shared" si="284"/>
        <v>4.8134572216065692</v>
      </c>
      <c r="AM88" s="64">
        <f t="shared" si="285"/>
        <v>10.444159790282702</v>
      </c>
      <c r="AN88" s="64">
        <f t="shared" si="286"/>
        <v>7.6916536771999429</v>
      </c>
      <c r="AO88" s="64">
        <f t="shared" si="287"/>
        <v>7.9891082368958477</v>
      </c>
      <c r="AP88" s="64">
        <f t="shared" si="288"/>
        <v>4.4189009678206412</v>
      </c>
      <c r="AQ88" s="64">
        <f t="shared" si="289"/>
        <v>4.3641267700606878</v>
      </c>
      <c r="AR88" s="64">
        <f t="shared" si="290"/>
        <v>10.700281586357535</v>
      </c>
      <c r="AS88" s="64">
        <f t="shared" si="291"/>
        <v>11.533321566353161</v>
      </c>
      <c r="AT88" s="64">
        <f t="shared" si="292"/>
        <v>17.444245398135887</v>
      </c>
      <c r="AU88" s="64">
        <f t="shared" si="293"/>
        <v>17.89212519060295</v>
      </c>
      <c r="AV88" s="64">
        <f t="shared" si="294"/>
        <v>17.32319030072507</v>
      </c>
      <c r="AW88" s="64">
        <f t="shared" si="295"/>
        <v>20.091334523997919</v>
      </c>
      <c r="AX88" s="64">
        <f t="shared" si="296"/>
        <v>17.270315677778765</v>
      </c>
      <c r="AY88" s="64">
        <f t="shared" si="297"/>
        <v>18.801473167309723</v>
      </c>
      <c r="AZ88" s="64">
        <f t="shared" si="298"/>
        <v>17.604149781163883</v>
      </c>
      <c r="BA88" s="64">
        <f t="shared" si="299"/>
        <v>18.185240963855424</v>
      </c>
      <c r="BB88" s="64">
        <f t="shared" si="300"/>
        <v>20.418319873926446</v>
      </c>
      <c r="BC88" s="64">
        <f t="shared" si="301"/>
        <v>21.448791419030812</v>
      </c>
      <c r="BD88" s="64">
        <f t="shared" si="302"/>
        <v>20.432315644383177</v>
      </c>
      <c r="BE88" s="64">
        <f t="shared" si="303"/>
        <v>18.121981522777951</v>
      </c>
      <c r="BF88" s="64">
        <f t="shared" si="304"/>
        <v>11.657740971539269</v>
      </c>
      <c r="BG88" s="64">
        <f t="shared" si="305"/>
        <v>7.7466563202639653</v>
      </c>
      <c r="BH88" s="64">
        <f t="shared" si="306"/>
        <v>7.0584957283171681</v>
      </c>
      <c r="BI88" s="64">
        <f t="shared" si="307"/>
        <v>3.8360192122171197</v>
      </c>
      <c r="BJ88" s="64">
        <f t="shared" si="308"/>
        <v>9.6808337089276506</v>
      </c>
      <c r="BK88" s="64">
        <f t="shared" si="309"/>
        <v>12.129142267621386</v>
      </c>
      <c r="BL88" s="64">
        <f t="shared" si="310"/>
        <v>15.473539866139848</v>
      </c>
      <c r="BM88" s="64">
        <f t="shared" si="311"/>
        <v>12.04953825928107</v>
      </c>
      <c r="BN88" s="64">
        <f t="shared" si="312"/>
        <v>9.2033950301666838</v>
      </c>
      <c r="BO88" s="64">
        <f t="shared" si="313"/>
        <v>10.010563911665576</v>
      </c>
      <c r="BP88" s="64">
        <f t="shared" si="314"/>
        <v>5.9343609683840208</v>
      </c>
      <c r="BQ88" s="64">
        <f t="shared" si="315"/>
        <v>14.654612888270746</v>
      </c>
      <c r="BR88" s="64">
        <f t="shared" si="316"/>
        <v>12.491806348909073</v>
      </c>
      <c r="BS88" s="64">
        <f t="shared" si="317"/>
        <v>13.521423018885178</v>
      </c>
      <c r="BT88" s="64">
        <f t="shared" si="318"/>
        <v>9.9672274415556039</v>
      </c>
      <c r="BU88" s="64">
        <f t="shared" si="319"/>
        <v>9.7569851603250974</v>
      </c>
      <c r="BV88" s="64">
        <f t="shared" si="320"/>
        <v>8.4033963206526252</v>
      </c>
      <c r="BW88" s="64">
        <f t="shared" si="321"/>
        <v>8.7448642552163065</v>
      </c>
    </row>
    <row r="89" spans="1:75">
      <c r="A89" s="2" t="s">
        <v>3</v>
      </c>
      <c r="B89" s="140"/>
      <c r="C89" s="62"/>
      <c r="D89" s="62"/>
      <c r="E89" s="62"/>
      <c r="F89" s="62">
        <f>(F9-B9)/B9*100</f>
        <v>9.1365963385757816</v>
      </c>
      <c r="G89" s="62">
        <f t="shared" si="253"/>
        <v>7.9430908220392853</v>
      </c>
      <c r="H89" s="62">
        <f t="shared" si="254"/>
        <v>7.8946040645905962</v>
      </c>
      <c r="I89" s="62">
        <f t="shared" si="255"/>
        <v>4.0541891305748559</v>
      </c>
      <c r="J89" s="62">
        <f t="shared" si="256"/>
        <v>4.9943987174802738</v>
      </c>
      <c r="K89" s="62">
        <f t="shared" si="257"/>
        <v>7.695810860637561</v>
      </c>
      <c r="L89" s="62">
        <f t="shared" si="258"/>
        <v>6.091456043240715</v>
      </c>
      <c r="M89" s="62">
        <f t="shared" si="259"/>
        <v>6.9766464604578404</v>
      </c>
      <c r="N89" s="62">
        <f t="shared" si="260"/>
        <v>10.135246255730872</v>
      </c>
      <c r="O89" s="62">
        <f t="shared" si="261"/>
        <v>10.767913360923249</v>
      </c>
      <c r="P89" s="62">
        <f t="shared" si="262"/>
        <v>10.076365269440297</v>
      </c>
      <c r="Q89" s="62">
        <f t="shared" si="263"/>
        <v>11.57958340882737</v>
      </c>
      <c r="R89" s="62">
        <f t="shared" si="264"/>
        <v>6.4332597811461136</v>
      </c>
      <c r="S89" s="62">
        <f t="shared" si="265"/>
        <v>4.9225489466205943</v>
      </c>
      <c r="T89" s="62">
        <f t="shared" si="266"/>
        <v>3.890214425033701</v>
      </c>
      <c r="U89" s="62">
        <f t="shared" si="267"/>
        <v>5.2907339267548421</v>
      </c>
      <c r="V89" s="62">
        <f t="shared" si="268"/>
        <v>7.4533300421871047</v>
      </c>
      <c r="W89" s="62">
        <f t="shared" si="269"/>
        <v>8.732730455232824</v>
      </c>
      <c r="X89" s="62">
        <f t="shared" si="270"/>
        <v>9.5439645706253717</v>
      </c>
      <c r="Y89" s="62">
        <f t="shared" si="271"/>
        <v>7.6858686914879515</v>
      </c>
      <c r="Z89" s="62">
        <f t="shared" si="272"/>
        <v>6.9647952203539072</v>
      </c>
      <c r="AA89" s="62">
        <f t="shared" si="273"/>
        <v>5.6959988556516246</v>
      </c>
      <c r="AB89" s="62">
        <f t="shared" si="274"/>
        <v>5.1041712864697404</v>
      </c>
      <c r="AC89" s="62">
        <f t="shared" si="275"/>
        <v>5.5526752849332546</v>
      </c>
      <c r="AD89" s="62">
        <f t="shared" si="276"/>
        <v>9.7793399813905317</v>
      </c>
      <c r="AE89" s="62">
        <f t="shared" si="277"/>
        <v>12.553378260937025</v>
      </c>
      <c r="AF89" s="62">
        <f t="shared" si="278"/>
        <v>12.715398304694064</v>
      </c>
      <c r="AG89" s="62">
        <f t="shared" si="279"/>
        <v>12.300603518706195</v>
      </c>
      <c r="AH89" s="62">
        <f t="shared" si="280"/>
        <v>8.435130581297388</v>
      </c>
      <c r="AI89" s="62">
        <f t="shared" si="281"/>
        <v>6.656512418265577</v>
      </c>
      <c r="AJ89" s="62">
        <f t="shared" si="282"/>
        <v>5.7196337395997059</v>
      </c>
      <c r="AK89" s="62">
        <f t="shared" si="283"/>
        <v>6.2507322788517863</v>
      </c>
      <c r="AL89" s="62">
        <f t="shared" si="284"/>
        <v>6.0975688711922524</v>
      </c>
      <c r="AM89" s="62">
        <f t="shared" si="285"/>
        <v>7.7770438174326104</v>
      </c>
      <c r="AN89" s="62">
        <f t="shared" si="286"/>
        <v>7.5332941939869595</v>
      </c>
      <c r="AO89" s="62">
        <f t="shared" si="287"/>
        <v>7.3882119424381099</v>
      </c>
      <c r="AP89" s="62">
        <f t="shared" si="288"/>
        <v>8.081258047390353</v>
      </c>
      <c r="AQ89" s="62">
        <f t="shared" si="289"/>
        <v>7.7686394228243412</v>
      </c>
      <c r="AR89" s="62">
        <f t="shared" si="290"/>
        <v>7.9124163098761482</v>
      </c>
      <c r="AS89" s="62">
        <f t="shared" si="291"/>
        <v>9.3238178364224478</v>
      </c>
      <c r="AT89" s="62">
        <f t="shared" si="292"/>
        <v>9.0471781205537702</v>
      </c>
      <c r="AU89" s="62">
        <f t="shared" si="293"/>
        <v>11.070488446914311</v>
      </c>
      <c r="AV89" s="62">
        <f t="shared" si="294"/>
        <v>11.025014245924606</v>
      </c>
      <c r="AW89" s="62">
        <f t="shared" si="295"/>
        <v>12.325646926219884</v>
      </c>
      <c r="AX89" s="62">
        <f t="shared" si="296"/>
        <v>14.673035104069591</v>
      </c>
      <c r="AY89" s="62">
        <f t="shared" si="297"/>
        <v>16.272718406358962</v>
      </c>
      <c r="AZ89" s="62">
        <f t="shared" si="298"/>
        <v>17.642403165847224</v>
      </c>
      <c r="BA89" s="62">
        <f t="shared" si="299"/>
        <v>18.30465140587436</v>
      </c>
      <c r="BB89" s="62">
        <f t="shared" si="300"/>
        <v>14.082323646206532</v>
      </c>
      <c r="BC89" s="62">
        <f t="shared" si="301"/>
        <v>14.638696598837464</v>
      </c>
      <c r="BD89" s="62">
        <f t="shared" si="302"/>
        <v>15.857061018123991</v>
      </c>
      <c r="BE89" s="62">
        <f t="shared" si="303"/>
        <v>13.773306476309052</v>
      </c>
      <c r="BF89" s="62">
        <f t="shared" si="304"/>
        <v>7.7807776625985214</v>
      </c>
      <c r="BG89" s="62">
        <f t="shared" si="305"/>
        <v>4.6743802439009885</v>
      </c>
      <c r="BH89" s="62">
        <f t="shared" si="306"/>
        <v>7.5029957831247831</v>
      </c>
      <c r="BI89" s="62">
        <f t="shared" si="307"/>
        <v>8.427289032189659</v>
      </c>
      <c r="BJ89" s="62">
        <f t="shared" si="308"/>
        <v>10.164717568927859</v>
      </c>
      <c r="BK89" s="62">
        <f t="shared" si="309"/>
        <v>11.128295328543301</v>
      </c>
      <c r="BL89" s="62">
        <f t="shared" si="310"/>
        <v>7.5476362828771277</v>
      </c>
      <c r="BM89" s="62">
        <f t="shared" si="311"/>
        <v>9.1081966984865161</v>
      </c>
      <c r="BN89" s="62">
        <f t="shared" si="312"/>
        <v>8.7713742875237486</v>
      </c>
      <c r="BO89" s="62">
        <f t="shared" si="313"/>
        <v>7.1032064285826602</v>
      </c>
      <c r="BP89" s="62">
        <f t="shared" si="314"/>
        <v>7.5094362595884574</v>
      </c>
      <c r="BQ89" s="62">
        <f t="shared" si="315"/>
        <v>7.4819482735985297</v>
      </c>
      <c r="BR89" s="62">
        <f t="shared" si="316"/>
        <v>8.9297479506626818</v>
      </c>
      <c r="BS89" s="62">
        <f t="shared" si="317"/>
        <v>9.8417219709872548</v>
      </c>
      <c r="BT89" s="62">
        <f t="shared" si="318"/>
        <v>9.9294997027095899</v>
      </c>
      <c r="BU89" s="62">
        <f t="shared" si="319"/>
        <v>9.5872674638752144</v>
      </c>
      <c r="BV89" s="62">
        <f t="shared" si="320"/>
        <v>9.3412853586147726</v>
      </c>
      <c r="BW89" s="62">
        <f t="shared" si="321"/>
        <v>9.7245057545013438</v>
      </c>
    </row>
    <row r="90" spans="1:75">
      <c r="A90" s="3" t="s">
        <v>4</v>
      </c>
      <c r="B90" s="136"/>
      <c r="C90" s="63"/>
      <c r="D90" s="63"/>
      <c r="E90" s="63"/>
      <c r="F90" s="63">
        <f t="shared" ref="F90:F101" si="322">(F10-B10)/B10*100</f>
        <v>8.7705929865736021</v>
      </c>
      <c r="G90" s="63">
        <f t="shared" si="253"/>
        <v>7.4840013984525875</v>
      </c>
      <c r="H90" s="63">
        <f t="shared" si="254"/>
        <v>6.9420175193948417</v>
      </c>
      <c r="I90" s="63">
        <f t="shared" si="255"/>
        <v>2.2913054248204112</v>
      </c>
      <c r="J90" s="63">
        <f t="shared" si="256"/>
        <v>4.4919576304433164</v>
      </c>
      <c r="K90" s="63">
        <f t="shared" si="257"/>
        <v>7.336251334667411</v>
      </c>
      <c r="L90" s="63">
        <f t="shared" si="258"/>
        <v>5.4593839398576298</v>
      </c>
      <c r="M90" s="63">
        <f t="shared" si="259"/>
        <v>6.4633127497275735</v>
      </c>
      <c r="N90" s="63">
        <f t="shared" si="260"/>
        <v>12.868406232400972</v>
      </c>
      <c r="O90" s="63">
        <f t="shared" si="261"/>
        <v>13.804052807715617</v>
      </c>
      <c r="P90" s="63">
        <f t="shared" si="262"/>
        <v>12.796184612278886</v>
      </c>
      <c r="Q90" s="63">
        <f t="shared" si="263"/>
        <v>14.639185106459198</v>
      </c>
      <c r="R90" s="63">
        <f t="shared" si="264"/>
        <v>5.5717255717255725</v>
      </c>
      <c r="S90" s="63">
        <f t="shared" si="265"/>
        <v>5.1461649782923304</v>
      </c>
      <c r="T90" s="63">
        <f t="shared" si="266"/>
        <v>4.2449664429530198</v>
      </c>
      <c r="U90" s="63">
        <f t="shared" si="267"/>
        <v>4.6924603174603172</v>
      </c>
      <c r="V90" s="63">
        <f t="shared" si="268"/>
        <v>8.788611939458729</v>
      </c>
      <c r="W90" s="63">
        <f t="shared" si="269"/>
        <v>10.300594582691037</v>
      </c>
      <c r="X90" s="63">
        <f t="shared" si="270"/>
        <v>10.531680884167606</v>
      </c>
      <c r="Y90" s="63">
        <f t="shared" si="271"/>
        <v>9.0779873021889514</v>
      </c>
      <c r="Z90" s="63">
        <f t="shared" si="272"/>
        <v>8.0961986035686646</v>
      </c>
      <c r="AA90" s="63">
        <f t="shared" si="273"/>
        <v>6.7002745195907236</v>
      </c>
      <c r="AB90" s="63">
        <f t="shared" si="274"/>
        <v>6.1605669352490091</v>
      </c>
      <c r="AC90" s="63">
        <f t="shared" si="275"/>
        <v>6.7630961688819395</v>
      </c>
      <c r="AD90" s="63">
        <f t="shared" si="276"/>
        <v>10.354825744961804</v>
      </c>
      <c r="AE90" s="63">
        <f t="shared" si="277"/>
        <v>12.794820698494657</v>
      </c>
      <c r="AF90" s="63">
        <f t="shared" si="278"/>
        <v>13.102161746954893</v>
      </c>
      <c r="AG90" s="63">
        <f t="shared" si="279"/>
        <v>11.998047113389479</v>
      </c>
      <c r="AH90" s="63">
        <f t="shared" si="280"/>
        <v>7.8622651162387456</v>
      </c>
      <c r="AI90" s="63">
        <f t="shared" si="281"/>
        <v>5.7496910329039652</v>
      </c>
      <c r="AJ90" s="63">
        <f t="shared" si="282"/>
        <v>4.5689013938747163</v>
      </c>
      <c r="AK90" s="63">
        <f t="shared" si="283"/>
        <v>5.2128741644870678</v>
      </c>
      <c r="AL90" s="63">
        <f t="shared" si="284"/>
        <v>6.1741297531955945</v>
      </c>
      <c r="AM90" s="63">
        <f t="shared" si="285"/>
        <v>7.4944115455508058</v>
      </c>
      <c r="AN90" s="63">
        <f t="shared" si="286"/>
        <v>7.3877913944407929</v>
      </c>
      <c r="AO90" s="63">
        <f t="shared" si="287"/>
        <v>6.8604771605151393</v>
      </c>
      <c r="AP90" s="63">
        <f t="shared" si="288"/>
        <v>7.9033845687892734</v>
      </c>
      <c r="AQ90" s="63">
        <f t="shared" si="289"/>
        <v>6.3246990149580391</v>
      </c>
      <c r="AR90" s="63">
        <f t="shared" si="290"/>
        <v>6.5656274749801975</v>
      </c>
      <c r="AS90" s="63">
        <f t="shared" si="291"/>
        <v>8.2261712439418417</v>
      </c>
      <c r="AT90" s="63">
        <f t="shared" si="292"/>
        <v>8.0851601313610519</v>
      </c>
      <c r="AU90" s="63">
        <f t="shared" si="293"/>
        <v>10.672669128041839</v>
      </c>
      <c r="AV90" s="63">
        <f t="shared" si="294"/>
        <v>10.682458499145325</v>
      </c>
      <c r="AW90" s="63">
        <f t="shared" si="295"/>
        <v>12.861237162646285</v>
      </c>
      <c r="AX90" s="63">
        <f t="shared" si="296"/>
        <v>13.231513341556836</v>
      </c>
      <c r="AY90" s="63">
        <f t="shared" si="297"/>
        <v>13.468407019284426</v>
      </c>
      <c r="AZ90" s="63">
        <f t="shared" si="298"/>
        <v>14.687156635331458</v>
      </c>
      <c r="BA90" s="63">
        <f t="shared" si="299"/>
        <v>15.204819595809965</v>
      </c>
      <c r="BB90" s="63">
        <f t="shared" si="300"/>
        <v>13.770386530627462</v>
      </c>
      <c r="BC90" s="63">
        <f t="shared" si="301"/>
        <v>13.919848298135701</v>
      </c>
      <c r="BD90" s="63">
        <f t="shared" si="302"/>
        <v>14.837622850694995</v>
      </c>
      <c r="BE90" s="63">
        <f t="shared" si="303"/>
        <v>13.212862867701002</v>
      </c>
      <c r="BF90" s="63">
        <f t="shared" si="304"/>
        <v>6.1063108692091559</v>
      </c>
      <c r="BG90" s="63">
        <f t="shared" si="305"/>
        <v>3.1399412364334176</v>
      </c>
      <c r="BH90" s="63">
        <f t="shared" si="306"/>
        <v>6.4196818187085007</v>
      </c>
      <c r="BI90" s="63">
        <f t="shared" si="307"/>
        <v>6.6066340137710036</v>
      </c>
      <c r="BJ90" s="63">
        <f t="shared" si="308"/>
        <v>10.668026318476748</v>
      </c>
      <c r="BK90" s="63">
        <f t="shared" si="309"/>
        <v>11.69114093841115</v>
      </c>
      <c r="BL90" s="63">
        <f t="shared" si="310"/>
        <v>8.0077869087088711</v>
      </c>
      <c r="BM90" s="63">
        <f t="shared" si="311"/>
        <v>10.547142531009817</v>
      </c>
      <c r="BN90" s="63">
        <f t="shared" si="312"/>
        <v>8.7508851741378937</v>
      </c>
      <c r="BO90" s="63">
        <f t="shared" si="313"/>
        <v>7.3955318661641929</v>
      </c>
      <c r="BP90" s="63">
        <f t="shared" si="314"/>
        <v>6.4598076574124477</v>
      </c>
      <c r="BQ90" s="63">
        <f t="shared" si="315"/>
        <v>6.7581055964755272</v>
      </c>
      <c r="BR90" s="63">
        <f t="shared" si="316"/>
        <v>8.5005623631089797</v>
      </c>
      <c r="BS90" s="63">
        <f t="shared" si="317"/>
        <v>8.8230162269052563</v>
      </c>
      <c r="BT90" s="63">
        <f t="shared" si="318"/>
        <v>9.3801488551786818</v>
      </c>
      <c r="BU90" s="63">
        <f t="shared" si="319"/>
        <v>9.1835254291931978</v>
      </c>
      <c r="BV90" s="63">
        <f t="shared" si="320"/>
        <v>9.0566861258115559</v>
      </c>
      <c r="BW90" s="63">
        <f t="shared" si="321"/>
        <v>9.4420295018884062</v>
      </c>
    </row>
    <row r="91" spans="1:75">
      <c r="A91" s="3" t="s">
        <v>5</v>
      </c>
      <c r="B91" s="136"/>
      <c r="C91" s="63"/>
      <c r="D91" s="63"/>
      <c r="E91" s="63"/>
      <c r="F91" s="63">
        <f t="shared" si="322"/>
        <v>23.754259924472677</v>
      </c>
      <c r="G91" s="63">
        <f t="shared" si="253"/>
        <v>22.589351435348004</v>
      </c>
      <c r="H91" s="63">
        <f t="shared" si="254"/>
        <v>23.063813229571974</v>
      </c>
      <c r="I91" s="63">
        <f t="shared" si="255"/>
        <v>24.044444444444437</v>
      </c>
      <c r="J91" s="63">
        <f t="shared" si="256"/>
        <v>9.8987793986305466</v>
      </c>
      <c r="K91" s="63">
        <f t="shared" si="257"/>
        <v>10.134098338781763</v>
      </c>
      <c r="L91" s="63">
        <f t="shared" si="258"/>
        <v>8.7664493445556779</v>
      </c>
      <c r="M91" s="63">
        <f t="shared" si="259"/>
        <v>8.4199211752060208</v>
      </c>
      <c r="N91" s="63">
        <f t="shared" si="260"/>
        <v>-0.41988351618582004</v>
      </c>
      <c r="O91" s="63">
        <f t="shared" si="261"/>
        <v>-0.26653743639446714</v>
      </c>
      <c r="P91" s="63">
        <f t="shared" si="262"/>
        <v>0.81976744186045969</v>
      </c>
      <c r="Q91" s="63">
        <f t="shared" si="263"/>
        <v>3.1669971359330251</v>
      </c>
      <c r="R91" s="63">
        <f t="shared" si="264"/>
        <v>20.266594124047877</v>
      </c>
      <c r="S91" s="63">
        <f t="shared" si="265"/>
        <v>11.32167152575315</v>
      </c>
      <c r="T91" s="63">
        <f t="shared" si="266"/>
        <v>8.9556542298598796</v>
      </c>
      <c r="U91" s="63">
        <f t="shared" si="267"/>
        <v>21.157439538732593</v>
      </c>
      <c r="V91" s="63">
        <f t="shared" si="268"/>
        <v>5.2929201538113491</v>
      </c>
      <c r="W91" s="63">
        <f t="shared" si="269"/>
        <v>6.2854648625054592</v>
      </c>
      <c r="X91" s="63">
        <f t="shared" si="270"/>
        <v>9.1351751878903311</v>
      </c>
      <c r="Y91" s="63">
        <f t="shared" si="271"/>
        <v>1.0839869569049048</v>
      </c>
      <c r="Z91" s="63">
        <f t="shared" si="272"/>
        <v>3.1149301825993554</v>
      </c>
      <c r="AA91" s="63">
        <f t="shared" si="273"/>
        <v>1.3552361396303949</v>
      </c>
      <c r="AB91" s="63">
        <f t="shared" si="274"/>
        <v>-0.41707080504364252</v>
      </c>
      <c r="AC91" s="63">
        <f t="shared" si="275"/>
        <v>-1.4734088927637394</v>
      </c>
      <c r="AD91" s="63">
        <f t="shared" si="276"/>
        <v>16.375000000000004</v>
      </c>
      <c r="AE91" s="63">
        <f t="shared" si="277"/>
        <v>23.44509724473258</v>
      </c>
      <c r="AF91" s="63">
        <f t="shared" si="278"/>
        <v>19.134119022109676</v>
      </c>
      <c r="AG91" s="63">
        <f t="shared" si="279"/>
        <v>21.582160870719417</v>
      </c>
      <c r="AH91" s="63">
        <f t="shared" si="280"/>
        <v>11.707841031149298</v>
      </c>
      <c r="AI91" s="63">
        <f t="shared" si="281"/>
        <v>8.0704057768842485</v>
      </c>
      <c r="AJ91" s="63">
        <f t="shared" si="282"/>
        <v>6.8552507869026611</v>
      </c>
      <c r="AK91" s="63">
        <f t="shared" si="283"/>
        <v>8.4425036390101891</v>
      </c>
      <c r="AL91" s="63">
        <f t="shared" si="284"/>
        <v>0.74519230769230405</v>
      </c>
      <c r="AM91" s="63">
        <f t="shared" si="285"/>
        <v>6.0516324981017497</v>
      </c>
      <c r="AN91" s="63">
        <f t="shared" si="286"/>
        <v>3.5577658760520277</v>
      </c>
      <c r="AO91" s="63">
        <f t="shared" si="287"/>
        <v>6.9127516778523495</v>
      </c>
      <c r="AP91" s="63">
        <f t="shared" si="288"/>
        <v>9.9021713194941547</v>
      </c>
      <c r="AQ91" s="63">
        <f t="shared" si="289"/>
        <v>9.81599484499176</v>
      </c>
      <c r="AR91" s="63">
        <f t="shared" si="290"/>
        <v>9.7081640192094643</v>
      </c>
      <c r="AS91" s="63">
        <f t="shared" si="291"/>
        <v>9.5417451349654741</v>
      </c>
      <c r="AT91" s="63">
        <f t="shared" si="292"/>
        <v>11.267911419887106</v>
      </c>
      <c r="AU91" s="63">
        <f t="shared" si="293"/>
        <v>12.107184769852656</v>
      </c>
      <c r="AV91" s="63">
        <f t="shared" si="294"/>
        <v>11.994073674994944</v>
      </c>
      <c r="AW91" s="63">
        <f t="shared" si="295"/>
        <v>9.4269340974212046</v>
      </c>
      <c r="AX91" s="63">
        <f t="shared" si="296"/>
        <v>8.8097560975609781</v>
      </c>
      <c r="AY91" s="63">
        <f t="shared" si="297"/>
        <v>9.3893573713288774</v>
      </c>
      <c r="AZ91" s="63">
        <f t="shared" si="298"/>
        <v>12.534576067348169</v>
      </c>
      <c r="BA91" s="63">
        <f t="shared" si="299"/>
        <v>13.511390416339356</v>
      </c>
      <c r="BB91" s="63">
        <f t="shared" si="300"/>
        <v>15.224364147165181</v>
      </c>
      <c r="BC91" s="63">
        <f t="shared" si="301"/>
        <v>16.727584465296793</v>
      </c>
      <c r="BD91" s="63">
        <f t="shared" si="302"/>
        <v>18.746079243367429</v>
      </c>
      <c r="BE91" s="63">
        <f t="shared" si="303"/>
        <v>16.470265282583618</v>
      </c>
      <c r="BF91" s="63">
        <f t="shared" si="304"/>
        <v>10.728162743574297</v>
      </c>
      <c r="BG91" s="63">
        <f t="shared" si="305"/>
        <v>6.0406383257328642</v>
      </c>
      <c r="BH91" s="63">
        <f t="shared" si="306"/>
        <v>13.875249828610206</v>
      </c>
      <c r="BI91" s="63">
        <f t="shared" si="307"/>
        <v>13.516595213375519</v>
      </c>
      <c r="BJ91" s="63">
        <f t="shared" si="308"/>
        <v>10.497004610561888</v>
      </c>
      <c r="BK91" s="63">
        <f t="shared" si="309"/>
        <v>11.415827146547885</v>
      </c>
      <c r="BL91" s="63">
        <f t="shared" si="310"/>
        <v>8.2936411420207676</v>
      </c>
      <c r="BM91" s="63">
        <f t="shared" si="311"/>
        <v>9.1872771174140109</v>
      </c>
      <c r="BN91" s="63">
        <f t="shared" si="312"/>
        <v>11.63875344498622</v>
      </c>
      <c r="BO91" s="63">
        <f t="shared" si="313"/>
        <v>9.3870470316114112</v>
      </c>
      <c r="BP91" s="63">
        <f t="shared" si="314"/>
        <v>8.7940156905674147</v>
      </c>
      <c r="BQ91" s="63">
        <f t="shared" si="315"/>
        <v>11.393416426973474</v>
      </c>
      <c r="BR91" s="63">
        <f t="shared" si="316"/>
        <v>11.355867831371059</v>
      </c>
      <c r="BS91" s="63">
        <f t="shared" si="317"/>
        <v>12.740088105726871</v>
      </c>
      <c r="BT91" s="63">
        <f t="shared" si="318"/>
        <v>13.030353848733858</v>
      </c>
      <c r="BU91" s="63">
        <f t="shared" si="319"/>
        <v>12.107301678381868</v>
      </c>
      <c r="BV91" s="63">
        <f t="shared" si="320"/>
        <v>11.118690313778991</v>
      </c>
      <c r="BW91" s="63">
        <f t="shared" si="321"/>
        <v>11.175367302281963</v>
      </c>
    </row>
    <row r="92" spans="1:75">
      <c r="A92" s="68" t="s">
        <v>6</v>
      </c>
      <c r="B92" s="137"/>
      <c r="C92" s="64"/>
      <c r="D92" s="64"/>
      <c r="E92" s="64"/>
      <c r="F92" s="64">
        <f t="shared" si="322"/>
        <v>4.8797262962785029</v>
      </c>
      <c r="G92" s="64">
        <f t="shared" si="253"/>
        <v>3.5071863025166667</v>
      </c>
      <c r="H92" s="64">
        <f t="shared" si="254"/>
        <v>5.6168403007669543</v>
      </c>
      <c r="I92" s="64">
        <f t="shared" si="255"/>
        <v>4.5553188650070959</v>
      </c>
      <c r="J92" s="64">
        <f t="shared" si="256"/>
        <v>5.2080333918004973</v>
      </c>
      <c r="K92" s="64">
        <f t="shared" si="257"/>
        <v>8.2122751000442591</v>
      </c>
      <c r="L92" s="64">
        <f t="shared" si="258"/>
        <v>7.9537389874610094</v>
      </c>
      <c r="M92" s="64">
        <f t="shared" si="259"/>
        <v>8.9396604905422663</v>
      </c>
      <c r="N92" s="64">
        <f t="shared" si="260"/>
        <v>1.3574423774517932</v>
      </c>
      <c r="O92" s="64">
        <f t="shared" si="261"/>
        <v>1.4667480262512693</v>
      </c>
      <c r="P92" s="64">
        <f t="shared" si="262"/>
        <v>1.176206272399952</v>
      </c>
      <c r="Q92" s="64">
        <f t="shared" si="263"/>
        <v>0.12687279200697577</v>
      </c>
      <c r="R92" s="64">
        <f t="shared" si="264"/>
        <v>4.4259362180395572</v>
      </c>
      <c r="S92" s="64">
        <f t="shared" si="265"/>
        <v>0.1870394519385685</v>
      </c>
      <c r="T92" s="64">
        <f t="shared" si="266"/>
        <v>-1.0033715302062862</v>
      </c>
      <c r="U92" s="64">
        <f t="shared" si="267"/>
        <v>4.8625094289042638E-2</v>
      </c>
      <c r="V92" s="64">
        <f t="shared" si="268"/>
        <v>0.8956156855589944</v>
      </c>
      <c r="W92" s="64">
        <f t="shared" si="269"/>
        <v>0.85630659879679083</v>
      </c>
      <c r="X92" s="64">
        <f t="shared" si="270"/>
        <v>3.7803227410836486</v>
      </c>
      <c r="Y92" s="64">
        <f t="shared" si="271"/>
        <v>3.4132883754976313</v>
      </c>
      <c r="Z92" s="64">
        <f t="shared" si="272"/>
        <v>2.164064394764099</v>
      </c>
      <c r="AA92" s="64">
        <f t="shared" si="273"/>
        <v>1.899224263721053</v>
      </c>
      <c r="AB92" s="64">
        <f t="shared" si="274"/>
        <v>1.8360462062707052</v>
      </c>
      <c r="AC92" s="64">
        <f t="shared" si="275"/>
        <v>2.1818170341427732</v>
      </c>
      <c r="AD92" s="64">
        <f t="shared" si="276"/>
        <v>1.8902575788267575</v>
      </c>
      <c r="AE92" s="64">
        <f t="shared" si="277"/>
        <v>4.0356704678921975</v>
      </c>
      <c r="AF92" s="64">
        <f t="shared" si="278"/>
        <v>6.0245702433648862</v>
      </c>
      <c r="AG92" s="64">
        <f t="shared" si="279"/>
        <v>8.4982123347079952</v>
      </c>
      <c r="AH92" s="64">
        <f t="shared" si="280"/>
        <v>10.285355910943869</v>
      </c>
      <c r="AI92" s="64">
        <f t="shared" si="281"/>
        <v>12.311943506294137</v>
      </c>
      <c r="AJ92" s="64">
        <f t="shared" si="282"/>
        <v>13.21084864391951</v>
      </c>
      <c r="AK92" s="64">
        <f t="shared" si="283"/>
        <v>12.085921325051761</v>
      </c>
      <c r="AL92" s="64">
        <f t="shared" si="284"/>
        <v>9.3545635484788168</v>
      </c>
      <c r="AM92" s="64">
        <f t="shared" si="285"/>
        <v>10.989611809732095</v>
      </c>
      <c r="AN92" s="64">
        <f t="shared" si="286"/>
        <v>11.179804224626482</v>
      </c>
      <c r="AO92" s="64">
        <f t="shared" si="287"/>
        <v>11.244516277995844</v>
      </c>
      <c r="AP92" s="64">
        <f t="shared" si="288"/>
        <v>8.1123244929797202</v>
      </c>
      <c r="AQ92" s="64">
        <f t="shared" si="289"/>
        <v>16.108374384236456</v>
      </c>
      <c r="AR92" s="64">
        <f t="shared" si="290"/>
        <v>15.454124189063947</v>
      </c>
      <c r="AS92" s="64">
        <f t="shared" si="291"/>
        <v>16.230801162308012</v>
      </c>
      <c r="AT92" s="64">
        <f t="shared" si="292"/>
        <v>14.165464165464165</v>
      </c>
      <c r="AU92" s="64">
        <f t="shared" si="293"/>
        <v>12.855324565125159</v>
      </c>
      <c r="AV92" s="64">
        <f t="shared" si="294"/>
        <v>12.482440297009834</v>
      </c>
      <c r="AW92" s="64">
        <f t="shared" si="295"/>
        <v>10.928571428571429</v>
      </c>
      <c r="AX92" s="64">
        <f t="shared" si="296"/>
        <v>27.825995365493988</v>
      </c>
      <c r="AY92" s="64">
        <f t="shared" si="297"/>
        <v>37.724248120300757</v>
      </c>
      <c r="AZ92" s="64">
        <f t="shared" si="298"/>
        <v>37.948260481712758</v>
      </c>
      <c r="BA92" s="64">
        <f t="shared" si="299"/>
        <v>40.115904700579527</v>
      </c>
      <c r="BB92" s="64">
        <f t="shared" si="300"/>
        <v>15.245801677680918</v>
      </c>
      <c r="BC92" s="64">
        <f t="shared" si="301"/>
        <v>17.156844681196624</v>
      </c>
      <c r="BD92" s="64">
        <f t="shared" si="302"/>
        <v>19.412829798241077</v>
      </c>
      <c r="BE92" s="64">
        <f t="shared" si="303"/>
        <v>15.234375</v>
      </c>
      <c r="BF92" s="64">
        <f t="shared" si="304"/>
        <v>15.658515658515659</v>
      </c>
      <c r="BG92" s="64">
        <f t="shared" si="305"/>
        <v>11.428238583410998</v>
      </c>
      <c r="BH92" s="64">
        <f t="shared" si="306"/>
        <v>9.4985378533521079</v>
      </c>
      <c r="BI92" s="64">
        <f t="shared" si="307"/>
        <v>14.81555333998006</v>
      </c>
      <c r="BJ92" s="64">
        <f t="shared" si="308"/>
        <v>7.3689416419386742</v>
      </c>
      <c r="BK92" s="64">
        <f t="shared" si="309"/>
        <v>8.4579194981704138</v>
      </c>
      <c r="BL92" s="64">
        <f t="shared" si="310"/>
        <v>5.084075173095945</v>
      </c>
      <c r="BM92" s="64">
        <f t="shared" si="311"/>
        <v>2.5008683570684265</v>
      </c>
      <c r="BN92" s="64">
        <f t="shared" si="312"/>
        <v>7.3238139106402578</v>
      </c>
      <c r="BO92" s="64">
        <f t="shared" si="313"/>
        <v>4.6076730287256602</v>
      </c>
      <c r="BP92" s="64">
        <f t="shared" si="314"/>
        <v>11.746987951807229</v>
      </c>
      <c r="BQ92" s="64">
        <f t="shared" si="315"/>
        <v>8.9715350728566587</v>
      </c>
      <c r="BR92" s="64">
        <f t="shared" si="316"/>
        <v>9.8927038626609445</v>
      </c>
      <c r="BS92" s="64">
        <f t="shared" si="317"/>
        <v>13.168079616660524</v>
      </c>
      <c r="BT92" s="64">
        <f t="shared" si="318"/>
        <v>10.815363881401616</v>
      </c>
      <c r="BU92" s="64">
        <f t="shared" si="319"/>
        <v>10.168700925134106</v>
      </c>
      <c r="BV92" s="64">
        <f t="shared" si="320"/>
        <v>9.8515914860378828</v>
      </c>
      <c r="BW92" s="64">
        <f t="shared" si="321"/>
        <v>10.259750834622587</v>
      </c>
    </row>
    <row r="93" spans="1:75">
      <c r="A93" s="2" t="s">
        <v>7</v>
      </c>
      <c r="B93" s="140"/>
      <c r="C93" s="62"/>
      <c r="D93" s="62"/>
      <c r="E93" s="62"/>
      <c r="F93" s="62">
        <f>(F13-B13)/B13*100</f>
        <v>13.073639369486429</v>
      </c>
      <c r="G93" s="62">
        <f t="shared" si="253"/>
        <v>15.53922975186754</v>
      </c>
      <c r="H93" s="62">
        <f t="shared" si="254"/>
        <v>15.243504604756097</v>
      </c>
      <c r="I93" s="62">
        <f t="shared" si="255"/>
        <v>15.267242285308392</v>
      </c>
      <c r="J93" s="62">
        <f t="shared" si="256"/>
        <v>14.366554778585686</v>
      </c>
      <c r="K93" s="62">
        <f t="shared" si="257"/>
        <v>10.863028530752276</v>
      </c>
      <c r="L93" s="62">
        <f t="shared" si="258"/>
        <v>11.222113262163498</v>
      </c>
      <c r="M93" s="62">
        <f t="shared" si="259"/>
        <v>11.566430296876446</v>
      </c>
      <c r="N93" s="62">
        <f t="shared" si="260"/>
        <v>9.5682136489935292</v>
      </c>
      <c r="O93" s="62">
        <f t="shared" si="261"/>
        <v>9.1561202183349533</v>
      </c>
      <c r="P93" s="62">
        <f t="shared" si="262"/>
        <v>9.329998464342685</v>
      </c>
      <c r="Q93" s="62">
        <f t="shared" si="263"/>
        <v>9.3319474960349655</v>
      </c>
      <c r="R93" s="62">
        <f t="shared" si="264"/>
        <v>9.3893915405653612</v>
      </c>
      <c r="S93" s="62">
        <f t="shared" si="265"/>
        <v>10.695379453882587</v>
      </c>
      <c r="T93" s="62">
        <f t="shared" si="266"/>
        <v>9.8041122633710724</v>
      </c>
      <c r="U93" s="62">
        <f t="shared" si="267"/>
        <v>8.9369244566507859</v>
      </c>
      <c r="V93" s="62">
        <f t="shared" si="268"/>
        <v>10.032783664648912</v>
      </c>
      <c r="W93" s="62">
        <f t="shared" si="269"/>
        <v>9.858359539753609</v>
      </c>
      <c r="X93" s="62">
        <f t="shared" si="270"/>
        <v>9.8150033032531461</v>
      </c>
      <c r="Y93" s="62">
        <f t="shared" si="271"/>
        <v>9.842513563491579</v>
      </c>
      <c r="Z93" s="62">
        <f t="shared" si="272"/>
        <v>9.0602612315039899</v>
      </c>
      <c r="AA93" s="62">
        <f t="shared" si="273"/>
        <v>7.3769526756188819</v>
      </c>
      <c r="AB93" s="62">
        <f t="shared" si="274"/>
        <v>7.4091737752812321</v>
      </c>
      <c r="AC93" s="62">
        <f t="shared" si="275"/>
        <v>6.9398867460755103</v>
      </c>
      <c r="AD93" s="62">
        <f t="shared" si="276"/>
        <v>8.6848502576080477</v>
      </c>
      <c r="AE93" s="62">
        <f t="shared" si="277"/>
        <v>10.436236243143133</v>
      </c>
      <c r="AF93" s="62">
        <f t="shared" si="278"/>
        <v>11.754936825790004</v>
      </c>
      <c r="AG93" s="62">
        <f t="shared" si="279"/>
        <v>9.8777068332304125</v>
      </c>
      <c r="AH93" s="62">
        <f t="shared" si="280"/>
        <v>11.13377737505442</v>
      </c>
      <c r="AI93" s="62">
        <f t="shared" si="281"/>
        <v>11.559997273625729</v>
      </c>
      <c r="AJ93" s="62">
        <f t="shared" si="282"/>
        <v>11.008492685935845</v>
      </c>
      <c r="AK93" s="62">
        <f t="shared" si="283"/>
        <v>13.584758524255136</v>
      </c>
      <c r="AL93" s="62">
        <f t="shared" si="284"/>
        <v>12.105118535252975</v>
      </c>
      <c r="AM93" s="62">
        <f t="shared" si="285"/>
        <v>10.135771901982743</v>
      </c>
      <c r="AN93" s="62">
        <f t="shared" si="286"/>
        <v>10.016129520396081</v>
      </c>
      <c r="AO93" s="62">
        <f t="shared" si="287"/>
        <v>14.056141231394962</v>
      </c>
      <c r="AP93" s="62">
        <f t="shared" si="288"/>
        <v>8.620005667327856</v>
      </c>
      <c r="AQ93" s="62">
        <f t="shared" si="289"/>
        <v>10.909864181436589</v>
      </c>
      <c r="AR93" s="62">
        <f t="shared" si="290"/>
        <v>13.243199365033554</v>
      </c>
      <c r="AS93" s="62">
        <f t="shared" si="291"/>
        <v>10.424848268475545</v>
      </c>
      <c r="AT93" s="62">
        <f t="shared" si="292"/>
        <v>12.232077637483037</v>
      </c>
      <c r="AU93" s="62">
        <f t="shared" si="293"/>
        <v>8.8733650663976817</v>
      </c>
      <c r="AV93" s="62">
        <f t="shared" si="294"/>
        <v>11.31153677671141</v>
      </c>
      <c r="AW93" s="62">
        <f t="shared" si="295"/>
        <v>11.119632478439687</v>
      </c>
      <c r="AX93" s="62">
        <f t="shared" si="296"/>
        <v>10.290758578795995</v>
      </c>
      <c r="AY93" s="62">
        <f t="shared" si="297"/>
        <v>13.327064992182445</v>
      </c>
      <c r="AZ93" s="62">
        <f t="shared" si="298"/>
        <v>11.523341910112668</v>
      </c>
      <c r="BA93" s="62">
        <f t="shared" si="299"/>
        <v>12.913700706417297</v>
      </c>
      <c r="BB93" s="62">
        <f t="shared" si="300"/>
        <v>11.642798883548917</v>
      </c>
      <c r="BC93" s="62">
        <f t="shared" si="301"/>
        <v>11.224089075664326</v>
      </c>
      <c r="BD93" s="62">
        <f t="shared" si="302"/>
        <v>12.325702432730509</v>
      </c>
      <c r="BE93" s="62">
        <f t="shared" si="303"/>
        <v>8.9868696474981835</v>
      </c>
      <c r="BF93" s="62">
        <f t="shared" si="304"/>
        <v>9.6311537123779427</v>
      </c>
      <c r="BG93" s="62">
        <f t="shared" si="305"/>
        <v>8.7790141494258407</v>
      </c>
      <c r="BH93" s="62">
        <f t="shared" si="306"/>
        <v>7.6092018634469643</v>
      </c>
      <c r="BI93" s="62">
        <f t="shared" si="307"/>
        <v>13.189933114146932</v>
      </c>
      <c r="BJ93" s="62">
        <f t="shared" si="308"/>
        <v>14.846999401517227</v>
      </c>
      <c r="BK93" s="62">
        <f t="shared" si="309"/>
        <v>13.195216848586707</v>
      </c>
      <c r="BL93" s="62">
        <f t="shared" si="310"/>
        <v>14.044651909664301</v>
      </c>
      <c r="BM93" s="62">
        <f t="shared" si="311"/>
        <v>10.325552433414522</v>
      </c>
      <c r="BN93" s="62">
        <f t="shared" si="312"/>
        <v>10.046529294463964</v>
      </c>
      <c r="BO93" s="62">
        <f t="shared" si="313"/>
        <v>13.258807220416077</v>
      </c>
      <c r="BP93" s="62">
        <f t="shared" si="314"/>
        <v>11.738203617340147</v>
      </c>
      <c r="BQ93" s="62">
        <f t="shared" si="315"/>
        <v>7.4178606338666926</v>
      </c>
      <c r="BR93" s="62">
        <f t="shared" si="316"/>
        <v>9.2546925169511915</v>
      </c>
      <c r="BS93" s="62">
        <f t="shared" si="317"/>
        <v>7.8426162671672932</v>
      </c>
      <c r="BT93" s="62">
        <f t="shared" si="318"/>
        <v>7.3231586927364063</v>
      </c>
      <c r="BU93" s="62">
        <f t="shared" si="319"/>
        <v>8.9633179073704401</v>
      </c>
      <c r="BV93" s="62">
        <f t="shared" si="320"/>
        <v>6.7448424360578461</v>
      </c>
      <c r="BW93" s="62">
        <f t="shared" si="321"/>
        <v>8.2843564358376494</v>
      </c>
    </row>
    <row r="94" spans="1:75">
      <c r="A94" s="3" t="s">
        <v>8</v>
      </c>
      <c r="B94" s="136"/>
      <c r="C94" s="63"/>
      <c r="D94" s="63"/>
      <c r="E94" s="63"/>
      <c r="F94" s="63">
        <f t="shared" si="322"/>
        <v>14.485403633033329</v>
      </c>
      <c r="G94" s="63">
        <f t="shared" si="253"/>
        <v>8.342493546348317</v>
      </c>
      <c r="H94" s="63">
        <f t="shared" si="254"/>
        <v>7.5225837397074198</v>
      </c>
      <c r="I94" s="63">
        <f t="shared" si="255"/>
        <v>5.4505706604693307</v>
      </c>
      <c r="J94" s="63">
        <f t="shared" si="256"/>
        <v>6.7057455196741138</v>
      </c>
      <c r="K94" s="63">
        <f t="shared" si="257"/>
        <v>9.4450980928667239</v>
      </c>
      <c r="L94" s="63">
        <f t="shared" si="258"/>
        <v>10.459107806691453</v>
      </c>
      <c r="M94" s="63">
        <f t="shared" si="259"/>
        <v>11.704129468454678</v>
      </c>
      <c r="N94" s="63">
        <f t="shared" si="260"/>
        <v>6.4915858342139368</v>
      </c>
      <c r="O94" s="63">
        <f t="shared" si="261"/>
        <v>4.4628727290000443</v>
      </c>
      <c r="P94" s="63">
        <f t="shared" si="262"/>
        <v>9.3586609261302556</v>
      </c>
      <c r="Q94" s="63">
        <f t="shared" si="263"/>
        <v>15.635495716545897</v>
      </c>
      <c r="R94" s="63">
        <f t="shared" si="264"/>
        <v>14.608361364728495</v>
      </c>
      <c r="S94" s="63">
        <f t="shared" si="265"/>
        <v>25.272831705916136</v>
      </c>
      <c r="T94" s="63">
        <f t="shared" si="266"/>
        <v>19.748527213576015</v>
      </c>
      <c r="U94" s="63">
        <f t="shared" si="267"/>
        <v>14.444765760555233</v>
      </c>
      <c r="V94" s="63">
        <f t="shared" si="268"/>
        <v>15.830607966457016</v>
      </c>
      <c r="W94" s="63">
        <f t="shared" si="269"/>
        <v>14.167812929848694</v>
      </c>
      <c r="X94" s="63">
        <f t="shared" si="270"/>
        <v>11.909831852558925</v>
      </c>
      <c r="Y94" s="63">
        <f t="shared" si="271"/>
        <v>10.682248894504106</v>
      </c>
      <c r="Z94" s="63">
        <f t="shared" si="272"/>
        <v>5.2158143171551083</v>
      </c>
      <c r="AA94" s="63">
        <f t="shared" si="273"/>
        <v>0.22255689424364122</v>
      </c>
      <c r="AB94" s="63">
        <f t="shared" si="274"/>
        <v>-0.28049340594449185</v>
      </c>
      <c r="AC94" s="63">
        <f t="shared" si="275"/>
        <v>-1.2142571771017636</v>
      </c>
      <c r="AD94" s="63">
        <f t="shared" si="276"/>
        <v>4.8423442794970155</v>
      </c>
      <c r="AE94" s="63">
        <f t="shared" si="277"/>
        <v>6.5900856527473985</v>
      </c>
      <c r="AF94" s="63">
        <f t="shared" si="278"/>
        <v>8.6967249518859084</v>
      </c>
      <c r="AG94" s="63">
        <f t="shared" si="279"/>
        <v>11.16664018603845</v>
      </c>
      <c r="AH94" s="63">
        <f t="shared" si="280"/>
        <v>9.9084465445953924</v>
      </c>
      <c r="AI94" s="63">
        <f t="shared" si="281"/>
        <v>10.787907268170425</v>
      </c>
      <c r="AJ94" s="63">
        <f t="shared" si="282"/>
        <v>11.045702179176756</v>
      </c>
      <c r="AK94" s="63">
        <f t="shared" si="283"/>
        <v>10.990852866275141</v>
      </c>
      <c r="AL94" s="63">
        <f t="shared" si="284"/>
        <v>9.3227044053323791</v>
      </c>
      <c r="AM94" s="63">
        <f t="shared" si="285"/>
        <v>11.19374496302685</v>
      </c>
      <c r="AN94" s="63">
        <f t="shared" si="286"/>
        <v>10.83825072568446</v>
      </c>
      <c r="AO94" s="63">
        <f t="shared" si="287"/>
        <v>14.671692635472883</v>
      </c>
      <c r="AP94" s="63">
        <f t="shared" si="288"/>
        <v>10.006554511688879</v>
      </c>
      <c r="AQ94" s="63">
        <f t="shared" si="289"/>
        <v>8.1633691063526772</v>
      </c>
      <c r="AR94" s="63">
        <f t="shared" si="290"/>
        <v>12.664142035115331</v>
      </c>
      <c r="AS94" s="63">
        <f t="shared" si="291"/>
        <v>8.3547715300747267</v>
      </c>
      <c r="AT94" s="63">
        <f t="shared" si="292"/>
        <v>12.899702085402184</v>
      </c>
      <c r="AU94" s="63">
        <f t="shared" si="293"/>
        <v>12.945546882347408</v>
      </c>
      <c r="AV94" s="63">
        <f t="shared" si="294"/>
        <v>8.8266107909900473</v>
      </c>
      <c r="AW94" s="63">
        <f t="shared" si="295"/>
        <v>9.7343131712832118</v>
      </c>
      <c r="AX94" s="63">
        <f t="shared" si="296"/>
        <v>6.314979329756361</v>
      </c>
      <c r="AY94" s="63">
        <f t="shared" si="297"/>
        <v>7.256755068903785</v>
      </c>
      <c r="AZ94" s="63">
        <f t="shared" si="298"/>
        <v>9.0533493782591261</v>
      </c>
      <c r="BA94" s="63">
        <f t="shared" si="299"/>
        <v>8.3968679167525249</v>
      </c>
      <c r="BB94" s="63">
        <f t="shared" si="300"/>
        <v>11.196430861383549</v>
      </c>
      <c r="BC94" s="63">
        <f t="shared" si="301"/>
        <v>13.457658566881451</v>
      </c>
      <c r="BD94" s="63">
        <f t="shared" si="302"/>
        <v>10.686261816309269</v>
      </c>
      <c r="BE94" s="63">
        <f t="shared" si="303"/>
        <v>9.5341063903938146</v>
      </c>
      <c r="BF94" s="63">
        <f t="shared" si="304"/>
        <v>7.3805582735508732</v>
      </c>
      <c r="BG94" s="63">
        <f t="shared" si="305"/>
        <v>4.6001496734642888</v>
      </c>
      <c r="BH94" s="63">
        <f t="shared" si="306"/>
        <v>8.5373774012558847</v>
      </c>
      <c r="BI94" s="63">
        <f t="shared" si="307"/>
        <v>5.7745764305186906</v>
      </c>
      <c r="BJ94" s="63">
        <f t="shared" si="308"/>
        <v>9.8583357532654539</v>
      </c>
      <c r="BK94" s="63">
        <f t="shared" si="309"/>
        <v>11.760045566201725</v>
      </c>
      <c r="BL94" s="63">
        <f t="shared" si="310"/>
        <v>10.43935242755469</v>
      </c>
      <c r="BM94" s="63">
        <f t="shared" si="311"/>
        <v>13.534404099292594</v>
      </c>
      <c r="BN94" s="63">
        <f t="shared" si="312"/>
        <v>13.39325134027121</v>
      </c>
      <c r="BO94" s="63">
        <f t="shared" si="313"/>
        <v>11.683104568468494</v>
      </c>
      <c r="BP94" s="63">
        <f t="shared" si="314"/>
        <v>10.767652684982396</v>
      </c>
      <c r="BQ94" s="63">
        <f t="shared" si="315"/>
        <v>9.8415145238209938</v>
      </c>
      <c r="BR94" s="63">
        <f t="shared" si="316"/>
        <v>8.2292738548822193</v>
      </c>
      <c r="BS94" s="63">
        <f t="shared" si="317"/>
        <v>7.6884777652577245</v>
      </c>
      <c r="BT94" s="63">
        <f t="shared" si="318"/>
        <v>6.7225628832436488</v>
      </c>
      <c r="BU94" s="63">
        <f t="shared" si="319"/>
        <v>5.1859486009999127</v>
      </c>
      <c r="BV94" s="63">
        <f t="shared" si="320"/>
        <v>6.9303114400246679</v>
      </c>
      <c r="BW94" s="63">
        <f t="shared" si="321"/>
        <v>6.3779048546051831</v>
      </c>
    </row>
    <row r="95" spans="1:75">
      <c r="A95" s="3" t="s">
        <v>9</v>
      </c>
      <c r="B95" s="136"/>
      <c r="C95" s="63"/>
      <c r="D95" s="63"/>
      <c r="E95" s="63"/>
      <c r="F95" s="63">
        <f t="shared" si="322"/>
        <v>16.329766151407053</v>
      </c>
      <c r="G95" s="63">
        <f t="shared" si="253"/>
        <v>13.592036199095023</v>
      </c>
      <c r="H95" s="63">
        <f t="shared" si="254"/>
        <v>12.500242153777332</v>
      </c>
      <c r="I95" s="63">
        <f t="shared" si="255"/>
        <v>12.190507799535352</v>
      </c>
      <c r="J95" s="63">
        <f t="shared" si="256"/>
        <v>12.428790459965922</v>
      </c>
      <c r="K95" s="63">
        <f t="shared" si="257"/>
        <v>7.642496128082402</v>
      </c>
      <c r="L95" s="63">
        <f t="shared" si="258"/>
        <v>7.9931120851596802</v>
      </c>
      <c r="M95" s="63">
        <f t="shared" si="259"/>
        <v>7.7123332248616938</v>
      </c>
      <c r="N95" s="63">
        <f t="shared" si="260"/>
        <v>5.8341679836716738</v>
      </c>
      <c r="O95" s="63">
        <f t="shared" si="261"/>
        <v>9.7252649653620704</v>
      </c>
      <c r="P95" s="63">
        <f t="shared" si="262"/>
        <v>8.2364537732293481</v>
      </c>
      <c r="Q95" s="63">
        <f t="shared" si="263"/>
        <v>7.909914858555342</v>
      </c>
      <c r="R95" s="63">
        <f t="shared" si="264"/>
        <v>4.6445036222546694</v>
      </c>
      <c r="S95" s="63">
        <f t="shared" si="265"/>
        <v>3.8232199228340882</v>
      </c>
      <c r="T95" s="63">
        <f t="shared" si="266"/>
        <v>5.1856216853270451</v>
      </c>
      <c r="U95" s="63">
        <f t="shared" si="267"/>
        <v>4.7722066683634514</v>
      </c>
      <c r="V95" s="63">
        <f t="shared" si="268"/>
        <v>8.1816938021617194</v>
      </c>
      <c r="W95" s="63">
        <f t="shared" si="269"/>
        <v>8.7188149688149679</v>
      </c>
      <c r="X95" s="63">
        <f t="shared" si="270"/>
        <v>8.0213903743315509</v>
      </c>
      <c r="Y95" s="63">
        <f t="shared" si="271"/>
        <v>7.7128628689420626</v>
      </c>
      <c r="Z95" s="63">
        <f t="shared" si="272"/>
        <v>8.7390919438472245</v>
      </c>
      <c r="AA95" s="63">
        <f t="shared" si="273"/>
        <v>7.3144496235209759</v>
      </c>
      <c r="AB95" s="63">
        <f t="shared" si="274"/>
        <v>6.6360207449316366</v>
      </c>
      <c r="AC95" s="63">
        <f t="shared" si="275"/>
        <v>8.367162832656744</v>
      </c>
      <c r="AD95" s="63">
        <f t="shared" si="276"/>
        <v>1.9190509420795536</v>
      </c>
      <c r="AE95" s="63">
        <f t="shared" si="277"/>
        <v>3.341129301703976</v>
      </c>
      <c r="AF95" s="63">
        <f t="shared" si="278"/>
        <v>4.2113407759478276</v>
      </c>
      <c r="AG95" s="63">
        <f t="shared" si="279"/>
        <v>5.9313215400624353</v>
      </c>
      <c r="AH95" s="63">
        <f t="shared" si="280"/>
        <v>10.754307885427361</v>
      </c>
      <c r="AI95" s="63">
        <f t="shared" si="281"/>
        <v>11.665050113158742</v>
      </c>
      <c r="AJ95" s="63">
        <f t="shared" si="282"/>
        <v>10.757318625371243</v>
      </c>
      <c r="AK95" s="63">
        <f t="shared" si="283"/>
        <v>10.707269155206287</v>
      </c>
      <c r="AL95" s="63">
        <f t="shared" si="284"/>
        <v>3.7154573742452692</v>
      </c>
      <c r="AM95" s="63">
        <f t="shared" si="285"/>
        <v>2.9011523539290094</v>
      </c>
      <c r="AN95" s="63">
        <f t="shared" si="286"/>
        <v>12.342226733830028</v>
      </c>
      <c r="AO95" s="63">
        <f t="shared" si="287"/>
        <v>20.514640638864243</v>
      </c>
      <c r="AP95" s="63">
        <f t="shared" si="288"/>
        <v>10.302006755414265</v>
      </c>
      <c r="AQ95" s="63">
        <f t="shared" si="289"/>
        <v>17.998499343462765</v>
      </c>
      <c r="AR95" s="63">
        <f t="shared" si="290"/>
        <v>12.070582218054726</v>
      </c>
      <c r="AS95" s="63">
        <f t="shared" si="291"/>
        <v>0.75099396259755569</v>
      </c>
      <c r="AT95" s="63">
        <f t="shared" si="292"/>
        <v>11.429343420697109</v>
      </c>
      <c r="AU95" s="63">
        <f t="shared" si="293"/>
        <v>5.0631905253954379</v>
      </c>
      <c r="AV95" s="63">
        <f t="shared" si="294"/>
        <v>4.4877158287061691</v>
      </c>
      <c r="AW95" s="63">
        <f t="shared" si="295"/>
        <v>7.6658871674948852</v>
      </c>
      <c r="AX95" s="63">
        <f t="shared" si="296"/>
        <v>7.8960556094406691</v>
      </c>
      <c r="AY95" s="63">
        <f t="shared" si="297"/>
        <v>6.8913602663035229</v>
      </c>
      <c r="AZ95" s="63">
        <f t="shared" si="298"/>
        <v>7.2861614617456478</v>
      </c>
      <c r="BA95" s="63">
        <f t="shared" si="299"/>
        <v>6.9904296477295844</v>
      </c>
      <c r="BB95" s="63">
        <f t="shared" si="300"/>
        <v>6.4919206826030642</v>
      </c>
      <c r="BC95" s="63">
        <f t="shared" si="301"/>
        <v>6.1901492685205524</v>
      </c>
      <c r="BD95" s="63">
        <f t="shared" si="302"/>
        <v>6.8435801572815684</v>
      </c>
      <c r="BE95" s="63">
        <f t="shared" si="303"/>
        <v>4.1718211750375902</v>
      </c>
      <c r="BF95" s="63">
        <f t="shared" si="304"/>
        <v>3.0852309099222688</v>
      </c>
      <c r="BG95" s="63">
        <f t="shared" si="305"/>
        <v>4.0262805345419439</v>
      </c>
      <c r="BH95" s="63">
        <f t="shared" si="306"/>
        <v>5.3882767599149028</v>
      </c>
      <c r="BI95" s="63">
        <f t="shared" si="307"/>
        <v>6.7042477391066004</v>
      </c>
      <c r="BJ95" s="63">
        <f t="shared" si="308"/>
        <v>11.67537561720861</v>
      </c>
      <c r="BK95" s="63">
        <f t="shared" si="309"/>
        <v>10.824334555837375</v>
      </c>
      <c r="BL95" s="63">
        <f t="shared" si="310"/>
        <v>9.9791412636302628</v>
      </c>
      <c r="BM95" s="63">
        <f t="shared" si="311"/>
        <v>10.99588040228131</v>
      </c>
      <c r="BN95" s="63">
        <f t="shared" si="312"/>
        <v>8.1515429269783066</v>
      </c>
      <c r="BO95" s="63">
        <f t="shared" si="313"/>
        <v>13.823206336358906</v>
      </c>
      <c r="BP95" s="63">
        <f t="shared" si="314"/>
        <v>11.341844282505068</v>
      </c>
      <c r="BQ95" s="63">
        <f t="shared" si="315"/>
        <v>12.001234060057589</v>
      </c>
      <c r="BR95" s="63">
        <f t="shared" si="316"/>
        <v>7.328097632634611</v>
      </c>
      <c r="BS95" s="63">
        <f t="shared" si="317"/>
        <v>7.0195042665583101</v>
      </c>
      <c r="BT95" s="63">
        <f t="shared" si="318"/>
        <v>7.2191329166871707</v>
      </c>
      <c r="BU95" s="63">
        <f t="shared" si="319"/>
        <v>8.1030208428978057</v>
      </c>
      <c r="BV95" s="63">
        <f t="shared" si="320"/>
        <v>7.9069277742682669</v>
      </c>
      <c r="BW95" s="63">
        <f t="shared" si="321"/>
        <v>7.0764119601328908</v>
      </c>
    </row>
    <row r="96" spans="1:75">
      <c r="A96" s="3" t="s">
        <v>10</v>
      </c>
      <c r="B96" s="136"/>
      <c r="C96" s="63"/>
      <c r="D96" s="63"/>
      <c r="E96" s="63"/>
      <c r="F96" s="63">
        <f t="shared" si="322"/>
        <v>8.2057249243658337</v>
      </c>
      <c r="G96" s="63">
        <f t="shared" si="253"/>
        <v>13.2890365448505</v>
      </c>
      <c r="H96" s="63">
        <f t="shared" si="254"/>
        <v>12.779329608938546</v>
      </c>
      <c r="I96" s="63">
        <f t="shared" si="255"/>
        <v>15.663465440281346</v>
      </c>
      <c r="J96" s="63">
        <f t="shared" si="256"/>
        <v>16.809631907288587</v>
      </c>
      <c r="K96" s="63">
        <f t="shared" si="257"/>
        <v>16.795868927706227</v>
      </c>
      <c r="L96" s="63">
        <f t="shared" si="258"/>
        <v>14.501547987616098</v>
      </c>
      <c r="M96" s="63">
        <f t="shared" si="259"/>
        <v>15.354929248041167</v>
      </c>
      <c r="N96" s="63">
        <f t="shared" si="260"/>
        <v>18.586465486622643</v>
      </c>
      <c r="O96" s="63">
        <f t="shared" si="261"/>
        <v>15.400150650087888</v>
      </c>
      <c r="P96" s="63">
        <f t="shared" si="262"/>
        <v>17.120917153363617</v>
      </c>
      <c r="Q96" s="63">
        <f t="shared" si="263"/>
        <v>11.536901865369019</v>
      </c>
      <c r="R96" s="63">
        <f t="shared" si="264"/>
        <v>14.234198136832616</v>
      </c>
      <c r="S96" s="63">
        <f t="shared" si="265"/>
        <v>12.108598997256644</v>
      </c>
      <c r="T96" s="63">
        <f t="shared" si="266"/>
        <v>11.192169175362453</v>
      </c>
      <c r="U96" s="63">
        <f t="shared" si="267"/>
        <v>11.45246318851118</v>
      </c>
      <c r="V96" s="63">
        <f t="shared" si="268"/>
        <v>10.347246580147317</v>
      </c>
      <c r="W96" s="63">
        <f t="shared" si="269"/>
        <v>11.045481393975191</v>
      </c>
      <c r="X96" s="63">
        <f t="shared" si="270"/>
        <v>12.457437089942696</v>
      </c>
      <c r="Y96" s="63">
        <f t="shared" si="271"/>
        <v>14.190181047137498</v>
      </c>
      <c r="Z96" s="63">
        <f t="shared" si="272"/>
        <v>15.122377622377622</v>
      </c>
      <c r="AA96" s="63">
        <f t="shared" si="273"/>
        <v>15.737082066869302</v>
      </c>
      <c r="AB96" s="63">
        <f t="shared" si="274"/>
        <v>19.688353888191418</v>
      </c>
      <c r="AC96" s="63">
        <f t="shared" si="275"/>
        <v>18.304527924582203</v>
      </c>
      <c r="AD96" s="63">
        <f t="shared" si="276"/>
        <v>16.815075585007246</v>
      </c>
      <c r="AE96" s="63">
        <f t="shared" si="277"/>
        <v>19.808285733044446</v>
      </c>
      <c r="AF96" s="63">
        <f t="shared" si="278"/>
        <v>15.888196458320477</v>
      </c>
      <c r="AG96" s="63">
        <f t="shared" si="279"/>
        <v>14.343495321460912</v>
      </c>
      <c r="AH96" s="63">
        <f t="shared" si="280"/>
        <v>13.378242628375583</v>
      </c>
      <c r="AI96" s="63">
        <f t="shared" si="281"/>
        <v>11.897194213064445</v>
      </c>
      <c r="AJ96" s="63">
        <f t="shared" si="282"/>
        <v>15.834309445213501</v>
      </c>
      <c r="AK96" s="63">
        <f t="shared" si="283"/>
        <v>17.51227495908347</v>
      </c>
      <c r="AL96" s="63">
        <f t="shared" si="284"/>
        <v>16.302704956480952</v>
      </c>
      <c r="AM96" s="63">
        <f t="shared" si="285"/>
        <v>14.550173857681569</v>
      </c>
      <c r="AN96" s="63">
        <f t="shared" si="286"/>
        <v>15.88527302813017</v>
      </c>
      <c r="AO96" s="63">
        <f t="shared" si="287"/>
        <v>16.937730254290592</v>
      </c>
      <c r="AP96" s="63">
        <f t="shared" si="288"/>
        <v>12.601389200089628</v>
      </c>
      <c r="AQ96" s="63">
        <f t="shared" si="289"/>
        <v>17.174005985463872</v>
      </c>
      <c r="AR96" s="63">
        <f t="shared" si="290"/>
        <v>17.432175154688242</v>
      </c>
      <c r="AS96" s="63">
        <f t="shared" si="291"/>
        <v>18.30720762256032</v>
      </c>
      <c r="AT96" s="63">
        <f t="shared" si="292"/>
        <v>17.391650415887291</v>
      </c>
      <c r="AU96" s="63">
        <f t="shared" si="293"/>
        <v>15.798883496916845</v>
      </c>
      <c r="AV96" s="63">
        <f t="shared" si="294"/>
        <v>12.608504745499374</v>
      </c>
      <c r="AW96" s="63">
        <f t="shared" si="295"/>
        <v>10.723216315396357</v>
      </c>
      <c r="AX96" s="63">
        <f t="shared" si="296"/>
        <v>15.994846933586466</v>
      </c>
      <c r="AY96" s="63">
        <f t="shared" si="297"/>
        <v>15.647351671550554</v>
      </c>
      <c r="AZ96" s="63">
        <f t="shared" si="298"/>
        <v>15.473905218956208</v>
      </c>
      <c r="BA96" s="63">
        <f t="shared" si="299"/>
        <v>18.419123038568706</v>
      </c>
      <c r="BB96" s="63">
        <f t="shared" si="300"/>
        <v>15.271079935700715</v>
      </c>
      <c r="BC96" s="63">
        <f t="shared" si="301"/>
        <v>10.441925728142113</v>
      </c>
      <c r="BD96" s="63">
        <f t="shared" si="302"/>
        <v>15.178056572898003</v>
      </c>
      <c r="BE96" s="63">
        <f t="shared" si="303"/>
        <v>7.2743034055727556</v>
      </c>
      <c r="BF96" s="63">
        <f t="shared" si="304"/>
        <v>2.8166835699797197</v>
      </c>
      <c r="BG96" s="63">
        <f t="shared" si="305"/>
        <v>1.9030232758939731</v>
      </c>
      <c r="BH96" s="63">
        <f t="shared" si="306"/>
        <v>1.6880006494912319</v>
      </c>
      <c r="BI96" s="63">
        <f t="shared" si="307"/>
        <v>2.4658293313631328</v>
      </c>
      <c r="BJ96" s="63">
        <f t="shared" si="308"/>
        <v>13.191075907069877</v>
      </c>
      <c r="BK96" s="63">
        <f t="shared" si="309"/>
        <v>15.026787292195731</v>
      </c>
      <c r="BL96" s="63">
        <f t="shared" si="310"/>
        <v>10.907078811911047</v>
      </c>
      <c r="BM96" s="63">
        <f t="shared" si="311"/>
        <v>12.160883280757098</v>
      </c>
      <c r="BN96" s="63">
        <f t="shared" si="312"/>
        <v>11.285403050108933</v>
      </c>
      <c r="BO96" s="63">
        <f t="shared" si="313"/>
        <v>10.529528139074799</v>
      </c>
      <c r="BP96" s="63">
        <f t="shared" si="314"/>
        <v>11.08200523905697</v>
      </c>
      <c r="BQ96" s="63">
        <f t="shared" si="315"/>
        <v>10.145247805211243</v>
      </c>
      <c r="BR96" s="63">
        <f t="shared" si="316"/>
        <v>11.241190289741581</v>
      </c>
      <c r="BS96" s="63">
        <f t="shared" si="317"/>
        <v>12.070377211188758</v>
      </c>
      <c r="BT96" s="63">
        <f t="shared" si="318"/>
        <v>7.2887976814098749</v>
      </c>
      <c r="BU96" s="63">
        <f t="shared" si="319"/>
        <v>6.6445364510186584</v>
      </c>
      <c r="BV96" s="63">
        <f t="shared" si="320"/>
        <v>5.9184822779909192</v>
      </c>
      <c r="BW96" s="63">
        <f t="shared" si="321"/>
        <v>4.4320035340492048</v>
      </c>
    </row>
    <row r="97" spans="1:75">
      <c r="A97" s="3" t="s">
        <v>11</v>
      </c>
      <c r="B97" s="136"/>
      <c r="C97" s="63"/>
      <c r="D97" s="63"/>
      <c r="E97" s="63"/>
      <c r="F97" s="63">
        <f t="shared" si="322"/>
        <v>11.782945404780707</v>
      </c>
      <c r="G97" s="63">
        <f t="shared" si="253"/>
        <v>12.166104041570867</v>
      </c>
      <c r="H97" s="63">
        <f t="shared" si="254"/>
        <v>12.02828054913822</v>
      </c>
      <c r="I97" s="63">
        <f t="shared" si="255"/>
        <v>12.288434646846035</v>
      </c>
      <c r="J97" s="63">
        <f t="shared" si="256"/>
        <v>15.623210413081514</v>
      </c>
      <c r="K97" s="63">
        <f t="shared" si="257"/>
        <v>14.991151345312609</v>
      </c>
      <c r="L97" s="63">
        <f t="shared" si="258"/>
        <v>14.495155189708186</v>
      </c>
      <c r="M97" s="63">
        <f t="shared" si="259"/>
        <v>14.251821195145329</v>
      </c>
      <c r="N97" s="63">
        <f t="shared" si="260"/>
        <v>9.8537886837671458</v>
      </c>
      <c r="O97" s="63">
        <f t="shared" si="261"/>
        <v>8.7189529423518852</v>
      </c>
      <c r="P97" s="63">
        <f t="shared" si="262"/>
        <v>9.7144804120103299</v>
      </c>
      <c r="Q97" s="63">
        <f t="shared" si="263"/>
        <v>9.5737295565300116</v>
      </c>
      <c r="R97" s="63">
        <f t="shared" si="264"/>
        <v>12.506591535714815</v>
      </c>
      <c r="S97" s="63">
        <f t="shared" si="265"/>
        <v>12.19591092551885</v>
      </c>
      <c r="T97" s="63">
        <f t="shared" si="266"/>
        <v>12.016693951253094</v>
      </c>
      <c r="U97" s="63">
        <f t="shared" si="267"/>
        <v>11.75939933104798</v>
      </c>
      <c r="V97" s="63">
        <f t="shared" si="268"/>
        <v>14.650346840935265</v>
      </c>
      <c r="W97" s="63">
        <f t="shared" si="269"/>
        <v>16.781862263285511</v>
      </c>
      <c r="X97" s="63">
        <f t="shared" si="270"/>
        <v>14.924920027598315</v>
      </c>
      <c r="Y97" s="63">
        <f t="shared" si="271"/>
        <v>13.867819089486616</v>
      </c>
      <c r="Z97" s="63">
        <f t="shared" si="272"/>
        <v>13.875767981872137</v>
      </c>
      <c r="AA97" s="63">
        <f t="shared" si="273"/>
        <v>10.469709483965946</v>
      </c>
      <c r="AB97" s="63">
        <f t="shared" si="274"/>
        <v>8.1582842497303822</v>
      </c>
      <c r="AC97" s="63">
        <f t="shared" si="275"/>
        <v>6.8890604755859783</v>
      </c>
      <c r="AD97" s="63">
        <f t="shared" si="276"/>
        <v>9.1969113870038584</v>
      </c>
      <c r="AE97" s="63">
        <f t="shared" si="277"/>
        <v>10.077204388459975</v>
      </c>
      <c r="AF97" s="63">
        <f t="shared" si="278"/>
        <v>9.9949135300101801</v>
      </c>
      <c r="AG97" s="63">
        <f t="shared" si="279"/>
        <v>10.937659422507908</v>
      </c>
      <c r="AH97" s="63">
        <f t="shared" si="280"/>
        <v>10.473417245913959</v>
      </c>
      <c r="AI97" s="63">
        <f t="shared" si="281"/>
        <v>11.267995570321151</v>
      </c>
      <c r="AJ97" s="63">
        <f t="shared" si="282"/>
        <v>11.744196715294981</v>
      </c>
      <c r="AK97" s="63">
        <f t="shared" si="283"/>
        <v>14.568196449921825</v>
      </c>
      <c r="AL97" s="63">
        <f t="shared" si="284"/>
        <v>13.553269279823144</v>
      </c>
      <c r="AM97" s="63">
        <f t="shared" si="285"/>
        <v>9.0486854109645858</v>
      </c>
      <c r="AN97" s="63">
        <f t="shared" si="286"/>
        <v>7.9727399622300688</v>
      </c>
      <c r="AO97" s="63">
        <f t="shared" si="287"/>
        <v>9.3923095448342284</v>
      </c>
      <c r="AP97" s="63">
        <f t="shared" si="288"/>
        <v>6.9187570198427553</v>
      </c>
      <c r="AQ97" s="63">
        <f t="shared" si="289"/>
        <v>8.4347429266808653</v>
      </c>
      <c r="AR97" s="63">
        <f t="shared" si="290"/>
        <v>9.2927756653992404</v>
      </c>
      <c r="AS97" s="63">
        <f t="shared" si="291"/>
        <v>6.6852572099508327</v>
      </c>
      <c r="AT97" s="63">
        <f t="shared" si="292"/>
        <v>9.737376566986482</v>
      </c>
      <c r="AU97" s="63">
        <f t="shared" si="293"/>
        <v>11.092095111173455</v>
      </c>
      <c r="AV97" s="63">
        <f t="shared" si="294"/>
        <v>11.071527971054834</v>
      </c>
      <c r="AW97" s="63">
        <f t="shared" si="295"/>
        <v>11.542165359746869</v>
      </c>
      <c r="AX97" s="63">
        <f t="shared" si="296"/>
        <v>11.619462136393219</v>
      </c>
      <c r="AY97" s="63">
        <f t="shared" si="297"/>
        <v>12.196307707849272</v>
      </c>
      <c r="AZ97" s="63">
        <f t="shared" si="298"/>
        <v>11.85727172496742</v>
      </c>
      <c r="BA97" s="63">
        <f t="shared" si="299"/>
        <v>12.82067094227923</v>
      </c>
      <c r="BB97" s="63">
        <f t="shared" si="300"/>
        <v>10.323554467956171</v>
      </c>
      <c r="BC97" s="63">
        <f t="shared" si="301"/>
        <v>9.0410295946562051</v>
      </c>
      <c r="BD97" s="63">
        <f t="shared" si="302"/>
        <v>9.7323028673835097</v>
      </c>
      <c r="BE97" s="63">
        <f t="shared" si="303"/>
        <v>8.5039628313746878</v>
      </c>
      <c r="BF97" s="63">
        <f t="shared" si="304"/>
        <v>7.8416434749710993</v>
      </c>
      <c r="BG97" s="63">
        <f t="shared" si="305"/>
        <v>8.08754844736203</v>
      </c>
      <c r="BH97" s="63">
        <f t="shared" si="306"/>
        <v>9.0926721718094612</v>
      </c>
      <c r="BI97" s="63">
        <f t="shared" si="307"/>
        <v>7.7739939952042274</v>
      </c>
      <c r="BJ97" s="63">
        <f t="shared" si="308"/>
        <v>7.9254930606281997</v>
      </c>
      <c r="BK97" s="63">
        <f t="shared" si="309"/>
        <v>8.0176472273417474</v>
      </c>
      <c r="BL97" s="63">
        <f t="shared" si="310"/>
        <v>7.895056934607064</v>
      </c>
      <c r="BM97" s="63">
        <f t="shared" si="311"/>
        <v>8.6145648312611005</v>
      </c>
      <c r="BN97" s="63">
        <f t="shared" si="312"/>
        <v>9.0791700062338574</v>
      </c>
      <c r="BO97" s="63">
        <f t="shared" si="313"/>
        <v>8.5046191928568273</v>
      </c>
      <c r="BP97" s="63">
        <f t="shared" si="314"/>
        <v>9.578112127650348</v>
      </c>
      <c r="BQ97" s="63">
        <f t="shared" si="315"/>
        <v>8.1335800662736162</v>
      </c>
      <c r="BR97" s="63">
        <f t="shared" si="316"/>
        <v>6.8702290076335881</v>
      </c>
      <c r="BS97" s="63">
        <f t="shared" si="317"/>
        <v>6.5792153827351614</v>
      </c>
      <c r="BT97" s="63">
        <f t="shared" si="318"/>
        <v>5.9947768281101617</v>
      </c>
      <c r="BU97" s="63">
        <f t="shared" si="319"/>
        <v>5.8065029649381144</v>
      </c>
      <c r="BV97" s="63">
        <f t="shared" si="320"/>
        <v>6.2146676852559208</v>
      </c>
      <c r="BW97" s="63">
        <f t="shared" si="321"/>
        <v>5.4477526110554351</v>
      </c>
    </row>
    <row r="98" spans="1:75">
      <c r="A98" s="68" t="s">
        <v>12</v>
      </c>
      <c r="B98" s="137"/>
      <c r="C98" s="64"/>
      <c r="D98" s="64"/>
      <c r="E98" s="64"/>
      <c r="F98" s="64">
        <f t="shared" si="322"/>
        <v>13.681542730928244</v>
      </c>
      <c r="G98" s="64">
        <f t="shared" si="253"/>
        <v>21.306057563587686</v>
      </c>
      <c r="H98" s="64">
        <f t="shared" si="254"/>
        <v>21.709835975037279</v>
      </c>
      <c r="I98" s="64">
        <f t="shared" si="255"/>
        <v>22.390746903813628</v>
      </c>
      <c r="J98" s="64">
        <f t="shared" si="256"/>
        <v>17.223599158062548</v>
      </c>
      <c r="K98" s="64">
        <f t="shared" si="257"/>
        <v>9.2158958972767291</v>
      </c>
      <c r="L98" s="64">
        <f t="shared" si="258"/>
        <v>10.441056357201198</v>
      </c>
      <c r="M98" s="64">
        <f t="shared" si="259"/>
        <v>10.529131190656623</v>
      </c>
      <c r="N98" s="64">
        <f t="shared" si="260"/>
        <v>8.5932851678708033</v>
      </c>
      <c r="O98" s="64">
        <f t="shared" si="261"/>
        <v>8.6771640282923546</v>
      </c>
      <c r="P98" s="64">
        <f t="shared" si="262"/>
        <v>6.5655943136529853</v>
      </c>
      <c r="Q98" s="64">
        <f t="shared" si="263"/>
        <v>5.7672917927001413</v>
      </c>
      <c r="R98" s="64">
        <f t="shared" si="264"/>
        <v>5.8586412022542262</v>
      </c>
      <c r="S98" s="64">
        <f t="shared" si="265"/>
        <v>5.7955293844187041</v>
      </c>
      <c r="T98" s="64">
        <f t="shared" si="266"/>
        <v>5.5866137178548021</v>
      </c>
      <c r="U98" s="64">
        <f t="shared" si="267"/>
        <v>5.4489990467111529</v>
      </c>
      <c r="V98" s="64">
        <f t="shared" si="268"/>
        <v>6.5695589485748096</v>
      </c>
      <c r="W98" s="64">
        <f t="shared" si="269"/>
        <v>5.6647991504632174</v>
      </c>
      <c r="X98" s="64">
        <f t="shared" si="270"/>
        <v>6.6384283940699635</v>
      </c>
      <c r="Y98" s="64">
        <f t="shared" si="271"/>
        <v>6.8959282563101176</v>
      </c>
      <c r="Z98" s="64">
        <f t="shared" si="272"/>
        <v>6.9138971761604111</v>
      </c>
      <c r="AA98" s="64">
        <f t="shared" si="273"/>
        <v>6.3314388688660932</v>
      </c>
      <c r="AB98" s="64">
        <f t="shared" si="274"/>
        <v>5.7183947404465139</v>
      </c>
      <c r="AC98" s="64">
        <f t="shared" si="275"/>
        <v>5.9774703156185511</v>
      </c>
      <c r="AD98" s="64">
        <f t="shared" si="276"/>
        <v>8.4006619293293099</v>
      </c>
      <c r="AE98" s="64">
        <f t="shared" si="277"/>
        <v>9.8523612423817752</v>
      </c>
      <c r="AF98" s="64">
        <f t="shared" si="278"/>
        <v>13.866036146919738</v>
      </c>
      <c r="AG98" s="64">
        <f t="shared" si="279"/>
        <v>7.6832226762002049</v>
      </c>
      <c r="AH98" s="64">
        <f t="shared" si="280"/>
        <v>10.865660919540229</v>
      </c>
      <c r="AI98" s="64">
        <f t="shared" si="281"/>
        <v>11.807986708597875</v>
      </c>
      <c r="AJ98" s="64">
        <f t="shared" si="282"/>
        <v>8.2520267387284871</v>
      </c>
      <c r="AK98" s="64">
        <f t="shared" si="283"/>
        <v>13.410404624277456</v>
      </c>
      <c r="AL98" s="64">
        <f t="shared" si="284"/>
        <v>12.927263891138828</v>
      </c>
      <c r="AM98" s="64">
        <f t="shared" si="285"/>
        <v>9.5844610730775361</v>
      </c>
      <c r="AN98" s="64">
        <f t="shared" si="286"/>
        <v>6.2802186251839389</v>
      </c>
      <c r="AO98" s="64">
        <f t="shared" si="287"/>
        <v>11.652160276013488</v>
      </c>
      <c r="AP98" s="64">
        <f t="shared" si="288"/>
        <v>6.0273514082149857</v>
      </c>
      <c r="AQ98" s="64">
        <f t="shared" si="289"/>
        <v>7.6274880139474064</v>
      </c>
      <c r="AR98" s="64">
        <f t="shared" si="290"/>
        <v>12.547594323295257</v>
      </c>
      <c r="AS98" s="64">
        <f t="shared" si="291"/>
        <v>11.077556944541985</v>
      </c>
      <c r="AT98" s="64">
        <f t="shared" si="292"/>
        <v>10.009696259047962</v>
      </c>
      <c r="AU98" s="64">
        <f t="shared" si="293"/>
        <v>3.0215082793376529</v>
      </c>
      <c r="AV98" s="64">
        <f t="shared" si="294"/>
        <v>13.76507545967795</v>
      </c>
      <c r="AW98" s="64">
        <f t="shared" si="295"/>
        <v>13.018187949166474</v>
      </c>
      <c r="AX98" s="64">
        <f t="shared" si="296"/>
        <v>8.8754970688312209</v>
      </c>
      <c r="AY98" s="64">
        <f t="shared" si="297"/>
        <v>17.151842065034614</v>
      </c>
      <c r="AZ98" s="64">
        <f t="shared" si="298"/>
        <v>11.190067005232972</v>
      </c>
      <c r="BA98" s="64">
        <f t="shared" si="299"/>
        <v>13.521426173870884</v>
      </c>
      <c r="BB98" s="64">
        <f t="shared" si="300"/>
        <v>11.237668499133971</v>
      </c>
      <c r="BC98" s="64">
        <f t="shared" si="301"/>
        <v>12.735576474974369</v>
      </c>
      <c r="BD98" s="64">
        <f t="shared" si="302"/>
        <v>13.400020839845785</v>
      </c>
      <c r="BE98" s="64">
        <f t="shared" si="303"/>
        <v>11.230842518520952</v>
      </c>
      <c r="BF98" s="64">
        <f t="shared" si="304"/>
        <v>17.363120927477365</v>
      </c>
      <c r="BG98" s="64">
        <f t="shared" si="305"/>
        <v>16.808042726987118</v>
      </c>
      <c r="BH98" s="64">
        <f t="shared" si="306"/>
        <v>11.292842047229625</v>
      </c>
      <c r="BI98" s="64">
        <f t="shared" si="307"/>
        <v>26.995894497445139</v>
      </c>
      <c r="BJ98" s="64">
        <f t="shared" si="308"/>
        <v>20.639132441162896</v>
      </c>
      <c r="BK98" s="64">
        <f t="shared" si="309"/>
        <v>14.804224115965006</v>
      </c>
      <c r="BL98" s="64">
        <f t="shared" si="310"/>
        <v>20.348965213562305</v>
      </c>
      <c r="BM98" s="64">
        <f t="shared" si="311"/>
        <v>8.3029048538270125</v>
      </c>
      <c r="BN98" s="64">
        <f t="shared" si="312"/>
        <v>8.7286028497657071</v>
      </c>
      <c r="BO98" s="64">
        <f t="shared" si="313"/>
        <v>16.727496917385942</v>
      </c>
      <c r="BP98" s="64">
        <f t="shared" si="314"/>
        <v>13.166018751429226</v>
      </c>
      <c r="BQ98" s="64">
        <f t="shared" si="315"/>
        <v>3.7440676874181289</v>
      </c>
      <c r="BR98" s="64">
        <f t="shared" si="316"/>
        <v>9.5615558829349823</v>
      </c>
      <c r="BS98" s="64">
        <f t="shared" si="317"/>
        <v>6.0581412545158768</v>
      </c>
      <c r="BT98" s="64">
        <f t="shared" si="318"/>
        <v>7.9454407678706751</v>
      </c>
      <c r="BU98" s="64">
        <f t="shared" si="319"/>
        <v>13.076867347678043</v>
      </c>
      <c r="BV98" s="64">
        <f t="shared" si="320"/>
        <v>7.0613616978576088</v>
      </c>
      <c r="BW98" s="64">
        <f t="shared" si="321"/>
        <v>12.315614386310893</v>
      </c>
    </row>
    <row r="99" spans="1:75" hidden="1">
      <c r="A99" s="2" t="s">
        <v>13</v>
      </c>
      <c r="B99" s="140"/>
      <c r="C99" s="62"/>
      <c r="D99" s="62"/>
      <c r="E99" s="62"/>
      <c r="F99" s="62">
        <f>(F19-B19)/B19*100</f>
        <v>11.928833691032155</v>
      </c>
      <c r="G99" s="62">
        <f t="shared" si="253"/>
        <v>12.964946401378729</v>
      </c>
      <c r="H99" s="62">
        <f t="shared" si="254"/>
        <v>12.531093828170365</v>
      </c>
      <c r="I99" s="62">
        <f t="shared" si="255"/>
        <v>11.347674690906906</v>
      </c>
      <c r="J99" s="62">
        <f t="shared" si="256"/>
        <v>11.526872909029725</v>
      </c>
      <c r="K99" s="62">
        <f t="shared" si="257"/>
        <v>9.9432308240833507</v>
      </c>
      <c r="L99" s="62">
        <f t="shared" si="258"/>
        <v>9.8357017728628779</v>
      </c>
      <c r="M99" s="62">
        <f t="shared" si="259"/>
        <v>10.254934211490415</v>
      </c>
      <c r="N99" s="62">
        <f t="shared" si="260"/>
        <v>9.6505122979737319</v>
      </c>
      <c r="O99" s="62">
        <f t="shared" si="261"/>
        <v>9.4952935058532759</v>
      </c>
      <c r="P99" s="62">
        <f t="shared" si="262"/>
        <v>9.274915736967877</v>
      </c>
      <c r="Q99" s="62">
        <f t="shared" si="263"/>
        <v>9.7547896698800738</v>
      </c>
      <c r="R99" s="62">
        <f t="shared" si="264"/>
        <v>8.4672097140118208</v>
      </c>
      <c r="S99" s="62">
        <f t="shared" si="265"/>
        <v>9.3322384053975771</v>
      </c>
      <c r="T99" s="62">
        <f t="shared" si="266"/>
        <v>8.5673157279297101</v>
      </c>
      <c r="U99" s="62">
        <f t="shared" si="267"/>
        <v>7.918013697467825</v>
      </c>
      <c r="V99" s="62">
        <f t="shared" si="268"/>
        <v>9.3877890857662347</v>
      </c>
      <c r="W99" s="62">
        <f t="shared" si="269"/>
        <v>9.4007786313561006</v>
      </c>
      <c r="X99" s="62">
        <f t="shared" si="270"/>
        <v>9.4632575966921308</v>
      </c>
      <c r="Y99" s="62">
        <f t="shared" si="271"/>
        <v>9.2294887836838448</v>
      </c>
      <c r="Z99" s="62">
        <f t="shared" si="272"/>
        <v>8.5726528654261518</v>
      </c>
      <c r="AA99" s="62">
        <f t="shared" si="273"/>
        <v>7.1163999625204903</v>
      </c>
      <c r="AB99" s="62">
        <f t="shared" si="274"/>
        <v>7.0586023617574556</v>
      </c>
      <c r="AC99" s="62">
        <f t="shared" si="275"/>
        <v>6.9055107469827846</v>
      </c>
      <c r="AD99" s="62">
        <f t="shared" si="276"/>
        <v>9.548067399261134</v>
      </c>
      <c r="AE99" s="62">
        <f t="shared" si="277"/>
        <v>11.667560299501844</v>
      </c>
      <c r="AF99" s="62">
        <f t="shared" si="278"/>
        <v>12.851056240799544</v>
      </c>
      <c r="AG99" s="62">
        <f t="shared" si="279"/>
        <v>11.237712514781142</v>
      </c>
      <c r="AH99" s="62">
        <f t="shared" si="280"/>
        <v>9.8711148445937784</v>
      </c>
      <c r="AI99" s="62">
        <f t="shared" si="281"/>
        <v>9.2593091483159746</v>
      </c>
      <c r="AJ99" s="62">
        <f t="shared" si="282"/>
        <v>8.4937930232193999</v>
      </c>
      <c r="AK99" s="62">
        <f t="shared" si="283"/>
        <v>10.272287847152704</v>
      </c>
      <c r="AL99" s="62">
        <f t="shared" si="284"/>
        <v>9.979327679938029</v>
      </c>
      <c r="AM99" s="62">
        <f t="shared" si="285"/>
        <v>9.2476156660847622</v>
      </c>
      <c r="AN99" s="62">
        <f t="shared" si="286"/>
        <v>8.9604932874742502</v>
      </c>
      <c r="AO99" s="62">
        <f t="shared" si="287"/>
        <v>11.735173585443983</v>
      </c>
      <c r="AP99" s="62">
        <f t="shared" si="288"/>
        <v>7.9159365816694933</v>
      </c>
      <c r="AQ99" s="62">
        <f t="shared" si="289"/>
        <v>9.4472869914166981</v>
      </c>
      <c r="AR99" s="62">
        <f t="shared" si="290"/>
        <v>11.541500355620459</v>
      </c>
      <c r="AS99" s="62">
        <f t="shared" si="291"/>
        <v>9.9592463254229546</v>
      </c>
      <c r="AT99" s="62">
        <f t="shared" si="292"/>
        <v>11.72306787132935</v>
      </c>
      <c r="AU99" s="62">
        <f t="shared" si="293"/>
        <v>9.7952593159088046</v>
      </c>
      <c r="AV99" s="62">
        <f t="shared" si="294"/>
        <v>11.496985669204065</v>
      </c>
      <c r="AW99" s="62">
        <f t="shared" si="295"/>
        <v>11.860483404063073</v>
      </c>
      <c r="AX99" s="62">
        <f t="shared" si="296"/>
        <v>11.728895390725222</v>
      </c>
      <c r="AY99" s="62">
        <f t="shared" si="297"/>
        <v>14.315447219041221</v>
      </c>
      <c r="AZ99" s="62">
        <f t="shared" si="298"/>
        <v>13.23948319868202</v>
      </c>
      <c r="BA99" s="62">
        <f t="shared" si="299"/>
        <v>14.479372493512621</v>
      </c>
      <c r="BB99" s="62">
        <f t="shared" si="300"/>
        <v>12.835734121035475</v>
      </c>
      <c r="BC99" s="62">
        <f t="shared" si="301"/>
        <v>12.641405292261073</v>
      </c>
      <c r="BD99" s="62">
        <f t="shared" si="302"/>
        <v>13.594273313236535</v>
      </c>
      <c r="BE99" s="62">
        <f t="shared" si="303"/>
        <v>10.757084299257205</v>
      </c>
      <c r="BF99" s="62">
        <f t="shared" si="304"/>
        <v>9.3937280128233365</v>
      </c>
      <c r="BG99" s="62">
        <f t="shared" si="305"/>
        <v>7.8032161685011943</v>
      </c>
      <c r="BH99" s="62">
        <f t="shared" si="306"/>
        <v>7.5561848585454419</v>
      </c>
      <c r="BI99" s="62">
        <f t="shared" si="307"/>
        <v>11.279372474312213</v>
      </c>
      <c r="BJ99" s="62">
        <f t="shared" si="308"/>
        <v>13.25879597650775</v>
      </c>
      <c r="BK99" s="62">
        <f t="shared" si="309"/>
        <v>12.508545165048336</v>
      </c>
      <c r="BL99" s="62">
        <f t="shared" si="310"/>
        <v>12.516875588275861</v>
      </c>
      <c r="BM99" s="62">
        <f t="shared" si="311"/>
        <v>10.071459089045455</v>
      </c>
      <c r="BN99" s="62">
        <f t="shared" si="312"/>
        <v>9.6185149117040076</v>
      </c>
      <c r="BO99" s="62">
        <f t="shared" si="313"/>
        <v>11.58031453045489</v>
      </c>
      <c r="BP99" s="62">
        <f t="shared" si="314"/>
        <v>10.337333459321552</v>
      </c>
      <c r="BQ99" s="62">
        <f t="shared" si="315"/>
        <v>7.8898201846456715</v>
      </c>
      <c r="BR99" s="62">
        <f t="shared" si="316"/>
        <v>9.3765234124438734</v>
      </c>
      <c r="BS99" s="62">
        <f t="shared" si="317"/>
        <v>8.6330602943893577</v>
      </c>
      <c r="BT99" s="62">
        <f t="shared" si="318"/>
        <v>8.0615297386846532</v>
      </c>
      <c r="BU99" s="62">
        <f t="shared" si="319"/>
        <v>9.1636584802698628</v>
      </c>
      <c r="BV99" s="62">
        <f t="shared" si="320"/>
        <v>7.4226298689874461</v>
      </c>
      <c r="BW99" s="62">
        <f t="shared" si="321"/>
        <v>8.6369539151609818</v>
      </c>
    </row>
    <row r="100" spans="1:75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</row>
    <row r="101" spans="1:75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22"/>
        <v>11.928833691032155</v>
      </c>
      <c r="G101" s="65">
        <f t="shared" si="253"/>
        <v>12.964946401378729</v>
      </c>
      <c r="H101" s="65">
        <f t="shared" si="254"/>
        <v>12.531093828170365</v>
      </c>
      <c r="I101" s="65">
        <f t="shared" si="255"/>
        <v>11.347674690906906</v>
      </c>
      <c r="J101" s="65">
        <f t="shared" si="256"/>
        <v>11.526872909029725</v>
      </c>
      <c r="K101" s="65">
        <f t="shared" si="257"/>
        <v>9.9432308240833507</v>
      </c>
      <c r="L101" s="65">
        <f t="shared" si="258"/>
        <v>9.8357017728628779</v>
      </c>
      <c r="M101" s="65">
        <f t="shared" si="259"/>
        <v>10.254934211490415</v>
      </c>
      <c r="N101" s="65">
        <f t="shared" si="260"/>
        <v>9.6505122979737319</v>
      </c>
      <c r="O101" s="65">
        <f t="shared" si="261"/>
        <v>9.4952935058532759</v>
      </c>
      <c r="P101" s="65">
        <f t="shared" si="262"/>
        <v>9.274915736967877</v>
      </c>
      <c r="Q101" s="65">
        <f t="shared" si="263"/>
        <v>9.7547896698800738</v>
      </c>
      <c r="R101" s="65">
        <f t="shared" si="264"/>
        <v>8.4672097140118208</v>
      </c>
      <c r="S101" s="65">
        <f t="shared" si="265"/>
        <v>9.3322384053975771</v>
      </c>
      <c r="T101" s="65">
        <f t="shared" si="266"/>
        <v>8.5673157279297101</v>
      </c>
      <c r="U101" s="65">
        <f t="shared" si="267"/>
        <v>7.918013697467825</v>
      </c>
      <c r="V101" s="65">
        <f t="shared" si="268"/>
        <v>9.3877890857662347</v>
      </c>
      <c r="W101" s="65">
        <f t="shared" si="269"/>
        <v>9.4007786313561006</v>
      </c>
      <c r="X101" s="65">
        <f t="shared" si="270"/>
        <v>9.4632575966921308</v>
      </c>
      <c r="Y101" s="65">
        <f t="shared" si="271"/>
        <v>9.2294887836838448</v>
      </c>
      <c r="Z101" s="65">
        <f t="shared" si="272"/>
        <v>8.5726528654261518</v>
      </c>
      <c r="AA101" s="65">
        <f t="shared" si="273"/>
        <v>7.1163999625204903</v>
      </c>
      <c r="AB101" s="65">
        <f t="shared" si="274"/>
        <v>7.0586023617574556</v>
      </c>
      <c r="AC101" s="65">
        <f t="shared" si="275"/>
        <v>6.9055107469827846</v>
      </c>
      <c r="AD101" s="65">
        <f t="shared" si="276"/>
        <v>9.548067399261134</v>
      </c>
      <c r="AE101" s="65">
        <f t="shared" si="277"/>
        <v>11.667560299501844</v>
      </c>
      <c r="AF101" s="65">
        <f t="shared" si="278"/>
        <v>12.851056240799544</v>
      </c>
      <c r="AG101" s="65">
        <f t="shared" si="279"/>
        <v>11.237712514781142</v>
      </c>
      <c r="AH101" s="65">
        <f t="shared" si="280"/>
        <v>9.8711148445937784</v>
      </c>
      <c r="AI101" s="65">
        <f t="shared" si="281"/>
        <v>9.2593091483159746</v>
      </c>
      <c r="AJ101" s="65">
        <f t="shared" si="282"/>
        <v>8.4937930232193999</v>
      </c>
      <c r="AK101" s="65">
        <f t="shared" si="283"/>
        <v>10.272287847152704</v>
      </c>
      <c r="AL101" s="65">
        <f t="shared" si="284"/>
        <v>9.979327679938029</v>
      </c>
      <c r="AM101" s="65">
        <f t="shared" si="285"/>
        <v>9.2476156660847622</v>
      </c>
      <c r="AN101" s="65">
        <f t="shared" si="286"/>
        <v>8.9604932874742502</v>
      </c>
      <c r="AO101" s="65">
        <f t="shared" si="287"/>
        <v>11.735173585443983</v>
      </c>
      <c r="AP101" s="65">
        <f t="shared" si="288"/>
        <v>7.9159365816694933</v>
      </c>
      <c r="AQ101" s="65">
        <f t="shared" si="289"/>
        <v>9.4472869914166981</v>
      </c>
      <c r="AR101" s="65">
        <f t="shared" si="290"/>
        <v>11.541500355620459</v>
      </c>
      <c r="AS101" s="65">
        <f t="shared" si="291"/>
        <v>9.9592463254229546</v>
      </c>
      <c r="AT101" s="65">
        <f t="shared" si="292"/>
        <v>11.72306787132935</v>
      </c>
      <c r="AU101" s="65">
        <f t="shared" si="293"/>
        <v>9.7952593159088046</v>
      </c>
      <c r="AV101" s="65">
        <f t="shared" si="294"/>
        <v>11.496985669204065</v>
      </c>
      <c r="AW101" s="65">
        <f t="shared" si="295"/>
        <v>11.860483404063073</v>
      </c>
      <c r="AX101" s="65">
        <f t="shared" si="296"/>
        <v>11.728895390725222</v>
      </c>
      <c r="AY101" s="65">
        <f t="shared" si="297"/>
        <v>14.315447219041221</v>
      </c>
      <c r="AZ101" s="65">
        <f t="shared" si="298"/>
        <v>13.23948319868202</v>
      </c>
      <c r="BA101" s="65">
        <f t="shared" si="299"/>
        <v>14.479372493512621</v>
      </c>
      <c r="BB101" s="65">
        <f t="shared" si="300"/>
        <v>12.835734121035475</v>
      </c>
      <c r="BC101" s="65">
        <f t="shared" si="301"/>
        <v>12.641405292261073</v>
      </c>
      <c r="BD101" s="65">
        <f t="shared" si="302"/>
        <v>13.594273313236535</v>
      </c>
      <c r="BE101" s="65">
        <f t="shared" si="303"/>
        <v>10.757084299257205</v>
      </c>
      <c r="BF101" s="65">
        <f t="shared" si="304"/>
        <v>9.3937280128233365</v>
      </c>
      <c r="BG101" s="65">
        <f t="shared" si="305"/>
        <v>7.8032161685011943</v>
      </c>
      <c r="BH101" s="65">
        <f t="shared" si="306"/>
        <v>7.5561848585454419</v>
      </c>
      <c r="BI101" s="65">
        <f t="shared" si="307"/>
        <v>11.279372474312213</v>
      </c>
      <c r="BJ101" s="65">
        <f t="shared" si="308"/>
        <v>13.25879597650775</v>
      </c>
      <c r="BK101" s="65">
        <f t="shared" si="309"/>
        <v>12.508545165048336</v>
      </c>
      <c r="BL101" s="65">
        <f t="shared" si="310"/>
        <v>12.516875588275861</v>
      </c>
      <c r="BM101" s="65">
        <f t="shared" si="311"/>
        <v>10.071459089045455</v>
      </c>
      <c r="BN101" s="65">
        <f t="shared" ref="BN101" si="323">(BN21-BJ21)/BJ21*100</f>
        <v>9.6185149117040076</v>
      </c>
      <c r="BO101" s="65">
        <f t="shared" ref="BO101" si="324">(BO21-BK21)/BK21*100</f>
        <v>11.58031453045489</v>
      </c>
      <c r="BP101" s="65">
        <f t="shared" ref="BP101" si="325">(BP21-BL21)/BL21*100</f>
        <v>10.337333459321552</v>
      </c>
      <c r="BQ101" s="65">
        <f t="shared" ref="BQ101" si="326">(BQ21-BM21)/BM21*100</f>
        <v>7.8898201846456715</v>
      </c>
      <c r="BR101" s="65">
        <f t="shared" ref="BR101" si="327">(BR21-BN21)/BN21*100</f>
        <v>9.3765234124438734</v>
      </c>
      <c r="BS101" s="65">
        <f t="shared" ref="BS101" si="328">(BS21-BO21)/BO21*100</f>
        <v>8.6330602943893577</v>
      </c>
      <c r="BT101" s="65">
        <f t="shared" ref="BT101" si="329">(BT21-BP21)/BP21*100</f>
        <v>8.0615297386846532</v>
      </c>
      <c r="BU101" s="65">
        <f t="shared" ref="BU101" si="330">(BU21-BQ21)/BQ21*100</f>
        <v>9.1636584802698628</v>
      </c>
      <c r="BV101" s="65">
        <f t="shared" ref="BV101" si="331">(BV21-BR21)/BR21*100</f>
        <v>7.4226298689874461</v>
      </c>
      <c r="BW101" s="65">
        <f t="shared" ref="BW101" si="332">(BW21-BS21)/BS21*100</f>
        <v>8.6369539151609818</v>
      </c>
    </row>
    <row r="103" spans="1:75" ht="18">
      <c r="A103" s="206" t="str">
        <f>A63</f>
        <v>KZN – Annual Compensation of Employees</v>
      </c>
      <c r="B103" s="212"/>
      <c r="C103" s="212"/>
      <c r="D103" s="212"/>
      <c r="E103" s="212"/>
      <c r="F103" s="212"/>
      <c r="G103" s="212"/>
      <c r="H103" s="212"/>
      <c r="I103" s="212"/>
      <c r="J103" s="212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3"/>
      <c r="AA103" s="213"/>
      <c r="AB103" s="213"/>
      <c r="AC103" s="213"/>
      <c r="AD103" s="213"/>
      <c r="AE103" s="213"/>
      <c r="AF103" s="213"/>
      <c r="AG103" s="213"/>
      <c r="AH103" s="213"/>
      <c r="AI103" s="213"/>
      <c r="AJ103" s="213"/>
      <c r="AK103" s="213"/>
      <c r="AL103" s="213"/>
      <c r="AM103" s="213"/>
      <c r="AN103" s="213"/>
      <c r="AO103" s="213"/>
      <c r="AP103" s="213"/>
      <c r="AQ103" s="213"/>
      <c r="AR103" s="213"/>
      <c r="AS103" s="213"/>
      <c r="AT103" s="213"/>
      <c r="AU103" s="213"/>
      <c r="AV103" s="213"/>
      <c r="AW103" s="213"/>
      <c r="AX103" s="213"/>
      <c r="AY103" s="213"/>
      <c r="AZ103" s="213"/>
      <c r="BA103" s="213"/>
      <c r="BB103" s="213"/>
      <c r="BC103" s="213"/>
      <c r="BD103" s="213"/>
      <c r="BE103" s="213"/>
      <c r="BF103" s="213"/>
      <c r="BG103" s="213"/>
      <c r="BH103" s="213"/>
    </row>
    <row r="104" spans="1:75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5" ht="13.5" thickBot="1">
      <c r="A105" s="52" t="s">
        <v>24</v>
      </c>
      <c r="B105" s="133" t="str">
        <f>B85</f>
        <v>1995q1</v>
      </c>
      <c r="C105" s="132" t="str">
        <f t="shared" ref="C105:BH105" si="333">C85</f>
        <v>1995q2</v>
      </c>
      <c r="D105" s="132" t="str">
        <f t="shared" si="333"/>
        <v>1995q3</v>
      </c>
      <c r="E105" s="132" t="str">
        <f t="shared" si="333"/>
        <v>1995q4</v>
      </c>
      <c r="F105" s="132" t="str">
        <f t="shared" si="333"/>
        <v>1996q1</v>
      </c>
      <c r="G105" s="132" t="str">
        <f t="shared" si="333"/>
        <v>1996q2</v>
      </c>
      <c r="H105" s="132" t="str">
        <f t="shared" si="333"/>
        <v>1996q3</v>
      </c>
      <c r="I105" s="132" t="str">
        <f t="shared" si="333"/>
        <v>1996q4</v>
      </c>
      <c r="J105" s="132" t="str">
        <f t="shared" si="333"/>
        <v>1997q1</v>
      </c>
      <c r="K105" s="132" t="str">
        <f t="shared" si="333"/>
        <v>1997q2</v>
      </c>
      <c r="L105" s="132" t="str">
        <f t="shared" si="333"/>
        <v>1997q3</v>
      </c>
      <c r="M105" s="132" t="str">
        <f t="shared" si="333"/>
        <v>1997q4</v>
      </c>
      <c r="N105" s="132" t="str">
        <f t="shared" si="333"/>
        <v>1998q1</v>
      </c>
      <c r="O105" s="132" t="str">
        <f t="shared" si="333"/>
        <v>1998q2</v>
      </c>
      <c r="P105" s="132" t="str">
        <f t="shared" si="333"/>
        <v>1998q3</v>
      </c>
      <c r="Q105" s="132" t="str">
        <f t="shared" si="333"/>
        <v>1998q4</v>
      </c>
      <c r="R105" s="132" t="str">
        <f t="shared" si="333"/>
        <v>1999q1</v>
      </c>
      <c r="S105" s="132" t="str">
        <f t="shared" si="333"/>
        <v>1999q2</v>
      </c>
      <c r="T105" s="132" t="str">
        <f t="shared" si="333"/>
        <v>1999q3</v>
      </c>
      <c r="U105" s="132" t="str">
        <f t="shared" si="333"/>
        <v>1999q4</v>
      </c>
      <c r="V105" s="132" t="str">
        <f t="shared" si="333"/>
        <v>2000q1</v>
      </c>
      <c r="W105" s="132" t="str">
        <f t="shared" si="333"/>
        <v>2000q2</v>
      </c>
      <c r="X105" s="132" t="str">
        <f t="shared" si="333"/>
        <v>2000q3</v>
      </c>
      <c r="Y105" s="132" t="str">
        <f t="shared" si="333"/>
        <v>2000q4</v>
      </c>
      <c r="Z105" s="132" t="str">
        <f t="shared" si="333"/>
        <v>2001q1</v>
      </c>
      <c r="AA105" s="132" t="str">
        <f t="shared" si="333"/>
        <v>2001q2</v>
      </c>
      <c r="AB105" s="132" t="str">
        <f t="shared" si="333"/>
        <v>2001q3</v>
      </c>
      <c r="AC105" s="132" t="str">
        <f t="shared" si="333"/>
        <v>2001q4</v>
      </c>
      <c r="AD105" s="132" t="str">
        <f t="shared" si="333"/>
        <v>2002q1</v>
      </c>
      <c r="AE105" s="132" t="str">
        <f t="shared" si="333"/>
        <v>2002q2</v>
      </c>
      <c r="AF105" s="132" t="str">
        <f t="shared" si="333"/>
        <v>2002q3</v>
      </c>
      <c r="AG105" s="132" t="str">
        <f t="shared" si="333"/>
        <v>2002q4</v>
      </c>
      <c r="AH105" s="132" t="str">
        <f t="shared" si="333"/>
        <v>2003q1</v>
      </c>
      <c r="AI105" s="132" t="str">
        <f t="shared" si="333"/>
        <v>2003q2</v>
      </c>
      <c r="AJ105" s="132" t="str">
        <f t="shared" si="333"/>
        <v>2003q3</v>
      </c>
      <c r="AK105" s="132" t="str">
        <f t="shared" si="333"/>
        <v>2003q4</v>
      </c>
      <c r="AL105" s="132" t="str">
        <f t="shared" si="333"/>
        <v>2004q1</v>
      </c>
      <c r="AM105" s="132" t="str">
        <f t="shared" si="333"/>
        <v>2004q2</v>
      </c>
      <c r="AN105" s="132" t="str">
        <f t="shared" si="333"/>
        <v>2004q3</v>
      </c>
      <c r="AO105" s="132" t="str">
        <f t="shared" si="333"/>
        <v>2004q4</v>
      </c>
      <c r="AP105" s="132" t="str">
        <f t="shared" si="333"/>
        <v>2005q1</v>
      </c>
      <c r="AQ105" s="132" t="str">
        <f t="shared" si="333"/>
        <v>2005q2</v>
      </c>
      <c r="AR105" s="132" t="str">
        <f t="shared" si="333"/>
        <v>2005q3</v>
      </c>
      <c r="AS105" s="132" t="str">
        <f t="shared" si="333"/>
        <v>2005q4</v>
      </c>
      <c r="AT105" s="132" t="str">
        <f t="shared" si="333"/>
        <v>2006q1</v>
      </c>
      <c r="AU105" s="132" t="str">
        <f t="shared" si="333"/>
        <v>2006q2</v>
      </c>
      <c r="AV105" s="132" t="str">
        <f t="shared" si="333"/>
        <v>2006q3</v>
      </c>
      <c r="AW105" s="132" t="str">
        <f t="shared" si="333"/>
        <v>2006q4</v>
      </c>
      <c r="AX105" s="132" t="str">
        <f t="shared" si="333"/>
        <v>2007q1</v>
      </c>
      <c r="AY105" s="132" t="str">
        <f t="shared" si="333"/>
        <v>2007q2</v>
      </c>
      <c r="AZ105" s="132" t="str">
        <f t="shared" si="333"/>
        <v>2007q3</v>
      </c>
      <c r="BA105" s="132" t="str">
        <f t="shared" si="333"/>
        <v>2007q4</v>
      </c>
      <c r="BB105" s="132" t="str">
        <f t="shared" si="333"/>
        <v>2008q1</v>
      </c>
      <c r="BC105" s="132" t="str">
        <f t="shared" si="333"/>
        <v>2008q2</v>
      </c>
      <c r="BD105" s="132" t="str">
        <f t="shared" si="333"/>
        <v>2008q3</v>
      </c>
      <c r="BE105" s="132" t="str">
        <f t="shared" si="333"/>
        <v>2008q4</v>
      </c>
      <c r="BF105" s="132" t="str">
        <f t="shared" si="333"/>
        <v>2009q1</v>
      </c>
      <c r="BG105" s="132" t="str">
        <f t="shared" si="333"/>
        <v>2009q2</v>
      </c>
      <c r="BH105" s="132" t="str">
        <f t="shared" si="333"/>
        <v>2009q3</v>
      </c>
      <c r="BI105" s="132" t="str">
        <f>BI85</f>
        <v>2009q4</v>
      </c>
      <c r="BJ105" s="132" t="str">
        <f t="shared" ref="BJ105:BL105" si="334">BJ85</f>
        <v>2010q1</v>
      </c>
      <c r="BK105" s="132" t="str">
        <f t="shared" si="334"/>
        <v>2010q2</v>
      </c>
      <c r="BL105" s="132" t="str">
        <f t="shared" si="334"/>
        <v>2010q3</v>
      </c>
      <c r="BM105" s="132" t="str">
        <f t="shared" ref="BM105:BR105" si="335">BM85</f>
        <v>2010q4</v>
      </c>
      <c r="BN105" s="132" t="str">
        <f t="shared" si="335"/>
        <v>2011q1</v>
      </c>
      <c r="BO105" s="132" t="str">
        <f t="shared" si="335"/>
        <v>2011q2</v>
      </c>
      <c r="BP105" s="132" t="str">
        <f t="shared" si="335"/>
        <v>2011q3</v>
      </c>
      <c r="BQ105" s="132" t="str">
        <f t="shared" si="335"/>
        <v>2011q4</v>
      </c>
      <c r="BR105" s="132" t="str">
        <f t="shared" si="335"/>
        <v>2012q1</v>
      </c>
      <c r="BS105" s="132" t="str">
        <f t="shared" ref="BS105:BT105" si="336">BS85</f>
        <v>2012q2</v>
      </c>
      <c r="BT105" s="132" t="str">
        <f t="shared" si="336"/>
        <v>2012q3</v>
      </c>
      <c r="BU105" s="132" t="str">
        <f t="shared" ref="BU105:BW105" si="337">BU85</f>
        <v>2012q4</v>
      </c>
      <c r="BV105" s="132" t="str">
        <f t="shared" si="337"/>
        <v>2013q1</v>
      </c>
      <c r="BW105" s="132" t="str">
        <f t="shared" si="337"/>
        <v>2013q2</v>
      </c>
    </row>
    <row r="106" spans="1:75" ht="13.5" thickTop="1">
      <c r="A106" s="53" t="s">
        <v>0</v>
      </c>
      <c r="B106" s="135"/>
      <c r="C106" s="61"/>
      <c r="D106" s="61"/>
      <c r="E106" s="61"/>
      <c r="F106" s="61">
        <f t="shared" ref="F106:F121" si="338">(F26-B26)/B26*100</f>
        <v>17.332263194802096</v>
      </c>
      <c r="G106" s="61">
        <f t="shared" ref="G106:G121" si="339">(G26-C26)/C26*100</f>
        <v>15.067584190662316</v>
      </c>
      <c r="H106" s="61">
        <f t="shared" ref="H106:H121" si="340">(H26-D26)/D26*100</f>
        <v>14.768170898239752</v>
      </c>
      <c r="I106" s="61">
        <f t="shared" ref="I106:I121" si="341">(I26-E26)/E26*100</f>
        <v>15.964712695626782</v>
      </c>
      <c r="J106" s="61">
        <f t="shared" ref="J106:J121" si="342">(J26-F26)/F26*100</f>
        <v>7.1343937387118013</v>
      </c>
      <c r="K106" s="61">
        <f t="shared" ref="K106:K121" si="343">(K26-G26)/G26*100</f>
        <v>7.0932118840349947</v>
      </c>
      <c r="L106" s="61">
        <f t="shared" ref="L106:L121" si="344">(L26-H26)/H26*100</f>
        <v>7.5577054758433864</v>
      </c>
      <c r="M106" s="61">
        <f t="shared" ref="M106:M121" si="345">(M26-I26)/I26*100</f>
        <v>7.6280942589396137</v>
      </c>
      <c r="N106" s="61">
        <f t="shared" ref="N106:N121" si="346">(N26-J26)/J26*100</f>
        <v>14.562054465421124</v>
      </c>
      <c r="O106" s="61">
        <f t="shared" ref="O106:O121" si="347">(O26-K26)/K26*100</f>
        <v>14.658130155139704</v>
      </c>
      <c r="P106" s="61">
        <f t="shared" ref="P106:P121" si="348">(P26-L26)/L26*100</f>
        <v>13.467036655901355</v>
      </c>
      <c r="Q106" s="61">
        <f t="shared" ref="Q106:Q121" si="349">(Q26-M26)/M26*100</f>
        <v>13.556969473116029</v>
      </c>
      <c r="R106" s="61">
        <f t="shared" ref="R106:R121" si="350">(R26-N26)/N26*100</f>
        <v>-8.1158806334148164</v>
      </c>
      <c r="S106" s="61">
        <f t="shared" ref="S106:S121" si="351">(S26-O26)/O26*100</f>
        <v>-6.7391436823609085</v>
      </c>
      <c r="T106" s="61">
        <f t="shared" ref="T106:T121" si="352">(T26-P26)/P26*100</f>
        <v>-8.2069490648761896</v>
      </c>
      <c r="U106" s="61">
        <f t="shared" ref="U106:U121" si="353">(U26-Q26)/Q26*100</f>
        <v>-10.742884420998866</v>
      </c>
      <c r="V106" s="61">
        <f t="shared" ref="V106:V119" si="354">(V26-R26)/R26*100</f>
        <v>5.5342396347686647</v>
      </c>
      <c r="W106" s="61">
        <f t="shared" ref="W106:W119" si="355">(W26-S26)/S26*100</f>
        <v>5.9033964267879924</v>
      </c>
      <c r="X106" s="61">
        <f t="shared" ref="X106:X119" si="356">(X26-T26)/T26*100</f>
        <v>6.1810344566358415</v>
      </c>
      <c r="Y106" s="61">
        <f t="shared" ref="Y106:Y119" si="357">(Y26-U26)/U26*100</f>
        <v>7.1204665911541856</v>
      </c>
      <c r="Z106" s="61">
        <f t="shared" ref="Z106:Z121" si="358">(Z26-V26)/V26*100</f>
        <v>8.8188530243526628</v>
      </c>
      <c r="AA106" s="61">
        <f t="shared" ref="AA106:AA121" si="359">(AA26-W26)/W26*100</f>
        <v>8.0145544191605023</v>
      </c>
      <c r="AB106" s="61">
        <f t="shared" ref="AB106:AB121" si="360">(AB26-X26)/X26*100</f>
        <v>7.4385787919475339</v>
      </c>
      <c r="AC106" s="61">
        <f t="shared" ref="AC106:AC121" si="361">(AC26-Y26)/Y26*100</f>
        <v>7.6017410682561781</v>
      </c>
      <c r="AD106" s="61">
        <f t="shared" ref="AD106:AD121" si="362">(AD26-Z26)/Z26*100</f>
        <v>21.828209793146282</v>
      </c>
      <c r="AE106" s="61">
        <f t="shared" ref="AE106:AE121" si="363">(AE26-AA26)/AA26*100</f>
        <v>30.505751397910469</v>
      </c>
      <c r="AF106" s="61">
        <f t="shared" ref="AF106:AF121" si="364">(AF26-AB26)/AB26*100</f>
        <v>34.62147704139867</v>
      </c>
      <c r="AG106" s="61">
        <f t="shared" ref="AG106:AG121" si="365">(AG26-AC26)/AC26*100</f>
        <v>30.44447886207886</v>
      </c>
      <c r="AH106" s="61">
        <f t="shared" ref="AH106:AH121" si="366">(AH26-AD26)/AD26*100</f>
        <v>2.7791291203493178</v>
      </c>
      <c r="AI106" s="61">
        <f t="shared" ref="AI106:AI121" si="367">(AI26-AE26)/AE26*100</f>
        <v>-2.324356629081751</v>
      </c>
      <c r="AJ106" s="61">
        <f t="shared" ref="AJ106:AJ121" si="368">(AJ26-AF26)/AF26*100</f>
        <v>-3.8036422733566901</v>
      </c>
      <c r="AK106" s="61">
        <f t="shared" ref="AK106:AK121" si="369">(AK26-AG26)/AG26*100</f>
        <v>-3.3536477788599037</v>
      </c>
      <c r="AL106" s="61">
        <f t="shared" ref="AL106:AL121" si="370">(AL26-AH26)/AH26*100</f>
        <v>0.17906278152353913</v>
      </c>
      <c r="AM106" s="61">
        <f t="shared" ref="AM106:AM121" si="371">(AM26-AI26)/AI26*100</f>
        <v>-1.6890455923326313</v>
      </c>
      <c r="AN106" s="61">
        <f t="shared" ref="AN106:AN121" si="372">(AN26-AJ26)/AJ26*100</f>
        <v>-2.1709954333952224</v>
      </c>
      <c r="AO106" s="61">
        <f t="shared" ref="AO106:AO121" si="373">(AO26-AK26)/AK26*100</f>
        <v>-1.7725123134047873</v>
      </c>
      <c r="AP106" s="61">
        <f t="shared" ref="AP106:AP121" si="374">(AP26-AL26)/AL26*100</f>
        <v>-11.729948816544002</v>
      </c>
      <c r="AQ106" s="61">
        <f t="shared" ref="AQ106:AQ121" si="375">(AQ26-AM26)/AM26*100</f>
        <v>-11.377990980974525</v>
      </c>
      <c r="AR106" s="61">
        <f t="shared" ref="AR106:AR121" si="376">(AR26-AN26)/AN26*100</f>
        <v>-8.5944550877478747</v>
      </c>
      <c r="AS106" s="61">
        <f t="shared" ref="AS106:AS121" si="377">(AS26-AO26)/AO26*100</f>
        <v>-8.5246066724747376</v>
      </c>
      <c r="AT106" s="61">
        <f t="shared" ref="AT106:AT121" si="378">(AT26-AP26)/AP26*100</f>
        <v>12.657120929422341</v>
      </c>
      <c r="AU106" s="61">
        <f t="shared" ref="AU106:AU121" si="379">(AU26-AQ26)/AQ26*100</f>
        <v>12.586987931892764</v>
      </c>
      <c r="AV106" s="61">
        <f t="shared" ref="AV106:AV121" si="380">(AV26-AR26)/AR26*100</f>
        <v>12.497119014496619</v>
      </c>
      <c r="AW106" s="61">
        <f t="shared" ref="AW106:AW121" si="381">(AW26-AS26)/AS26*100</f>
        <v>15.153743996187172</v>
      </c>
      <c r="AX106" s="61">
        <f t="shared" ref="AX106:AX121" si="382">(AX26-AT26)/AT26*100</f>
        <v>17.475171883942</v>
      </c>
      <c r="AY106" s="61">
        <f t="shared" ref="AY106:AY121" si="383">(AY26-AU26)/AU26*100</f>
        <v>17.093074040761714</v>
      </c>
      <c r="AZ106" s="61">
        <f t="shared" ref="AZ106:AZ121" si="384">(AZ26-AV26)/AV26*100</f>
        <v>17.061008450006167</v>
      </c>
      <c r="BA106" s="61">
        <f t="shared" ref="BA106:BA121" si="385">(BA26-AW26)/AW26*100</f>
        <v>17.623983377408319</v>
      </c>
      <c r="BB106" s="61">
        <f t="shared" ref="BB106:BB121" si="386">(BB26-AX26)/AX26*100</f>
        <v>16.468633922389973</v>
      </c>
      <c r="BC106" s="61">
        <f t="shared" ref="BC106:BC121" si="387">(BC26-AY26)/AY26*100</f>
        <v>13.011585988813227</v>
      </c>
      <c r="BD106" s="61">
        <f t="shared" ref="BD106:BD121" si="388">(BD26-AZ26)/AZ26*100</f>
        <v>12.114617537495054</v>
      </c>
      <c r="BE106" s="61">
        <f t="shared" ref="BE106:BE121" si="389">(BE26-BA26)/BA26*100</f>
        <v>13.663971651514744</v>
      </c>
      <c r="BF106" s="61">
        <f t="shared" ref="BF106:BF121" si="390">(BF26-BB26)/BB26*100</f>
        <v>10.026355103824837</v>
      </c>
      <c r="BG106" s="61">
        <f t="shared" ref="BG106:BG121" si="391">(BG26-BC26)/BC26*100</f>
        <v>8.2998488457799766</v>
      </c>
      <c r="BH106" s="61">
        <f t="shared" ref="BH106:BH121" si="392">(BH26-BD26)/BD26*100</f>
        <v>6.4848274558807635</v>
      </c>
      <c r="BI106" s="61">
        <f t="shared" ref="BI106:BI121" si="393">(BI26-BE26)/BE26*100</f>
        <v>3.1615082928686111</v>
      </c>
      <c r="BJ106" s="61">
        <f t="shared" ref="BJ106:BJ121" si="394">(BJ26-BF26)/BF26*100</f>
        <v>8.2027904189137502</v>
      </c>
      <c r="BK106" s="61">
        <f t="shared" ref="BK106:BK121" si="395">(BK26-BG26)/BG26*100</f>
        <v>9.5694814924659681</v>
      </c>
      <c r="BL106" s="61">
        <f t="shared" ref="BL106:BL121" si="396">(BL26-BH26)/BH26*100</f>
        <v>10.424927444725554</v>
      </c>
      <c r="BM106" s="61">
        <f t="shared" ref="BM106:BM119" si="397">(BM26-BI26)/BI26*100</f>
        <v>9.9471215814290144</v>
      </c>
      <c r="BN106" s="61">
        <f t="shared" ref="BN106:BN119" si="398">(BN26-BJ26)/BJ26*100</f>
        <v>5.3559266845552349</v>
      </c>
      <c r="BO106" s="61">
        <f t="shared" ref="BO106:BO119" si="399">(BO26-BK26)/BK26*100</f>
        <v>7.3223781849152072</v>
      </c>
      <c r="BP106" s="61">
        <f t="shared" ref="BP106:BP119" si="400">(BP26-BL26)/BL26*100</f>
        <v>5.5733041884143688</v>
      </c>
      <c r="BQ106" s="61">
        <f t="shared" ref="BQ106:BQ119" si="401">(BQ26-BM26)/BM26*100</f>
        <v>8.6698136741128522</v>
      </c>
      <c r="BR106" s="61">
        <f t="shared" ref="BR106:BR119" si="402">(BR26-BN26)/BN26*100</f>
        <v>9.8139686554081411</v>
      </c>
      <c r="BS106" s="61">
        <f t="shared" ref="BS106:BS119" si="403">(BS26-BO26)/BO26*100</f>
        <v>10.057292862101088</v>
      </c>
      <c r="BT106" s="61">
        <f t="shared" ref="BT106:BT119" si="404">(BT26-BP26)/BP26*100</f>
        <v>9.7431496229080157</v>
      </c>
      <c r="BU106" s="61">
        <f t="shared" ref="BU106:BU119" si="405">(BU26-BQ26)/BQ26*100</f>
        <v>10.084342289607852</v>
      </c>
      <c r="BV106" s="61">
        <f t="shared" ref="BV106:BV119" si="406">(BV26-BR26)/BR26*100</f>
        <v>8.2980865045256706</v>
      </c>
      <c r="BW106" s="61">
        <f t="shared" ref="BW106:BW119" si="407">(BW26-BS26)/BS26*100</f>
        <v>9.230970576462818</v>
      </c>
    </row>
    <row r="107" spans="1:75">
      <c r="A107" s="54" t="s">
        <v>1</v>
      </c>
      <c r="B107" s="136"/>
      <c r="C107" s="63"/>
      <c r="D107" s="63"/>
      <c r="E107" s="63"/>
      <c r="F107" s="63">
        <f t="shared" si="338"/>
        <v>1.1708975621317956</v>
      </c>
      <c r="G107" s="63">
        <f t="shared" si="339"/>
        <v>1.1551003084082481</v>
      </c>
      <c r="H107" s="63">
        <f t="shared" si="340"/>
        <v>1.1493180528626357</v>
      </c>
      <c r="I107" s="63">
        <f t="shared" si="341"/>
        <v>1.1829653725690288</v>
      </c>
      <c r="J107" s="63">
        <f t="shared" si="342"/>
        <v>5.8244918407624215</v>
      </c>
      <c r="K107" s="63">
        <f t="shared" si="343"/>
        <v>5.8780963122825103</v>
      </c>
      <c r="L107" s="63">
        <f t="shared" si="344"/>
        <v>5.9129623279999333</v>
      </c>
      <c r="M107" s="63">
        <f t="shared" si="345"/>
        <v>5.8128861722273726</v>
      </c>
      <c r="N107" s="63">
        <f t="shared" si="346"/>
        <v>19.642396549100617</v>
      </c>
      <c r="O107" s="63">
        <f t="shared" si="347"/>
        <v>19.677201312120122</v>
      </c>
      <c r="P107" s="63">
        <f t="shared" si="348"/>
        <v>19.614529244001545</v>
      </c>
      <c r="Q107" s="63">
        <f t="shared" si="349"/>
        <v>19.597676202280077</v>
      </c>
      <c r="R107" s="63">
        <f t="shared" si="350"/>
        <v>-0.40952793467024251</v>
      </c>
      <c r="S107" s="63">
        <f t="shared" si="351"/>
        <v>-1.3161506053046399</v>
      </c>
      <c r="T107" s="63">
        <f t="shared" si="352"/>
        <v>-4.3983744994128635</v>
      </c>
      <c r="U107" s="63">
        <f t="shared" si="353"/>
        <v>-5.2034003541687248</v>
      </c>
      <c r="V107" s="63">
        <f t="shared" si="354"/>
        <v>3.7098282985030386</v>
      </c>
      <c r="W107" s="63">
        <f t="shared" si="355"/>
        <v>5.7200318172879472</v>
      </c>
      <c r="X107" s="63">
        <f t="shared" si="356"/>
        <v>6.9744797120228421</v>
      </c>
      <c r="Y107" s="63">
        <f t="shared" si="357"/>
        <v>6.8758516320084615</v>
      </c>
      <c r="Z107" s="63">
        <f t="shared" si="358"/>
        <v>11.100329084756551</v>
      </c>
      <c r="AA107" s="63">
        <f t="shared" si="359"/>
        <v>9.6256475429352886</v>
      </c>
      <c r="AB107" s="63">
        <f t="shared" si="360"/>
        <v>8.3062143623717244</v>
      </c>
      <c r="AC107" s="63">
        <f t="shared" si="361"/>
        <v>8.0635935043563016</v>
      </c>
      <c r="AD107" s="63">
        <f t="shared" si="362"/>
        <v>32.78851480488099</v>
      </c>
      <c r="AE107" s="63">
        <f t="shared" si="363"/>
        <v>44.310907574650535</v>
      </c>
      <c r="AF107" s="63">
        <f t="shared" si="364"/>
        <v>50.574133735681393</v>
      </c>
      <c r="AG107" s="63">
        <f t="shared" si="365"/>
        <v>47.500129480223642</v>
      </c>
      <c r="AH107" s="63">
        <f t="shared" si="366"/>
        <v>0.51900187790475982</v>
      </c>
      <c r="AI107" s="63">
        <f t="shared" si="367"/>
        <v>-4.2721270685420949</v>
      </c>
      <c r="AJ107" s="63">
        <f t="shared" si="368"/>
        <v>-5.6913146928510461</v>
      </c>
      <c r="AK107" s="63">
        <f t="shared" si="369"/>
        <v>-5.0195100739490757</v>
      </c>
      <c r="AL107" s="63">
        <f t="shared" si="370"/>
        <v>-1.6078622401734952</v>
      </c>
      <c r="AM107" s="63">
        <f t="shared" si="371"/>
        <v>-5.4710691945019532</v>
      </c>
      <c r="AN107" s="63">
        <f t="shared" si="372"/>
        <v>-5.4592964939457689</v>
      </c>
      <c r="AO107" s="63">
        <f t="shared" si="373"/>
        <v>-5.5522813086045657</v>
      </c>
      <c r="AP107" s="63">
        <f t="shared" si="374"/>
        <v>-14.935732289724077</v>
      </c>
      <c r="AQ107" s="63">
        <f t="shared" si="375"/>
        <v>-14.257988187859958</v>
      </c>
      <c r="AR107" s="63">
        <f t="shared" si="376"/>
        <v>-12.694580476587996</v>
      </c>
      <c r="AS107" s="63">
        <f t="shared" si="377"/>
        <v>-13.597853048048627</v>
      </c>
      <c r="AT107" s="63">
        <f t="shared" si="378"/>
        <v>12.005610899858214</v>
      </c>
      <c r="AU107" s="63">
        <f t="shared" si="379"/>
        <v>11.778036839570108</v>
      </c>
      <c r="AV107" s="63">
        <f t="shared" si="380"/>
        <v>11.823248709966933</v>
      </c>
      <c r="AW107" s="63">
        <f t="shared" si="381"/>
        <v>14.336881185474972</v>
      </c>
      <c r="AX107" s="63">
        <f t="shared" si="382"/>
        <v>16.287337125631225</v>
      </c>
      <c r="AY107" s="63">
        <f t="shared" si="383"/>
        <v>15.184282965010777</v>
      </c>
      <c r="AZ107" s="63">
        <f t="shared" si="384"/>
        <v>15.53554341288981</v>
      </c>
      <c r="BA107" s="63">
        <f t="shared" si="385"/>
        <v>15.79592598350891</v>
      </c>
      <c r="BB107" s="63">
        <f t="shared" si="386"/>
        <v>15.216455074842747</v>
      </c>
      <c r="BC107" s="63">
        <f t="shared" si="387"/>
        <v>9.8858970556311014</v>
      </c>
      <c r="BD107" s="63">
        <f t="shared" si="388"/>
        <v>8.8588266718486022</v>
      </c>
      <c r="BE107" s="63">
        <f t="shared" si="389"/>
        <v>11.86195233197969</v>
      </c>
      <c r="BF107" s="63">
        <f t="shared" si="390"/>
        <v>9.8229612623041493</v>
      </c>
      <c r="BG107" s="63">
        <f t="shared" si="391"/>
        <v>9.0999495188873549</v>
      </c>
      <c r="BH107" s="63">
        <f t="shared" si="392"/>
        <v>6.767656296401535</v>
      </c>
      <c r="BI107" s="63">
        <f t="shared" si="393"/>
        <v>3.4064488515630176</v>
      </c>
      <c r="BJ107" s="63">
        <f t="shared" si="394"/>
        <v>5.7095464233970574</v>
      </c>
      <c r="BK107" s="63">
        <f t="shared" si="395"/>
        <v>6.5710636785333234</v>
      </c>
      <c r="BL107" s="63">
        <f t="shared" si="396"/>
        <v>5.9154977788587173</v>
      </c>
      <c r="BM107" s="63">
        <f t="shared" si="397"/>
        <v>6.5382492309501581</v>
      </c>
      <c r="BN107" s="63">
        <f t="shared" si="398"/>
        <v>5.2371860306142493</v>
      </c>
      <c r="BO107" s="63">
        <f t="shared" si="399"/>
        <v>7.7966311782332083</v>
      </c>
      <c r="BP107" s="63">
        <f t="shared" si="400"/>
        <v>7.3227394365424399</v>
      </c>
      <c r="BQ107" s="63">
        <f t="shared" si="401"/>
        <v>7.3277451033066514</v>
      </c>
      <c r="BR107" s="63">
        <f t="shared" si="402"/>
        <v>8.4719545954977509</v>
      </c>
      <c r="BS107" s="63">
        <f t="shared" si="403"/>
        <v>8.3475821199256011</v>
      </c>
      <c r="BT107" s="63">
        <f t="shared" si="404"/>
        <v>9.6240175850627576</v>
      </c>
      <c r="BU107" s="63">
        <f t="shared" si="405"/>
        <v>10.291102848115054</v>
      </c>
      <c r="BV107" s="63">
        <f t="shared" si="406"/>
        <v>9.2063539680466313</v>
      </c>
      <c r="BW107" s="63">
        <f t="shared" si="407"/>
        <v>10.443519413489311</v>
      </c>
    </row>
    <row r="108" spans="1:75">
      <c r="A108" s="57" t="s">
        <v>2</v>
      </c>
      <c r="B108" s="137"/>
      <c r="C108" s="64"/>
      <c r="D108" s="64"/>
      <c r="E108" s="64"/>
      <c r="F108" s="64">
        <f t="shared" si="338"/>
        <v>58.841710837010893</v>
      </c>
      <c r="G108" s="64">
        <f t="shared" si="339"/>
        <v>52.812041035954458</v>
      </c>
      <c r="H108" s="64">
        <f t="shared" si="340"/>
        <v>49.062577657512549</v>
      </c>
      <c r="I108" s="64">
        <f t="shared" si="341"/>
        <v>48.029292630551474</v>
      </c>
      <c r="J108" s="64">
        <f t="shared" si="342"/>
        <v>9.2772780084627922</v>
      </c>
      <c r="K108" s="64">
        <f t="shared" si="343"/>
        <v>9.2754206749137822</v>
      </c>
      <c r="L108" s="64">
        <f t="shared" si="344"/>
        <v>10.368151088234541</v>
      </c>
      <c r="M108" s="64">
        <f t="shared" si="345"/>
        <v>10.319541912064372</v>
      </c>
      <c r="N108" s="64">
        <f t="shared" si="346"/>
        <v>6.5136605341522467</v>
      </c>
      <c r="O108" s="64">
        <f t="shared" si="347"/>
        <v>5.924682844834428</v>
      </c>
      <c r="P108" s="64">
        <f t="shared" si="348"/>
        <v>3.3865740883508328</v>
      </c>
      <c r="Q108" s="64">
        <f t="shared" si="349"/>
        <v>4.9661739507401004</v>
      </c>
      <c r="R108" s="64">
        <f t="shared" si="350"/>
        <v>-21.829274309198642</v>
      </c>
      <c r="S108" s="64">
        <f t="shared" si="351"/>
        <v>-17.400578445242584</v>
      </c>
      <c r="T108" s="64">
        <f t="shared" si="352"/>
        <v>-15.432395757146436</v>
      </c>
      <c r="U108" s="64">
        <f t="shared" si="353"/>
        <v>-19.718997643556534</v>
      </c>
      <c r="V108" s="64">
        <f t="shared" si="354"/>
        <v>9.6703533596232383</v>
      </c>
      <c r="W108" s="64">
        <f t="shared" si="355"/>
        <v>6.3340828659835102</v>
      </c>
      <c r="X108" s="64">
        <f t="shared" si="356"/>
        <v>4.47934442361215</v>
      </c>
      <c r="Y108" s="64">
        <f t="shared" si="357"/>
        <v>7.5885055342494017</v>
      </c>
      <c r="Z108" s="64">
        <f t="shared" si="358"/>
        <v>3.9276431533841749</v>
      </c>
      <c r="AA108" s="64">
        <f t="shared" si="359"/>
        <v>4.2522743726609189</v>
      </c>
      <c r="AB108" s="64">
        <f t="shared" si="360"/>
        <v>5.533334890574233</v>
      </c>
      <c r="AC108" s="64">
        <f t="shared" si="361"/>
        <v>6.7238999289886703</v>
      </c>
      <c r="AD108" s="64">
        <f t="shared" si="362"/>
        <v>-3.291076093767157</v>
      </c>
      <c r="AE108" s="64">
        <f t="shared" si="363"/>
        <v>-3.3941498202859215</v>
      </c>
      <c r="AF108" s="64">
        <f t="shared" si="364"/>
        <v>-1.3294393268070099</v>
      </c>
      <c r="AG108" s="64">
        <f t="shared" si="365"/>
        <v>-2.3800650545101543</v>
      </c>
      <c r="AH108" s="64">
        <f t="shared" si="366"/>
        <v>9.8914526074948501</v>
      </c>
      <c r="AI108" s="64">
        <f t="shared" si="367"/>
        <v>4.8204521518766388</v>
      </c>
      <c r="AJ108" s="64">
        <f t="shared" si="368"/>
        <v>2.6881759905597522</v>
      </c>
      <c r="AK108" s="64">
        <f t="shared" si="369"/>
        <v>1.4905670597732814</v>
      </c>
      <c r="AL108" s="64">
        <f t="shared" si="370"/>
        <v>5.3226865520798183</v>
      </c>
      <c r="AM108" s="64">
        <f t="shared" si="371"/>
        <v>10.980745521118548</v>
      </c>
      <c r="AN108" s="64">
        <f t="shared" si="372"/>
        <v>8.2148665370109644</v>
      </c>
      <c r="AO108" s="64">
        <f t="shared" si="373"/>
        <v>8.513766260241173</v>
      </c>
      <c r="AP108" s="64">
        <f t="shared" si="374"/>
        <v>-3.1093880358978501</v>
      </c>
      <c r="AQ108" s="64">
        <f t="shared" si="375"/>
        <v>-3.1602131785838505</v>
      </c>
      <c r="AR108" s="64">
        <f t="shared" si="376"/>
        <v>2.7191239142236068</v>
      </c>
      <c r="AS108" s="64">
        <f t="shared" si="377"/>
        <v>3.4921042147652952</v>
      </c>
      <c r="AT108" s="64">
        <f t="shared" si="378"/>
        <v>14.195232740584284</v>
      </c>
      <c r="AU108" s="64">
        <f t="shared" si="379"/>
        <v>14.630722252796616</v>
      </c>
      <c r="AV108" s="64">
        <f t="shared" si="380"/>
        <v>14.077526547518794</v>
      </c>
      <c r="AW108" s="64">
        <f t="shared" si="381"/>
        <v>16.769092002808154</v>
      </c>
      <c r="AX108" s="64">
        <f t="shared" si="382"/>
        <v>20.22569079894572</v>
      </c>
      <c r="AY108" s="64">
        <f t="shared" si="383"/>
        <v>21.795435587615383</v>
      </c>
      <c r="AZ108" s="64">
        <f t="shared" si="384"/>
        <v>20.567937986222017</v>
      </c>
      <c r="BA108" s="64">
        <f t="shared" si="385"/>
        <v>21.163673475228673</v>
      </c>
      <c r="BB108" s="64">
        <f t="shared" si="386"/>
        <v>19.273164078610545</v>
      </c>
      <c r="BC108" s="64">
        <f t="shared" si="387"/>
        <v>20.293836031235788</v>
      </c>
      <c r="BD108" s="64">
        <f t="shared" si="388"/>
        <v>19.287026751896789</v>
      </c>
      <c r="BE108" s="64">
        <f t="shared" si="389"/>
        <v>16.998663477511816</v>
      </c>
      <c r="BF108" s="64">
        <f t="shared" si="390"/>
        <v>10.46640641417283</v>
      </c>
      <c r="BG108" s="64">
        <f t="shared" si="391"/>
        <v>6.5970511607996025</v>
      </c>
      <c r="BH108" s="64">
        <f t="shared" si="392"/>
        <v>5.9162329124025677</v>
      </c>
      <c r="BI108" s="64">
        <f t="shared" si="393"/>
        <v>2.7281386755832187</v>
      </c>
      <c r="BJ108" s="64">
        <f t="shared" si="394"/>
        <v>13.565610476410503</v>
      </c>
      <c r="BK108" s="64">
        <f t="shared" si="395"/>
        <v>16.100635482151727</v>
      </c>
      <c r="BL108" s="64">
        <f t="shared" si="396"/>
        <v>19.563488034490398</v>
      </c>
      <c r="BM108" s="64">
        <f t="shared" si="397"/>
        <v>16.018211985740955</v>
      </c>
      <c r="BN108" s="64">
        <f t="shared" si="398"/>
        <v>5.5936628476276651</v>
      </c>
      <c r="BO108" s="64">
        <f t="shared" si="399"/>
        <v>6.3741506585656724</v>
      </c>
      <c r="BP108" s="64">
        <f t="shared" si="400"/>
        <v>2.4326871246482149</v>
      </c>
      <c r="BQ108" s="64">
        <f t="shared" si="401"/>
        <v>10.864690002585588</v>
      </c>
      <c r="BR108" s="64">
        <f t="shared" si="402"/>
        <v>12.49180634890908</v>
      </c>
      <c r="BS108" s="64">
        <f t="shared" si="403"/>
        <v>13.521423018885164</v>
      </c>
      <c r="BT108" s="64">
        <f t="shared" si="404"/>
        <v>9.9672274415556092</v>
      </c>
      <c r="BU108" s="64">
        <f t="shared" si="405"/>
        <v>9.756985160325117</v>
      </c>
      <c r="BV108" s="64">
        <f t="shared" si="406"/>
        <v>6.5505046894576253</v>
      </c>
      <c r="BW108" s="64">
        <f t="shared" si="407"/>
        <v>6.8861360626242414</v>
      </c>
    </row>
    <row r="109" spans="1:75">
      <c r="A109" s="53" t="s">
        <v>3</v>
      </c>
      <c r="B109" s="140"/>
      <c r="C109" s="62"/>
      <c r="D109" s="62"/>
      <c r="E109" s="62"/>
      <c r="F109" s="62">
        <f t="shared" si="338"/>
        <v>8.8543364872396939</v>
      </c>
      <c r="G109" s="62">
        <f t="shared" si="339"/>
        <v>7.6413898063524011</v>
      </c>
      <c r="H109" s="62">
        <f t="shared" si="340"/>
        <v>7.5556040014468726</v>
      </c>
      <c r="I109" s="62">
        <f t="shared" si="341"/>
        <v>3.6245671928021328</v>
      </c>
      <c r="J109" s="62">
        <f t="shared" si="342"/>
        <v>5.1502870878426972</v>
      </c>
      <c r="K109" s="62">
        <f t="shared" si="343"/>
        <v>7.8801011420016831</v>
      </c>
      <c r="L109" s="62">
        <f t="shared" si="344"/>
        <v>6.2276288826021204</v>
      </c>
      <c r="M109" s="62">
        <f t="shared" si="345"/>
        <v>7.1310390904107042</v>
      </c>
      <c r="N109" s="62">
        <f t="shared" si="346"/>
        <v>9.5215971298215472</v>
      </c>
      <c r="O109" s="62">
        <f t="shared" si="347"/>
        <v>10.178701282395018</v>
      </c>
      <c r="P109" s="62">
        <f t="shared" si="348"/>
        <v>9.465831071361686</v>
      </c>
      <c r="Q109" s="62">
        <f t="shared" si="349"/>
        <v>11.015711694312342</v>
      </c>
      <c r="R109" s="62">
        <f t="shared" si="350"/>
        <v>6.7084233583959332</v>
      </c>
      <c r="S109" s="62">
        <f t="shared" si="351"/>
        <v>5.3671466130576135</v>
      </c>
      <c r="T109" s="62">
        <f t="shared" si="352"/>
        <v>4.3611499933068822</v>
      </c>
      <c r="U109" s="62">
        <f t="shared" si="353"/>
        <v>5.6504368751906666</v>
      </c>
      <c r="V109" s="62">
        <f t="shared" si="354"/>
        <v>8.1340762508414297</v>
      </c>
      <c r="W109" s="62">
        <f t="shared" si="355"/>
        <v>9.4725412068277528</v>
      </c>
      <c r="X109" s="62">
        <f t="shared" si="356"/>
        <v>10.186142789840295</v>
      </c>
      <c r="Y109" s="62">
        <f t="shared" si="357"/>
        <v>8.36567442910167</v>
      </c>
      <c r="Z109" s="62">
        <f t="shared" si="358"/>
        <v>10.021700657569827</v>
      </c>
      <c r="AA109" s="62">
        <f t="shared" si="359"/>
        <v>8.6323272465750964</v>
      </c>
      <c r="AB109" s="62">
        <f t="shared" si="360"/>
        <v>8.0492854710390933</v>
      </c>
      <c r="AC109" s="62">
        <f t="shared" si="361"/>
        <v>8.4797605097699016</v>
      </c>
      <c r="AD109" s="62">
        <f t="shared" si="362"/>
        <v>7.0834407880066532</v>
      </c>
      <c r="AE109" s="62">
        <f t="shared" si="363"/>
        <v>9.8464327460359424</v>
      </c>
      <c r="AF109" s="62">
        <f t="shared" si="364"/>
        <v>9.9468925383248816</v>
      </c>
      <c r="AG109" s="62">
        <f t="shared" si="365"/>
        <v>9.4713858635203838</v>
      </c>
      <c r="AH109" s="62">
        <f t="shared" si="366"/>
        <v>7.4550817366329518</v>
      </c>
      <c r="AI109" s="62">
        <f t="shared" si="367"/>
        <v>5.5431362574243677</v>
      </c>
      <c r="AJ109" s="62">
        <f t="shared" si="368"/>
        <v>4.5663051936125871</v>
      </c>
      <c r="AK109" s="62">
        <f t="shared" si="369"/>
        <v>5.1210757362821564</v>
      </c>
      <c r="AL109" s="62">
        <f t="shared" si="370"/>
        <v>5.9571956470976284</v>
      </c>
      <c r="AM109" s="62">
        <f t="shared" si="371"/>
        <v>7.5768577817505847</v>
      </c>
      <c r="AN109" s="62">
        <f t="shared" si="372"/>
        <v>7.3486139021043506</v>
      </c>
      <c r="AO109" s="62">
        <f t="shared" si="373"/>
        <v>7.1380622856152902</v>
      </c>
      <c r="AP109" s="62">
        <f t="shared" si="374"/>
        <v>8.2341397934439016</v>
      </c>
      <c r="AQ109" s="62">
        <f t="shared" si="375"/>
        <v>7.6099673431457573</v>
      </c>
      <c r="AR109" s="62">
        <f t="shared" si="376"/>
        <v>7.7786646875696084</v>
      </c>
      <c r="AS109" s="62">
        <f t="shared" si="377"/>
        <v>9.2463183263192334</v>
      </c>
      <c r="AT109" s="62">
        <f t="shared" si="378"/>
        <v>8.2150760311300246</v>
      </c>
      <c r="AU109" s="62">
        <f t="shared" si="379"/>
        <v>10.349317998847665</v>
      </c>
      <c r="AV109" s="62">
        <f t="shared" si="380"/>
        <v>10.307142022924477</v>
      </c>
      <c r="AW109" s="62">
        <f t="shared" si="381"/>
        <v>11.790294872005543</v>
      </c>
      <c r="AX109" s="62">
        <f t="shared" si="382"/>
        <v>14.21447293883957</v>
      </c>
      <c r="AY109" s="62">
        <f t="shared" si="383"/>
        <v>15.435399274770687</v>
      </c>
      <c r="AZ109" s="62">
        <f t="shared" si="384"/>
        <v>16.786753326810544</v>
      </c>
      <c r="BA109" s="62">
        <f t="shared" si="385"/>
        <v>17.41277883229148</v>
      </c>
      <c r="BB109" s="62">
        <f t="shared" si="386"/>
        <v>13.875609392907329</v>
      </c>
      <c r="BC109" s="62">
        <f t="shared" si="387"/>
        <v>14.335302434385863</v>
      </c>
      <c r="BD109" s="62">
        <f t="shared" si="388"/>
        <v>15.483929201073648</v>
      </c>
      <c r="BE109" s="62">
        <f t="shared" si="389"/>
        <v>13.519560962303409</v>
      </c>
      <c r="BF109" s="62">
        <f t="shared" si="390"/>
        <v>7.4180100370222117</v>
      </c>
      <c r="BG109" s="62">
        <f t="shared" si="391"/>
        <v>4.3381847446148996</v>
      </c>
      <c r="BH109" s="62">
        <f t="shared" si="392"/>
        <v>7.3343826918359998</v>
      </c>
      <c r="BI109" s="62">
        <f t="shared" si="393"/>
        <v>8.0529919234802509</v>
      </c>
      <c r="BJ109" s="62">
        <f t="shared" si="394"/>
        <v>10.807221200304788</v>
      </c>
      <c r="BK109" s="62">
        <f t="shared" si="395"/>
        <v>11.789764744636107</v>
      </c>
      <c r="BL109" s="62">
        <f t="shared" si="396"/>
        <v>8.1678700777038404</v>
      </c>
      <c r="BM109" s="62">
        <f t="shared" si="397"/>
        <v>9.9809516957789981</v>
      </c>
      <c r="BN109" s="62">
        <f t="shared" si="398"/>
        <v>8.7458729526697816</v>
      </c>
      <c r="BO109" s="62">
        <f t="shared" si="399"/>
        <v>7.1556775386207665</v>
      </c>
      <c r="BP109" s="62">
        <f t="shared" si="400"/>
        <v>7.2136548856958864</v>
      </c>
      <c r="BQ109" s="62">
        <f t="shared" si="401"/>
        <v>7.2856824856528837</v>
      </c>
      <c r="BR109" s="62">
        <f t="shared" si="402"/>
        <v>8.8184292211335631</v>
      </c>
      <c r="BS109" s="62">
        <f t="shared" si="403"/>
        <v>9.5871866409951121</v>
      </c>
      <c r="BT109" s="62">
        <f t="shared" si="404"/>
        <v>9.7974686061334655</v>
      </c>
      <c r="BU109" s="62">
        <f t="shared" si="405"/>
        <v>9.4864338191774742</v>
      </c>
      <c r="BV109" s="62">
        <f t="shared" si="406"/>
        <v>9.2505016500570907</v>
      </c>
      <c r="BW109" s="62">
        <f t="shared" si="407"/>
        <v>9.6349599184903489</v>
      </c>
    </row>
    <row r="110" spans="1:75">
      <c r="A110" s="54" t="s">
        <v>4</v>
      </c>
      <c r="B110" s="136"/>
      <c r="C110" s="63"/>
      <c r="D110" s="63"/>
      <c r="E110" s="63"/>
      <c r="F110" s="63">
        <f t="shared" si="338"/>
        <v>9.1438740422788669</v>
      </c>
      <c r="G110" s="63">
        <f t="shared" si="339"/>
        <v>7.8528671038955373</v>
      </c>
      <c r="H110" s="63">
        <f t="shared" si="340"/>
        <v>7.3090232339248651</v>
      </c>
      <c r="I110" s="63">
        <f t="shared" si="341"/>
        <v>2.6423507343109951</v>
      </c>
      <c r="J110" s="63">
        <f t="shared" si="342"/>
        <v>4.4420834432199952</v>
      </c>
      <c r="K110" s="63">
        <f t="shared" si="343"/>
        <v>7.2850195612724686</v>
      </c>
      <c r="L110" s="63">
        <f t="shared" si="344"/>
        <v>5.4090479984287532</v>
      </c>
      <c r="M110" s="63">
        <f t="shared" si="345"/>
        <v>6.4124976313882946</v>
      </c>
      <c r="N110" s="63">
        <f t="shared" si="346"/>
        <v>12.585485789968148</v>
      </c>
      <c r="O110" s="63">
        <f t="shared" si="347"/>
        <v>13.518787036311775</v>
      </c>
      <c r="P110" s="63">
        <f t="shared" si="348"/>
        <v>12.513445203435527</v>
      </c>
      <c r="Q110" s="63">
        <f t="shared" si="349"/>
        <v>14.351825959173297</v>
      </c>
      <c r="R110" s="63">
        <f t="shared" si="350"/>
        <v>6.6245214530816163</v>
      </c>
      <c r="S110" s="63">
        <f t="shared" si="351"/>
        <v>6.1947170298008807</v>
      </c>
      <c r="T110" s="63">
        <f t="shared" si="352"/>
        <v>5.284531447019158</v>
      </c>
      <c r="U110" s="63">
        <f t="shared" si="353"/>
        <v>5.7364878772482921</v>
      </c>
      <c r="V110" s="63">
        <f t="shared" si="354"/>
        <v>9.2816822536546919</v>
      </c>
      <c r="W110" s="63">
        <f t="shared" si="355"/>
        <v>10.800517762675655</v>
      </c>
      <c r="X110" s="63">
        <f t="shared" si="356"/>
        <v>11.032651432927752</v>
      </c>
      <c r="Y110" s="63">
        <f t="shared" si="357"/>
        <v>9.5723691727921381</v>
      </c>
      <c r="Z110" s="63">
        <f t="shared" si="358"/>
        <v>7.861702845121159</v>
      </c>
      <c r="AA110" s="63">
        <f t="shared" si="359"/>
        <v>6.4688069738004419</v>
      </c>
      <c r="AB110" s="63">
        <f t="shared" si="360"/>
        <v>5.9302701904763504</v>
      </c>
      <c r="AC110" s="63">
        <f t="shared" si="361"/>
        <v>6.5314923425333262</v>
      </c>
      <c r="AD110" s="63">
        <f t="shared" si="362"/>
        <v>10.178349075754779</v>
      </c>
      <c r="AE110" s="63">
        <f t="shared" si="363"/>
        <v>12.614442050562422</v>
      </c>
      <c r="AF110" s="63">
        <f t="shared" si="364"/>
        <v>12.921291606927277</v>
      </c>
      <c r="AG110" s="63">
        <f t="shared" si="365"/>
        <v>11.818942645788415</v>
      </c>
      <c r="AH110" s="63">
        <f t="shared" si="366"/>
        <v>8.506380896307709</v>
      </c>
      <c r="AI110" s="63">
        <f t="shared" si="367"/>
        <v>6.3811912582914658</v>
      </c>
      <c r="AJ110" s="63">
        <f t="shared" si="368"/>
        <v>5.1933503558883256</v>
      </c>
      <c r="AK110" s="63">
        <f t="shared" si="369"/>
        <v>5.8411687070013016</v>
      </c>
      <c r="AL110" s="63">
        <f t="shared" si="370"/>
        <v>5.9772948877316923</v>
      </c>
      <c r="AM110" s="63">
        <f t="shared" si="371"/>
        <v>7.2951290265052258</v>
      </c>
      <c r="AN110" s="63">
        <f t="shared" si="372"/>
        <v>7.1887065371339602</v>
      </c>
      <c r="AO110" s="63">
        <f t="shared" si="373"/>
        <v>6.6623698843435024</v>
      </c>
      <c r="AP110" s="63">
        <f t="shared" si="374"/>
        <v>7.8674413649749297</v>
      </c>
      <c r="AQ110" s="63">
        <f t="shared" si="375"/>
        <v>6.2892816798812241</v>
      </c>
      <c r="AR110" s="63">
        <f t="shared" si="376"/>
        <v>6.5301298853239906</v>
      </c>
      <c r="AS110" s="63">
        <f t="shared" si="377"/>
        <v>8.1901205181317707</v>
      </c>
      <c r="AT110" s="63">
        <f t="shared" si="378"/>
        <v>7.6769237626557212</v>
      </c>
      <c r="AU110" s="63">
        <f t="shared" si="379"/>
        <v>10.254659768525251</v>
      </c>
      <c r="AV110" s="63">
        <f t="shared" si="380"/>
        <v>10.264412165290127</v>
      </c>
      <c r="AW110" s="63">
        <f t="shared" si="381"/>
        <v>12.434961607603633</v>
      </c>
      <c r="AX110" s="63">
        <f t="shared" si="382"/>
        <v>13.290746429561114</v>
      </c>
      <c r="AY110" s="63">
        <f t="shared" si="383"/>
        <v>13.527764029893358</v>
      </c>
      <c r="AZ110" s="63">
        <f t="shared" si="384"/>
        <v>14.747151191983274</v>
      </c>
      <c r="BA110" s="63">
        <f t="shared" si="385"/>
        <v>15.265084949652341</v>
      </c>
      <c r="BB110" s="63">
        <f t="shared" si="386"/>
        <v>13.688879231959447</v>
      </c>
      <c r="BC110" s="63">
        <f t="shared" si="387"/>
        <v>13.838233922175464</v>
      </c>
      <c r="BD110" s="63">
        <f t="shared" si="388"/>
        <v>14.755350963348471</v>
      </c>
      <c r="BE110" s="63">
        <f t="shared" si="389"/>
        <v>13.131754989735454</v>
      </c>
      <c r="BF110" s="63">
        <f t="shared" si="390"/>
        <v>6.3096828889055354</v>
      </c>
      <c r="BG110" s="63">
        <f t="shared" si="391"/>
        <v>3.3376276698678402</v>
      </c>
      <c r="BH110" s="63">
        <f t="shared" si="392"/>
        <v>6.6236544707555129</v>
      </c>
      <c r="BI110" s="63">
        <f t="shared" si="393"/>
        <v>6.8109649936609644</v>
      </c>
      <c r="BJ110" s="63">
        <f t="shared" si="394"/>
        <v>11.219486347349898</v>
      </c>
      <c r="BK110" s="63">
        <f t="shared" si="395"/>
        <v>12.247699159026039</v>
      </c>
      <c r="BL110" s="63">
        <f t="shared" si="396"/>
        <v>8.545990934466035</v>
      </c>
      <c r="BM110" s="63">
        <f t="shared" si="397"/>
        <v>11.098000194600553</v>
      </c>
      <c r="BN110" s="63">
        <f t="shared" si="398"/>
        <v>8.7298048777548374</v>
      </c>
      <c r="BO110" s="63">
        <f t="shared" si="399"/>
        <v>7.3747142917754598</v>
      </c>
      <c r="BP110" s="63">
        <f t="shared" si="400"/>
        <v>6.4391714640176954</v>
      </c>
      <c r="BQ110" s="63">
        <f t="shared" si="401"/>
        <v>6.7374115809402806</v>
      </c>
      <c r="BR110" s="63">
        <f t="shared" si="402"/>
        <v>8.4795265117624758</v>
      </c>
      <c r="BS110" s="63">
        <f t="shared" si="403"/>
        <v>8.8019178589099862</v>
      </c>
      <c r="BT110" s="63">
        <f t="shared" si="404"/>
        <v>9.3589424715299572</v>
      </c>
      <c r="BU110" s="63">
        <f t="shared" si="405"/>
        <v>9.1623571664635541</v>
      </c>
      <c r="BV110" s="63">
        <f t="shared" si="406"/>
        <v>9.0355383543245988</v>
      </c>
      <c r="BW110" s="63">
        <f t="shared" si="407"/>
        <v>9.420807006384516</v>
      </c>
    </row>
    <row r="111" spans="1:75">
      <c r="A111" s="54" t="s">
        <v>5</v>
      </c>
      <c r="B111" s="136"/>
      <c r="C111" s="63"/>
      <c r="D111" s="63"/>
      <c r="E111" s="63"/>
      <c r="F111" s="63">
        <f t="shared" si="338"/>
        <v>24.060361425467441</v>
      </c>
      <c r="G111" s="63">
        <f t="shared" si="339"/>
        <v>22.892571579068612</v>
      </c>
      <c r="H111" s="63">
        <f t="shared" si="340"/>
        <v>23.368206936671044</v>
      </c>
      <c r="I111" s="63">
        <f t="shared" si="341"/>
        <v>24.351263705920211</v>
      </c>
      <c r="J111" s="63">
        <f t="shared" si="342"/>
        <v>9.4155601738803139</v>
      </c>
      <c r="K111" s="63">
        <f t="shared" si="343"/>
        <v>9.649844428874399</v>
      </c>
      <c r="L111" s="63">
        <f t="shared" si="344"/>
        <v>8.288208916238716</v>
      </c>
      <c r="M111" s="63">
        <f t="shared" si="345"/>
        <v>7.9432044132506112</v>
      </c>
      <c r="N111" s="63">
        <f t="shared" si="346"/>
        <v>-0.21961684102625836</v>
      </c>
      <c r="O111" s="63">
        <f t="shared" si="347"/>
        <v>-6.5962365235426354E-2</v>
      </c>
      <c r="P111" s="63">
        <f t="shared" si="348"/>
        <v>1.0225271927915123</v>
      </c>
      <c r="Q111" s="63">
        <f t="shared" si="349"/>
        <v>3.374477426498558</v>
      </c>
      <c r="R111" s="63">
        <f t="shared" si="350"/>
        <v>20.941946275469338</v>
      </c>
      <c r="S111" s="63">
        <f t="shared" si="351"/>
        <v>11.946793829351462</v>
      </c>
      <c r="T111" s="63">
        <f t="shared" si="352"/>
        <v>9.5674902598863714</v>
      </c>
      <c r="U111" s="63">
        <f t="shared" si="353"/>
        <v>21.837794196226255</v>
      </c>
      <c r="V111" s="63">
        <f t="shared" si="354"/>
        <v>8.1194139412122404</v>
      </c>
      <c r="W111" s="63">
        <f t="shared" si="355"/>
        <v>9.1386026203532005</v>
      </c>
      <c r="X111" s="63">
        <f t="shared" si="356"/>
        <v>12.064810857647339</v>
      </c>
      <c r="Y111" s="63">
        <f t="shared" si="357"/>
        <v>3.7974957162976302</v>
      </c>
      <c r="Z111" s="63">
        <f t="shared" si="358"/>
        <v>6.9103075422175326</v>
      </c>
      <c r="AA111" s="63">
        <f t="shared" si="359"/>
        <v>5.0858439947867859</v>
      </c>
      <c r="AB111" s="63">
        <f t="shared" si="360"/>
        <v>3.2483032993823753</v>
      </c>
      <c r="AC111" s="63">
        <f t="shared" si="361"/>
        <v>2.1530843080420614</v>
      </c>
      <c r="AD111" s="63">
        <f t="shared" si="362"/>
        <v>23.350510827253512</v>
      </c>
      <c r="AE111" s="63">
        <f t="shared" si="363"/>
        <v>30.84438929544789</v>
      </c>
      <c r="AF111" s="63">
        <f t="shared" si="364"/>
        <v>26.275011285345201</v>
      </c>
      <c r="AG111" s="63">
        <f t="shared" si="365"/>
        <v>28.869788621994008</v>
      </c>
      <c r="AH111" s="63">
        <f t="shared" si="366"/>
        <v>-3.9827036199357888</v>
      </c>
      <c r="AI111" s="63">
        <f t="shared" si="367"/>
        <v>-7.1092227223385596</v>
      </c>
      <c r="AJ111" s="63">
        <f t="shared" si="368"/>
        <v>-8.1536963756091705</v>
      </c>
      <c r="AK111" s="63">
        <f t="shared" si="369"/>
        <v>-6.7893899301161094</v>
      </c>
      <c r="AL111" s="63">
        <f t="shared" si="370"/>
        <v>1.248420909232876</v>
      </c>
      <c r="AM111" s="63">
        <f t="shared" si="371"/>
        <v>6.5813671037007913</v>
      </c>
      <c r="AN111" s="63">
        <f t="shared" si="372"/>
        <v>4.0750434602895949</v>
      </c>
      <c r="AO111" s="63">
        <f t="shared" si="373"/>
        <v>7.4467876281672982</v>
      </c>
      <c r="AP111" s="63">
        <f t="shared" si="374"/>
        <v>11.117427209856592</v>
      </c>
      <c r="AQ111" s="63">
        <f t="shared" si="375"/>
        <v>11.030297829083164</v>
      </c>
      <c r="AR111" s="63">
        <f t="shared" si="376"/>
        <v>10.921274651551856</v>
      </c>
      <c r="AS111" s="63">
        <f t="shared" si="377"/>
        <v>10.753015571368902</v>
      </c>
      <c r="AT111" s="63">
        <f t="shared" si="378"/>
        <v>11.141253835462559</v>
      </c>
      <c r="AU111" s="63">
        <f t="shared" si="379"/>
        <v>11.979571830610876</v>
      </c>
      <c r="AV111" s="63">
        <f t="shared" si="380"/>
        <v>11.866589491455159</v>
      </c>
      <c r="AW111" s="63">
        <f t="shared" si="381"/>
        <v>9.3023721193369493</v>
      </c>
      <c r="AX111" s="63">
        <f t="shared" si="382"/>
        <v>8.7572973829287548</v>
      </c>
      <c r="AY111" s="63">
        <f t="shared" si="383"/>
        <v>9.336619222766176</v>
      </c>
      <c r="AZ111" s="63">
        <f t="shared" si="384"/>
        <v>12.480321564591264</v>
      </c>
      <c r="BA111" s="63">
        <f t="shared" si="385"/>
        <v>13.45666497763866</v>
      </c>
      <c r="BB111" s="63">
        <f t="shared" si="386"/>
        <v>14.139867181109564</v>
      </c>
      <c r="BC111" s="63">
        <f t="shared" si="387"/>
        <v>15.628939121106116</v>
      </c>
      <c r="BD111" s="63">
        <f t="shared" si="388"/>
        <v>17.628435734343988</v>
      </c>
      <c r="BE111" s="63">
        <f t="shared" si="389"/>
        <v>15.374041838266498</v>
      </c>
      <c r="BF111" s="63">
        <f t="shared" si="390"/>
        <v>7.9185465525919083</v>
      </c>
      <c r="BG111" s="63">
        <f t="shared" si="391"/>
        <v>3.34996337041868</v>
      </c>
      <c r="BH111" s="63">
        <f t="shared" si="392"/>
        <v>10.985779455914111</v>
      </c>
      <c r="BI111" s="63">
        <f t="shared" si="393"/>
        <v>10.636225342204646</v>
      </c>
      <c r="BJ111" s="63">
        <f t="shared" si="394"/>
        <v>9.7172982171056486</v>
      </c>
      <c r="BK111" s="63">
        <f t="shared" si="395"/>
        <v>10.629637212580445</v>
      </c>
      <c r="BL111" s="63">
        <f t="shared" si="396"/>
        <v>7.5294824694243365</v>
      </c>
      <c r="BM111" s="63">
        <f t="shared" si="397"/>
        <v>8.4168126296881063</v>
      </c>
      <c r="BN111" s="63">
        <f t="shared" si="398"/>
        <v>10.937550652009813</v>
      </c>
      <c r="BO111" s="63">
        <f t="shared" si="399"/>
        <v>8.6999872022323128</v>
      </c>
      <c r="BP111" s="63">
        <f t="shared" si="400"/>
        <v>8.1106806898865145</v>
      </c>
      <c r="BQ111" s="63">
        <f t="shared" si="401"/>
        <v>10.693754595329416</v>
      </c>
      <c r="BR111" s="63">
        <f t="shared" si="402"/>
        <v>11.355867831371063</v>
      </c>
      <c r="BS111" s="63">
        <f t="shared" si="403"/>
        <v>12.740088105726882</v>
      </c>
      <c r="BT111" s="63">
        <f t="shared" si="404"/>
        <v>13.030353848733839</v>
      </c>
      <c r="BU111" s="63">
        <f t="shared" si="405"/>
        <v>12.107301678381859</v>
      </c>
      <c r="BV111" s="63">
        <f t="shared" si="406"/>
        <v>10.767516452710471</v>
      </c>
      <c r="BW111" s="63">
        <f t="shared" si="407"/>
        <v>10.824014322139666</v>
      </c>
    </row>
    <row r="112" spans="1:75">
      <c r="A112" s="57" t="s">
        <v>6</v>
      </c>
      <c r="B112" s="137"/>
      <c r="C112" s="64"/>
      <c r="D112" s="64"/>
      <c r="E112" s="64"/>
      <c r="F112" s="64">
        <f t="shared" si="338"/>
        <v>1.0281058943947208</v>
      </c>
      <c r="G112" s="64">
        <f t="shared" si="339"/>
        <v>-0.29402871379774598</v>
      </c>
      <c r="H112" s="64">
        <f t="shared" si="340"/>
        <v>1.7381500023601444</v>
      </c>
      <c r="I112" s="64">
        <f t="shared" si="341"/>
        <v>0.71561205524385696</v>
      </c>
      <c r="J112" s="64">
        <f t="shared" si="342"/>
        <v>7.5232349824247775</v>
      </c>
      <c r="K112" s="64">
        <f t="shared" si="343"/>
        <v>10.593587851169401</v>
      </c>
      <c r="L112" s="64">
        <f t="shared" si="344"/>
        <v>10.329362408600719</v>
      </c>
      <c r="M112" s="64">
        <f t="shared" si="345"/>
        <v>11.336980040376462</v>
      </c>
      <c r="N112" s="64">
        <f t="shared" si="346"/>
        <v>-4.415689143587425</v>
      </c>
      <c r="O112" s="64">
        <f t="shared" si="347"/>
        <v>-4.3126093413731628</v>
      </c>
      <c r="P112" s="64">
        <f t="shared" si="348"/>
        <v>-4.5866023769656836</v>
      </c>
      <c r="Q112" s="64">
        <f t="shared" si="349"/>
        <v>-5.5761677727499359</v>
      </c>
      <c r="R112" s="64">
        <f t="shared" si="350"/>
        <v>-0.16774223802508031</v>
      </c>
      <c r="S112" s="64">
        <f t="shared" si="351"/>
        <v>-4.2201706854579681</v>
      </c>
      <c r="T112" s="64">
        <f t="shared" si="352"/>
        <v>-5.3582156991414651</v>
      </c>
      <c r="U112" s="64">
        <f t="shared" si="353"/>
        <v>-4.3524962200068957</v>
      </c>
      <c r="V112" s="64">
        <f t="shared" si="354"/>
        <v>-0.73571797817363438</v>
      </c>
      <c r="W112" s="64">
        <f t="shared" si="355"/>
        <v>-0.77439149483608261</v>
      </c>
      <c r="X112" s="64">
        <f t="shared" si="356"/>
        <v>2.1023476083663759</v>
      </c>
      <c r="Y112" s="64">
        <f t="shared" si="357"/>
        <v>1.7412476484753532</v>
      </c>
      <c r="Z112" s="64">
        <f t="shared" si="358"/>
        <v>30.579024580497922</v>
      </c>
      <c r="AA112" s="64">
        <f t="shared" si="359"/>
        <v>30.240524285054072</v>
      </c>
      <c r="AB112" s="64">
        <f t="shared" si="360"/>
        <v>30.159774471843026</v>
      </c>
      <c r="AC112" s="64">
        <f t="shared" si="361"/>
        <v>30.601714773449146</v>
      </c>
      <c r="AD112" s="64">
        <f t="shared" si="362"/>
        <v>-23.932765385909583</v>
      </c>
      <c r="AE112" s="64">
        <f t="shared" si="363"/>
        <v>-22.33108501474771</v>
      </c>
      <c r="AF112" s="64">
        <f t="shared" si="364"/>
        <v>-20.846251141128839</v>
      </c>
      <c r="AG112" s="64">
        <f t="shared" si="365"/>
        <v>-18.999527835243455</v>
      </c>
      <c r="AH112" s="64">
        <f t="shared" si="366"/>
        <v>7.2769044933023785</v>
      </c>
      <c r="AI112" s="64">
        <f t="shared" si="367"/>
        <v>9.2482092247234728</v>
      </c>
      <c r="AJ112" s="64">
        <f t="shared" si="368"/>
        <v>10.122593314986947</v>
      </c>
      <c r="AK112" s="64">
        <f t="shared" si="369"/>
        <v>9.0283526558233653</v>
      </c>
      <c r="AL112" s="64">
        <f t="shared" si="370"/>
        <v>9.6322046882790069</v>
      </c>
      <c r="AM112" s="64">
        <f t="shared" si="371"/>
        <v>11.271404186098472</v>
      </c>
      <c r="AN112" s="64">
        <f t="shared" si="372"/>
        <v>11.462079481973218</v>
      </c>
      <c r="AO112" s="64">
        <f t="shared" si="373"/>
        <v>11.526955833271025</v>
      </c>
      <c r="AP112" s="64">
        <f t="shared" si="374"/>
        <v>9.6926793157771911</v>
      </c>
      <c r="AQ112" s="64">
        <f t="shared" si="375"/>
        <v>17.8056131614604</v>
      </c>
      <c r="AR112" s="64">
        <f t="shared" si="376"/>
        <v>17.14179932536069</v>
      </c>
      <c r="AS112" s="64">
        <f t="shared" si="377"/>
        <v>17.929829538914589</v>
      </c>
      <c r="AT112" s="64">
        <f t="shared" si="378"/>
        <v>11.231216429750459</v>
      </c>
      <c r="AU112" s="64">
        <f t="shared" si="379"/>
        <v>9.9547496584395851</v>
      </c>
      <c r="AV112" s="64">
        <f t="shared" si="380"/>
        <v>9.5914491539203599</v>
      </c>
      <c r="AW112" s="64">
        <f t="shared" si="381"/>
        <v>8.0775173736560237</v>
      </c>
      <c r="AX112" s="64">
        <f t="shared" si="382"/>
        <v>27.182135503590192</v>
      </c>
      <c r="AY112" s="64">
        <f t="shared" si="383"/>
        <v>37.030530734240187</v>
      </c>
      <c r="AZ112" s="64">
        <f t="shared" si="384"/>
        <v>37.253414744821271</v>
      </c>
      <c r="BA112" s="64">
        <f t="shared" si="385"/>
        <v>39.410140534276032</v>
      </c>
      <c r="BB112" s="64">
        <f t="shared" si="386"/>
        <v>15.279211854572605</v>
      </c>
      <c r="BC112" s="64">
        <f t="shared" si="387"/>
        <v>17.190808876402798</v>
      </c>
      <c r="BD112" s="64">
        <f t="shared" si="388"/>
        <v>19.44744801173449</v>
      </c>
      <c r="BE112" s="64">
        <f t="shared" si="389"/>
        <v>15.267781864256314</v>
      </c>
      <c r="BF112" s="64">
        <f t="shared" si="390"/>
        <v>16.326900495199524</v>
      </c>
      <c r="BG112" s="64">
        <f t="shared" si="391"/>
        <v>12.072176858284216</v>
      </c>
      <c r="BH112" s="64">
        <f t="shared" si="392"/>
        <v>10.131324483230033</v>
      </c>
      <c r="BI112" s="64">
        <f t="shared" si="393"/>
        <v>15.479066739153268</v>
      </c>
      <c r="BJ112" s="64">
        <f t="shared" si="394"/>
        <v>8.3274981834898529</v>
      </c>
      <c r="BK112" s="64">
        <f t="shared" si="395"/>
        <v>9.4261980955762397</v>
      </c>
      <c r="BL112" s="64">
        <f t="shared" si="396"/>
        <v>6.0222331369319431</v>
      </c>
      <c r="BM112" s="64">
        <f t="shared" si="397"/>
        <v>3.4159642532914196</v>
      </c>
      <c r="BN112" s="64">
        <f t="shared" si="398"/>
        <v>7.5277476465677351</v>
      </c>
      <c r="BO112" s="64">
        <f t="shared" si="399"/>
        <v>4.8064456290470599</v>
      </c>
      <c r="BP112" s="64">
        <f t="shared" si="400"/>
        <v>11.959326480427061</v>
      </c>
      <c r="BQ112" s="64">
        <f t="shared" si="401"/>
        <v>9.1785997628579086</v>
      </c>
      <c r="BR112" s="64">
        <f t="shared" si="402"/>
        <v>9.8927038626609445</v>
      </c>
      <c r="BS112" s="64">
        <f t="shared" si="403"/>
        <v>13.168079616660519</v>
      </c>
      <c r="BT112" s="64">
        <f t="shared" si="404"/>
        <v>10.815363881401616</v>
      </c>
      <c r="BU112" s="64">
        <f t="shared" si="405"/>
        <v>10.168700925134114</v>
      </c>
      <c r="BV112" s="64">
        <f t="shared" si="406"/>
        <v>9.9557620184801827</v>
      </c>
      <c r="BW112" s="64">
        <f t="shared" si="407"/>
        <v>10.364308418140675</v>
      </c>
    </row>
    <row r="113" spans="1:75">
      <c r="A113" s="53" t="s">
        <v>7</v>
      </c>
      <c r="B113" s="140"/>
      <c r="C113" s="62"/>
      <c r="D113" s="62"/>
      <c r="E113" s="62"/>
      <c r="F113" s="62">
        <f t="shared" si="338"/>
        <v>13.440573423276275</v>
      </c>
      <c r="G113" s="62">
        <f t="shared" si="339"/>
        <v>15.247153580398029</v>
      </c>
      <c r="H113" s="62">
        <f t="shared" si="340"/>
        <v>14.862766662112255</v>
      </c>
      <c r="I113" s="62">
        <f t="shared" si="341"/>
        <v>14.725020747871035</v>
      </c>
      <c r="J113" s="62">
        <f t="shared" si="342"/>
        <v>12.228948869645704</v>
      </c>
      <c r="K113" s="62">
        <f t="shared" si="343"/>
        <v>8.9219362990399897</v>
      </c>
      <c r="L113" s="62">
        <f t="shared" si="344"/>
        <v>9.2812411067136367</v>
      </c>
      <c r="M113" s="62">
        <f t="shared" si="345"/>
        <v>9.6349286796354203</v>
      </c>
      <c r="N113" s="62">
        <f t="shared" si="346"/>
        <v>10.12653064704033</v>
      </c>
      <c r="O113" s="62">
        <f t="shared" si="347"/>
        <v>9.9245494739386722</v>
      </c>
      <c r="P113" s="62">
        <f t="shared" si="348"/>
        <v>10.121008824294732</v>
      </c>
      <c r="Q113" s="62">
        <f t="shared" si="349"/>
        <v>10.217533822893586</v>
      </c>
      <c r="R113" s="62">
        <f t="shared" si="350"/>
        <v>7.9728560022799391</v>
      </c>
      <c r="S113" s="62">
        <f t="shared" si="351"/>
        <v>9.3179492459646145</v>
      </c>
      <c r="T113" s="62">
        <f t="shared" si="352"/>
        <v>8.5255664904091137</v>
      </c>
      <c r="U113" s="62">
        <f t="shared" si="353"/>
        <v>7.6443986066720395</v>
      </c>
      <c r="V113" s="62">
        <f t="shared" si="354"/>
        <v>9.8136892982288906</v>
      </c>
      <c r="W113" s="62">
        <f t="shared" si="355"/>
        <v>9.6842490990973911</v>
      </c>
      <c r="X113" s="62">
        <f t="shared" si="356"/>
        <v>9.5037613999175967</v>
      </c>
      <c r="Y113" s="62">
        <f t="shared" si="357"/>
        <v>9.4587510793445162</v>
      </c>
      <c r="Z113" s="62">
        <f t="shared" si="358"/>
        <v>10.334727697723551</v>
      </c>
      <c r="AA113" s="62">
        <f t="shared" si="359"/>
        <v>8.4817559504238584</v>
      </c>
      <c r="AB113" s="62">
        <f t="shared" si="360"/>
        <v>8.3862994165814495</v>
      </c>
      <c r="AC113" s="62">
        <f t="shared" si="361"/>
        <v>8.0766441562850044</v>
      </c>
      <c r="AD113" s="62">
        <f t="shared" si="362"/>
        <v>7.9068699480225453</v>
      </c>
      <c r="AE113" s="62">
        <f t="shared" si="363"/>
        <v>9.5986933500852505</v>
      </c>
      <c r="AF113" s="62">
        <f t="shared" si="364"/>
        <v>10.914289737311112</v>
      </c>
      <c r="AG113" s="62">
        <f t="shared" si="365"/>
        <v>9.4686869321952631</v>
      </c>
      <c r="AH113" s="62">
        <f t="shared" si="366"/>
        <v>11.241666590303218</v>
      </c>
      <c r="AI113" s="62">
        <f t="shared" si="367"/>
        <v>11.741444191981463</v>
      </c>
      <c r="AJ113" s="62">
        <f t="shared" si="368"/>
        <v>11.203676255102387</v>
      </c>
      <c r="AK113" s="62">
        <f t="shared" si="369"/>
        <v>13.570480455808278</v>
      </c>
      <c r="AL113" s="62">
        <f t="shared" si="370"/>
        <v>11.346164541798535</v>
      </c>
      <c r="AM113" s="62">
        <f t="shared" si="371"/>
        <v>9.5300378529077054</v>
      </c>
      <c r="AN113" s="62">
        <f t="shared" si="372"/>
        <v>9.8903101635569044</v>
      </c>
      <c r="AO113" s="62">
        <f t="shared" si="373"/>
        <v>14.102976085322927</v>
      </c>
      <c r="AP113" s="62">
        <f t="shared" si="374"/>
        <v>9.6540850269703693</v>
      </c>
      <c r="AQ113" s="62">
        <f t="shared" si="375"/>
        <v>12.100255264827027</v>
      </c>
      <c r="AR113" s="62">
        <f t="shared" si="376"/>
        <v>14.126366817971073</v>
      </c>
      <c r="AS113" s="62">
        <f t="shared" si="377"/>
        <v>10.690088388990889</v>
      </c>
      <c r="AT113" s="62">
        <f t="shared" si="378"/>
        <v>11.862905117653519</v>
      </c>
      <c r="AU113" s="62">
        <f t="shared" si="379"/>
        <v>8.5713574538739312</v>
      </c>
      <c r="AV113" s="62">
        <f t="shared" si="380"/>
        <v>10.51117610700282</v>
      </c>
      <c r="AW113" s="62">
        <f t="shared" si="381"/>
        <v>10.566544615298941</v>
      </c>
      <c r="AX113" s="62">
        <f t="shared" si="382"/>
        <v>10.226598133177074</v>
      </c>
      <c r="AY113" s="62">
        <f t="shared" si="383"/>
        <v>12.900886624339286</v>
      </c>
      <c r="AZ113" s="62">
        <f t="shared" si="384"/>
        <v>11.397209791446409</v>
      </c>
      <c r="BA113" s="62">
        <f t="shared" si="385"/>
        <v>12.603622018354818</v>
      </c>
      <c r="BB113" s="62">
        <f t="shared" si="386"/>
        <v>11.517498919182609</v>
      </c>
      <c r="BC113" s="62">
        <f t="shared" si="387"/>
        <v>11.174760900430353</v>
      </c>
      <c r="BD113" s="62">
        <f t="shared" si="388"/>
        <v>12.114678483046383</v>
      </c>
      <c r="BE113" s="62">
        <f t="shared" si="389"/>
        <v>8.9228191114337321</v>
      </c>
      <c r="BF113" s="62">
        <f t="shared" si="390"/>
        <v>9.8961694633067641</v>
      </c>
      <c r="BG113" s="62">
        <f t="shared" si="391"/>
        <v>9.0679258724167511</v>
      </c>
      <c r="BH113" s="62">
        <f t="shared" si="392"/>
        <v>8.2568004833911779</v>
      </c>
      <c r="BI113" s="62">
        <f t="shared" si="393"/>
        <v>13.184536346701115</v>
      </c>
      <c r="BJ113" s="62">
        <f t="shared" si="394"/>
        <v>14.704606196250197</v>
      </c>
      <c r="BK113" s="62">
        <f t="shared" si="395"/>
        <v>13.264886256835512</v>
      </c>
      <c r="BL113" s="62">
        <f t="shared" si="396"/>
        <v>13.921984305743852</v>
      </c>
      <c r="BM113" s="62">
        <f t="shared" si="397"/>
        <v>10.788428172340666</v>
      </c>
      <c r="BN113" s="62">
        <f t="shared" si="398"/>
        <v>10.224015376729287</v>
      </c>
      <c r="BO113" s="62">
        <f t="shared" si="399"/>
        <v>13.282350416232994</v>
      </c>
      <c r="BP113" s="62">
        <f t="shared" si="400"/>
        <v>11.797950531122821</v>
      </c>
      <c r="BQ113" s="62">
        <f t="shared" si="401"/>
        <v>7.9162709730058882</v>
      </c>
      <c r="BR113" s="62">
        <f t="shared" si="402"/>
        <v>9.2413444647731815</v>
      </c>
      <c r="BS113" s="62">
        <f t="shared" si="403"/>
        <v>7.9416754966497916</v>
      </c>
      <c r="BT113" s="62">
        <f t="shared" si="404"/>
        <v>7.4182041700215278</v>
      </c>
      <c r="BU113" s="62">
        <f t="shared" si="405"/>
        <v>8.8485441034318431</v>
      </c>
      <c r="BV113" s="62">
        <f t="shared" si="406"/>
        <v>6.9346437758097608</v>
      </c>
      <c r="BW113" s="62">
        <f t="shared" si="407"/>
        <v>8.2278118762683352</v>
      </c>
    </row>
    <row r="114" spans="1:75">
      <c r="A114" s="60" t="s">
        <v>8</v>
      </c>
      <c r="B114" s="136"/>
      <c r="C114" s="63"/>
      <c r="D114" s="63"/>
      <c r="E114" s="63"/>
      <c r="F114" s="63">
        <f t="shared" si="338"/>
        <v>12.881305820831956</v>
      </c>
      <c r="G114" s="63">
        <f t="shared" si="339"/>
        <v>6.8244663450536773</v>
      </c>
      <c r="H114" s="63">
        <f t="shared" si="340"/>
        <v>6.0160446013911013</v>
      </c>
      <c r="I114" s="63">
        <f t="shared" si="341"/>
        <v>3.9730632724179809</v>
      </c>
      <c r="J114" s="63">
        <f t="shared" si="342"/>
        <v>6.8696587166303251</v>
      </c>
      <c r="K114" s="63">
        <f t="shared" si="343"/>
        <v>9.6132192735231303</v>
      </c>
      <c r="L114" s="63">
        <f t="shared" si="344"/>
        <v>10.62878663143843</v>
      </c>
      <c r="M114" s="63">
        <f t="shared" si="345"/>
        <v>11.875720800160529</v>
      </c>
      <c r="N114" s="63">
        <f t="shared" si="346"/>
        <v>6.0510510494372696</v>
      </c>
      <c r="O114" s="63">
        <f t="shared" si="347"/>
        <v>4.0307303320742864</v>
      </c>
      <c r="P114" s="63">
        <f t="shared" si="348"/>
        <v>8.9062656145461325</v>
      </c>
      <c r="Q114" s="63">
        <f t="shared" si="349"/>
        <v>15.157134371666181</v>
      </c>
      <c r="R114" s="63">
        <f t="shared" si="350"/>
        <v>14.132713349975083</v>
      </c>
      <c r="S114" s="63">
        <f t="shared" si="351"/>
        <v>24.752923969744675</v>
      </c>
      <c r="T114" s="63">
        <f t="shared" si="352"/>
        <v>19.251546464871996</v>
      </c>
      <c r="U114" s="63">
        <f t="shared" si="353"/>
        <v>13.969796700839831</v>
      </c>
      <c r="V114" s="63">
        <f t="shared" si="354"/>
        <v>15.985166350357535</v>
      </c>
      <c r="W114" s="63">
        <f t="shared" si="355"/>
        <v>14.320152565888607</v>
      </c>
      <c r="X114" s="63">
        <f t="shared" si="356"/>
        <v>12.059158555210074</v>
      </c>
      <c r="Y114" s="63">
        <f t="shared" si="357"/>
        <v>10.829937573825907</v>
      </c>
      <c r="Z114" s="63">
        <f t="shared" si="358"/>
        <v>11.320133784244934</v>
      </c>
      <c r="AA114" s="63">
        <f t="shared" si="359"/>
        <v>6.0371819015349706</v>
      </c>
      <c r="AB114" s="63">
        <f t="shared" si="360"/>
        <v>5.5049460672111961</v>
      </c>
      <c r="AC114" s="63">
        <f t="shared" si="361"/>
        <v>4.5170080029314263</v>
      </c>
      <c r="AD114" s="63">
        <f t="shared" si="362"/>
        <v>4.99563009660063</v>
      </c>
      <c r="AE114" s="63">
        <f t="shared" si="363"/>
        <v>6.7459267729237089</v>
      </c>
      <c r="AF114" s="63">
        <f t="shared" si="364"/>
        <v>8.8556461055022311</v>
      </c>
      <c r="AG114" s="63">
        <f t="shared" si="365"/>
        <v>11.329172504374965</v>
      </c>
      <c r="AH114" s="63">
        <f t="shared" si="366"/>
        <v>10.767835614574915</v>
      </c>
      <c r="AI114" s="63">
        <f t="shared" si="367"/>
        <v>11.654172960985388</v>
      </c>
      <c r="AJ114" s="63">
        <f t="shared" si="368"/>
        <v>11.913983605411479</v>
      </c>
      <c r="AK114" s="63">
        <f t="shared" si="369"/>
        <v>11.858705418283311</v>
      </c>
      <c r="AL114" s="63">
        <f t="shared" si="370"/>
        <v>9.3631018332415401</v>
      </c>
      <c r="AM114" s="63">
        <f t="shared" si="371"/>
        <v>11.234833786437576</v>
      </c>
      <c r="AN114" s="63">
        <f t="shared" si="372"/>
        <v>10.879208185231629</v>
      </c>
      <c r="AO114" s="63">
        <f t="shared" si="373"/>
        <v>14.714066646083579</v>
      </c>
      <c r="AP114" s="63">
        <f t="shared" si="374"/>
        <v>9.4116727350062401</v>
      </c>
      <c r="AQ114" s="63">
        <f t="shared" si="375"/>
        <v>7.5784547121914434</v>
      </c>
      <c r="AR114" s="63">
        <f t="shared" si="376"/>
        <v>12.054888838523709</v>
      </c>
      <c r="AS114" s="63">
        <f t="shared" si="377"/>
        <v>7.7688220901892953</v>
      </c>
      <c r="AT114" s="63">
        <f t="shared" si="378"/>
        <v>13.370890055909602</v>
      </c>
      <c r="AU114" s="63">
        <f t="shared" si="379"/>
        <v>13.416926186546895</v>
      </c>
      <c r="AV114" s="63">
        <f t="shared" si="380"/>
        <v>9.2807996765995142</v>
      </c>
      <c r="AW114" s="63">
        <f t="shared" si="381"/>
        <v>10.192290361330093</v>
      </c>
      <c r="AX114" s="63">
        <f t="shared" si="382"/>
        <v>6.6005002715165197</v>
      </c>
      <c r="AY114" s="63">
        <f t="shared" si="383"/>
        <v>7.5448052562854144</v>
      </c>
      <c r="AZ114" s="63">
        <f t="shared" si="384"/>
        <v>9.3462245235385204</v>
      </c>
      <c r="BA114" s="63">
        <f t="shared" si="385"/>
        <v>8.6879800065686261</v>
      </c>
      <c r="BB114" s="63">
        <f t="shared" si="386"/>
        <v>11.277799357570849</v>
      </c>
      <c r="BC114" s="63">
        <f t="shared" si="387"/>
        <v>13.540681726770709</v>
      </c>
      <c r="BD114" s="63">
        <f t="shared" si="388"/>
        <v>10.767256993967573</v>
      </c>
      <c r="BE114" s="63">
        <f t="shared" si="389"/>
        <v>9.6142584730565801</v>
      </c>
      <c r="BF114" s="63">
        <f t="shared" si="390"/>
        <v>8.7743657568044959</v>
      </c>
      <c r="BG114" s="63">
        <f t="shared" si="391"/>
        <v>5.9578672501686132</v>
      </c>
      <c r="BH114" s="63">
        <f t="shared" si="392"/>
        <v>9.9462004812142624</v>
      </c>
      <c r="BI114" s="63">
        <f t="shared" si="393"/>
        <v>7.1475381522417587</v>
      </c>
      <c r="BJ114" s="63">
        <f t="shared" si="394"/>
        <v>10.239749307065301</v>
      </c>
      <c r="BK114" s="63">
        <f t="shared" si="395"/>
        <v>12.148061603946704</v>
      </c>
      <c r="BL114" s="63">
        <f t="shared" si="396"/>
        <v>10.822783194095285</v>
      </c>
      <c r="BM114" s="63">
        <f t="shared" si="397"/>
        <v>13.928580474249857</v>
      </c>
      <c r="BN114" s="63">
        <f t="shared" si="398"/>
        <v>14.155571046507157</v>
      </c>
      <c r="BO114" s="63">
        <f t="shared" si="399"/>
        <v>12.433927306681268</v>
      </c>
      <c r="BP114" s="63">
        <f t="shared" si="400"/>
        <v>11.512321026856394</v>
      </c>
      <c r="BQ114" s="63">
        <f t="shared" si="401"/>
        <v>10.579956627690473</v>
      </c>
      <c r="BR114" s="63">
        <f t="shared" si="402"/>
        <v>8.9520183297670233</v>
      </c>
      <c r="BS114" s="63">
        <f t="shared" si="403"/>
        <v>8.4076108569012504</v>
      </c>
      <c r="BT114" s="63">
        <f t="shared" si="404"/>
        <v>7.4352456900490678</v>
      </c>
      <c r="BU114" s="63">
        <f t="shared" si="405"/>
        <v>5.8883700483508807</v>
      </c>
      <c r="BV114" s="63">
        <f t="shared" si="406"/>
        <v>7.6396447132925021</v>
      </c>
      <c r="BW114" s="63">
        <f t="shared" si="407"/>
        <v>7.0835736816918251</v>
      </c>
    </row>
    <row r="115" spans="1:75">
      <c r="A115" s="60" t="s">
        <v>9</v>
      </c>
      <c r="B115" s="136"/>
      <c r="C115" s="63"/>
      <c r="D115" s="63"/>
      <c r="E115" s="63"/>
      <c r="F115" s="63">
        <f t="shared" si="338"/>
        <v>14.539533854945375</v>
      </c>
      <c r="G115" s="63">
        <f t="shared" si="339"/>
        <v>11.843935617857824</v>
      </c>
      <c r="H115" s="63">
        <f t="shared" si="340"/>
        <v>10.768943505748434</v>
      </c>
      <c r="I115" s="63">
        <f t="shared" si="341"/>
        <v>10.46397574274644</v>
      </c>
      <c r="J115" s="63">
        <f t="shared" si="342"/>
        <v>10.297119467193561</v>
      </c>
      <c r="K115" s="63">
        <f t="shared" si="343"/>
        <v>5.6015741751992119</v>
      </c>
      <c r="L115" s="63">
        <f t="shared" si="344"/>
        <v>5.9455423878487013</v>
      </c>
      <c r="M115" s="63">
        <f t="shared" si="345"/>
        <v>5.670087147501004</v>
      </c>
      <c r="N115" s="63">
        <f t="shared" si="346"/>
        <v>4.8597384582849559</v>
      </c>
      <c r="O115" s="63">
        <f t="shared" si="347"/>
        <v>8.7150095828127849</v>
      </c>
      <c r="P115" s="63">
        <f t="shared" si="348"/>
        <v>7.2399060770631909</v>
      </c>
      <c r="Q115" s="63">
        <f t="shared" si="349"/>
        <v>6.9163736504233313</v>
      </c>
      <c r="R115" s="63">
        <f t="shared" si="350"/>
        <v>3.0047310310263398</v>
      </c>
      <c r="S115" s="63">
        <f t="shared" si="351"/>
        <v>2.1963167939599058</v>
      </c>
      <c r="T115" s="63">
        <f t="shared" si="352"/>
        <v>3.5373698091126213</v>
      </c>
      <c r="U115" s="63">
        <f t="shared" si="353"/>
        <v>3.1304329786772485</v>
      </c>
      <c r="V115" s="63">
        <f t="shared" si="354"/>
        <v>6.3381615421817097</v>
      </c>
      <c r="W115" s="63">
        <f t="shared" si="355"/>
        <v>6.866129587235152</v>
      </c>
      <c r="X115" s="63">
        <f t="shared" si="356"/>
        <v>6.1805898569431212</v>
      </c>
      <c r="Y115" s="63">
        <f t="shared" si="357"/>
        <v>5.8773199916338319</v>
      </c>
      <c r="Z115" s="63">
        <f t="shared" si="358"/>
        <v>7.1103655723158719</v>
      </c>
      <c r="AA115" s="63">
        <f t="shared" si="359"/>
        <v>5.707061967217383</v>
      </c>
      <c r="AB115" s="63">
        <f t="shared" si="360"/>
        <v>5.0387947975959388</v>
      </c>
      <c r="AC115" s="63">
        <f t="shared" si="361"/>
        <v>6.7440073256682957</v>
      </c>
      <c r="AD115" s="63">
        <f t="shared" si="362"/>
        <v>2.2511217052732246</v>
      </c>
      <c r="AE115" s="63">
        <f t="shared" si="363"/>
        <v>3.6778334542575015</v>
      </c>
      <c r="AF115" s="63">
        <f t="shared" si="364"/>
        <v>4.5508802354014986</v>
      </c>
      <c r="AG115" s="63">
        <f t="shared" si="365"/>
        <v>6.2764650089700389</v>
      </c>
      <c r="AH115" s="63">
        <f t="shared" si="366"/>
        <v>11.424160985245972</v>
      </c>
      <c r="AI115" s="63">
        <f t="shared" si="367"/>
        <v>12.340411472800662</v>
      </c>
      <c r="AJ115" s="63">
        <f t="shared" si="368"/>
        <v>11.427189934445298</v>
      </c>
      <c r="AK115" s="63">
        <f t="shared" si="369"/>
        <v>11.376837760093283</v>
      </c>
      <c r="AL115" s="63">
        <f t="shared" si="370"/>
        <v>3.3116440067243285</v>
      </c>
      <c r="AM115" s="63">
        <f t="shared" si="371"/>
        <v>2.5005094612897008</v>
      </c>
      <c r="AN115" s="63">
        <f t="shared" si="372"/>
        <v>11.90482526985641</v>
      </c>
      <c r="AO115" s="63">
        <f t="shared" si="373"/>
        <v>20.045420099283977</v>
      </c>
      <c r="AP115" s="63">
        <f t="shared" si="374"/>
        <v>10.952814967759593</v>
      </c>
      <c r="AQ115" s="63">
        <f t="shared" si="375"/>
        <v>18.694718702258633</v>
      </c>
      <c r="AR115" s="63">
        <f t="shared" si="376"/>
        <v>12.731825448484463</v>
      </c>
      <c r="AS115" s="63">
        <f t="shared" si="377"/>
        <v>1.3454489158805878</v>
      </c>
      <c r="AT115" s="63">
        <f t="shared" si="378"/>
        <v>11.518762346461683</v>
      </c>
      <c r="AU115" s="63">
        <f t="shared" si="379"/>
        <v>5.1475007918456903</v>
      </c>
      <c r="AV115" s="63">
        <f t="shared" si="380"/>
        <v>4.5715642928375715</v>
      </c>
      <c r="AW115" s="63">
        <f t="shared" si="381"/>
        <v>7.7522860250710046</v>
      </c>
      <c r="AX115" s="63">
        <f t="shared" si="382"/>
        <v>8.4306870822809952</v>
      </c>
      <c r="AY115" s="63">
        <f t="shared" si="383"/>
        <v>7.4210134130315586</v>
      </c>
      <c r="AZ115" s="63">
        <f t="shared" si="384"/>
        <v>7.8177708722444379</v>
      </c>
      <c r="BA115" s="63">
        <f t="shared" si="385"/>
        <v>7.5205736892267048</v>
      </c>
      <c r="BB115" s="63">
        <f t="shared" si="386"/>
        <v>6.6973928691985023</v>
      </c>
      <c r="BC115" s="63">
        <f t="shared" si="387"/>
        <v>6.3950391984348505</v>
      </c>
      <c r="BD115" s="63">
        <f t="shared" si="388"/>
        <v>7.0497308577091813</v>
      </c>
      <c r="BE115" s="63">
        <f t="shared" si="389"/>
        <v>4.3728168162211078</v>
      </c>
      <c r="BF115" s="63">
        <f t="shared" si="390"/>
        <v>3.7832240461671129</v>
      </c>
      <c r="BG115" s="63">
        <f t="shared" si="391"/>
        <v>4.730645545526289</v>
      </c>
      <c r="BH115" s="63">
        <f t="shared" si="392"/>
        <v>6.1018638874770739</v>
      </c>
      <c r="BI115" s="63">
        <f t="shared" si="393"/>
        <v>7.4267453449483769</v>
      </c>
      <c r="BJ115" s="63">
        <f t="shared" si="394"/>
        <v>12.391605365666454</v>
      </c>
      <c r="BK115" s="63">
        <f t="shared" si="395"/>
        <v>11.53510615452903</v>
      </c>
      <c r="BL115" s="63">
        <f t="shared" si="396"/>
        <v>10.684492217208971</v>
      </c>
      <c r="BM115" s="63">
        <f t="shared" si="397"/>
        <v>11.707752209839692</v>
      </c>
      <c r="BN115" s="63">
        <f t="shared" si="398"/>
        <v>8.2136395959127366</v>
      </c>
      <c r="BO115" s="63">
        <f t="shared" si="399"/>
        <v>13.888559467434414</v>
      </c>
      <c r="BP115" s="63">
        <f t="shared" si="400"/>
        <v>11.405772706047088</v>
      </c>
      <c r="BQ115" s="63">
        <f t="shared" si="401"/>
        <v>12.065541081145314</v>
      </c>
      <c r="BR115" s="63">
        <f t="shared" si="402"/>
        <v>7.3280976326346279</v>
      </c>
      <c r="BS115" s="63">
        <f t="shared" si="403"/>
        <v>7.0195042665583092</v>
      </c>
      <c r="BT115" s="63">
        <f t="shared" si="404"/>
        <v>7.2191329166871778</v>
      </c>
      <c r="BU115" s="63">
        <f t="shared" si="405"/>
        <v>8.1030208428977986</v>
      </c>
      <c r="BV115" s="63">
        <f t="shared" si="406"/>
        <v>7.9378881078951178</v>
      </c>
      <c r="BW115" s="63">
        <f t="shared" si="407"/>
        <v>7.1071340046413525</v>
      </c>
    </row>
    <row r="116" spans="1:75">
      <c r="A116" s="60" t="s">
        <v>10</v>
      </c>
      <c r="B116" s="136"/>
      <c r="C116" s="63"/>
      <c r="D116" s="63"/>
      <c r="E116" s="63"/>
      <c r="F116" s="63">
        <f t="shared" si="338"/>
        <v>8.2665948375761307</v>
      </c>
      <c r="G116" s="63">
        <f t="shared" si="339"/>
        <v>13.352766017824177</v>
      </c>
      <c r="H116" s="63">
        <f t="shared" si="340"/>
        <v>12.842772352009781</v>
      </c>
      <c r="I116" s="63">
        <f t="shared" si="341"/>
        <v>15.72853062151712</v>
      </c>
      <c r="J116" s="63">
        <f t="shared" si="342"/>
        <v>16.289410136452918</v>
      </c>
      <c r="K116" s="63">
        <f t="shared" si="343"/>
        <v>16.275708451487212</v>
      </c>
      <c r="L116" s="63">
        <f t="shared" si="344"/>
        <v>13.991605467594978</v>
      </c>
      <c r="M116" s="63">
        <f t="shared" si="345"/>
        <v>14.841186120970381</v>
      </c>
      <c r="N116" s="63">
        <f t="shared" si="346"/>
        <v>18.731150195403739</v>
      </c>
      <c r="O116" s="63">
        <f t="shared" si="347"/>
        <v>15.540947807011218</v>
      </c>
      <c r="P116" s="63">
        <f t="shared" si="348"/>
        <v>17.263813779221994</v>
      </c>
      <c r="Q116" s="63">
        <f t="shared" si="349"/>
        <v>11.672985558381672</v>
      </c>
      <c r="R116" s="63">
        <f t="shared" si="350"/>
        <v>15.289238905938763</v>
      </c>
      <c r="S116" s="63">
        <f t="shared" si="351"/>
        <v>13.144008221802524</v>
      </c>
      <c r="T116" s="63">
        <f t="shared" si="352"/>
        <v>12.21911446494058</v>
      </c>
      <c r="U116" s="63">
        <f t="shared" si="353"/>
        <v>12.481812493702003</v>
      </c>
      <c r="V116" s="63">
        <f t="shared" si="354"/>
        <v>8.2223334233501042</v>
      </c>
      <c r="W116" s="63">
        <f t="shared" si="355"/>
        <v>8.9071226063315159</v>
      </c>
      <c r="X116" s="63">
        <f t="shared" si="356"/>
        <v>10.291888831531438</v>
      </c>
      <c r="Y116" s="63">
        <f t="shared" si="357"/>
        <v>11.991266025656794</v>
      </c>
      <c r="Z116" s="63">
        <f t="shared" si="358"/>
        <v>12.49626843590581</v>
      </c>
      <c r="AA116" s="63">
        <f t="shared" si="359"/>
        <v>13.096950576289611</v>
      </c>
      <c r="AB116" s="63">
        <f t="shared" si="360"/>
        <v>16.958088129691561</v>
      </c>
      <c r="AC116" s="63">
        <f t="shared" si="361"/>
        <v>15.605829252782316</v>
      </c>
      <c r="AD116" s="63">
        <f t="shared" si="362"/>
        <v>15.47239999633771</v>
      </c>
      <c r="AE116" s="63">
        <f t="shared" si="363"/>
        <v>18.431206107246993</v>
      </c>
      <c r="AF116" s="63">
        <f t="shared" si="364"/>
        <v>14.556174443008807</v>
      </c>
      <c r="AG116" s="63">
        <f t="shared" si="365"/>
        <v>13.029228142139946</v>
      </c>
      <c r="AH116" s="63">
        <f t="shared" si="366"/>
        <v>14.233305979136865</v>
      </c>
      <c r="AI116" s="63">
        <f t="shared" si="367"/>
        <v>12.741087958518085</v>
      </c>
      <c r="AJ116" s="63">
        <f t="shared" si="368"/>
        <v>16.707895686023306</v>
      </c>
      <c r="AK116" s="63">
        <f t="shared" si="369"/>
        <v>18.398515892552901</v>
      </c>
      <c r="AL116" s="63">
        <f t="shared" si="370"/>
        <v>16.487985439924127</v>
      </c>
      <c r="AM116" s="63">
        <f t="shared" si="371"/>
        <v>14.732662404261742</v>
      </c>
      <c r="AN116" s="63">
        <f t="shared" si="372"/>
        <v>16.069888505634612</v>
      </c>
      <c r="AO116" s="63">
        <f t="shared" si="373"/>
        <v>17.124022389132779</v>
      </c>
      <c r="AP116" s="63">
        <f t="shared" si="374"/>
        <v>17.785369552379009</v>
      </c>
      <c r="AQ116" s="63">
        <f t="shared" si="375"/>
        <v>22.568501996061912</v>
      </c>
      <c r="AR116" s="63">
        <f t="shared" si="376"/>
        <v>22.838556843698719</v>
      </c>
      <c r="AS116" s="63">
        <f t="shared" si="377"/>
        <v>23.75387434848987</v>
      </c>
      <c r="AT116" s="63">
        <f t="shared" si="378"/>
        <v>15.304639166324296</v>
      </c>
      <c r="AU116" s="63">
        <f t="shared" si="379"/>
        <v>13.740188762762292</v>
      </c>
      <c r="AV116" s="63">
        <f t="shared" si="380"/>
        <v>10.606529175961606</v>
      </c>
      <c r="AW116" s="63">
        <f t="shared" si="381"/>
        <v>8.7547577647296571</v>
      </c>
      <c r="AX116" s="63">
        <f t="shared" si="382"/>
        <v>15.876630265240591</v>
      </c>
      <c r="AY116" s="63">
        <f t="shared" si="383"/>
        <v>15.529489154559052</v>
      </c>
      <c r="AZ116" s="63">
        <f t="shared" si="384"/>
        <v>15.35621947069458</v>
      </c>
      <c r="BA116" s="63">
        <f t="shared" si="385"/>
        <v>18.298435658360539</v>
      </c>
      <c r="BB116" s="63">
        <f t="shared" si="386"/>
        <v>15.292638157434871</v>
      </c>
      <c r="BC116" s="63">
        <f t="shared" si="387"/>
        <v>10.462580792056867</v>
      </c>
      <c r="BD116" s="63">
        <f t="shared" si="388"/>
        <v>15.199597397221773</v>
      </c>
      <c r="BE116" s="63">
        <f t="shared" si="389"/>
        <v>7.2943660545952627</v>
      </c>
      <c r="BF116" s="63">
        <f t="shared" si="390"/>
        <v>3.450447420778139</v>
      </c>
      <c r="BG116" s="63">
        <f t="shared" si="391"/>
        <v>2.5311553085263538</v>
      </c>
      <c r="BH116" s="63">
        <f t="shared" si="392"/>
        <v>2.3148072788623297</v>
      </c>
      <c r="BI116" s="63">
        <f t="shared" si="393"/>
        <v>3.0974305104470541</v>
      </c>
      <c r="BJ116" s="63">
        <f t="shared" si="394"/>
        <v>13.482481914996411</v>
      </c>
      <c r="BK116" s="63">
        <f t="shared" si="395"/>
        <v>15.32291926744927</v>
      </c>
      <c r="BL116" s="63">
        <f t="shared" si="396"/>
        <v>11.192604758443309</v>
      </c>
      <c r="BM116" s="63">
        <f t="shared" si="397"/>
        <v>12.449637097967859</v>
      </c>
      <c r="BN116" s="63">
        <f t="shared" si="398"/>
        <v>11.838592789311511</v>
      </c>
      <c r="BO116" s="63">
        <f t="shared" si="399"/>
        <v>11.078960492012493</v>
      </c>
      <c r="BP116" s="63">
        <f t="shared" si="400"/>
        <v>11.634183906016796</v>
      </c>
      <c r="BQ116" s="63">
        <f t="shared" si="401"/>
        <v>10.692769935138154</v>
      </c>
      <c r="BR116" s="63">
        <f t="shared" si="402"/>
        <v>11.241190289741581</v>
      </c>
      <c r="BS116" s="63">
        <f t="shared" si="403"/>
        <v>12.070377211188738</v>
      </c>
      <c r="BT116" s="63">
        <f t="shared" si="404"/>
        <v>7.2887976814098865</v>
      </c>
      <c r="BU116" s="63">
        <f t="shared" si="405"/>
        <v>6.6445364510186486</v>
      </c>
      <c r="BV116" s="63">
        <f t="shared" si="406"/>
        <v>6.1804357599096118</v>
      </c>
      <c r="BW116" s="63">
        <f t="shared" si="407"/>
        <v>4.6902807143971481</v>
      </c>
    </row>
    <row r="117" spans="1:75">
      <c r="A117" s="60" t="s">
        <v>11</v>
      </c>
      <c r="B117" s="136"/>
      <c r="C117" s="63"/>
      <c r="D117" s="63"/>
      <c r="E117" s="63"/>
      <c r="F117" s="63">
        <f t="shared" si="338"/>
        <v>11.718892022800327</v>
      </c>
      <c r="G117" s="63">
        <f t="shared" si="339"/>
        <v>12.101831103678522</v>
      </c>
      <c r="H117" s="63">
        <f t="shared" si="340"/>
        <v>11.964086586269959</v>
      </c>
      <c r="I117" s="63">
        <f t="shared" si="341"/>
        <v>12.224091611597059</v>
      </c>
      <c r="J117" s="63">
        <f t="shared" si="342"/>
        <v>15.543036545395747</v>
      </c>
      <c r="K117" s="63">
        <f t="shared" si="343"/>
        <v>14.911415751394619</v>
      </c>
      <c r="L117" s="63">
        <f t="shared" si="344"/>
        <v>14.415763522671401</v>
      </c>
      <c r="M117" s="63">
        <f t="shared" si="345"/>
        <v>14.172598257444216</v>
      </c>
      <c r="N117" s="63">
        <f t="shared" si="346"/>
        <v>9.8633511200772261</v>
      </c>
      <c r="O117" s="63">
        <f t="shared" si="347"/>
        <v>8.7284165946816188</v>
      </c>
      <c r="P117" s="63">
        <f t="shared" si="348"/>
        <v>9.7240307219614355</v>
      </c>
      <c r="Q117" s="63">
        <f t="shared" si="349"/>
        <v>9.5832676145496212</v>
      </c>
      <c r="R117" s="63">
        <f t="shared" si="350"/>
        <v>12.31883805872689</v>
      </c>
      <c r="S117" s="63">
        <f t="shared" si="351"/>
        <v>12.008675919173422</v>
      </c>
      <c r="T117" s="63">
        <f t="shared" si="352"/>
        <v>11.829758026140077</v>
      </c>
      <c r="U117" s="63">
        <f t="shared" si="353"/>
        <v>11.572892784861999</v>
      </c>
      <c r="V117" s="63">
        <f t="shared" si="354"/>
        <v>14.529243701752526</v>
      </c>
      <c r="W117" s="63">
        <f t="shared" si="355"/>
        <v>16.658507641957467</v>
      </c>
      <c r="X117" s="63">
        <f t="shared" si="356"/>
        <v>14.803526861601396</v>
      </c>
      <c r="Y117" s="63">
        <f t="shared" si="357"/>
        <v>13.74754252056564</v>
      </c>
      <c r="Z117" s="63">
        <f t="shared" si="358"/>
        <v>13.968320869285634</v>
      </c>
      <c r="AA117" s="63">
        <f t="shared" si="359"/>
        <v>10.559494086657697</v>
      </c>
      <c r="AB117" s="63">
        <f t="shared" si="360"/>
        <v>8.2461902343169768</v>
      </c>
      <c r="AC117" s="63">
        <f t="shared" si="361"/>
        <v>6.975934894571262</v>
      </c>
      <c r="AD117" s="63">
        <f t="shared" si="362"/>
        <v>9.1411817348448974</v>
      </c>
      <c r="AE117" s="63">
        <f t="shared" si="363"/>
        <v>10.02102547063825</v>
      </c>
      <c r="AF117" s="63">
        <f t="shared" si="364"/>
        <v>9.9387766100880093</v>
      </c>
      <c r="AG117" s="63">
        <f t="shared" si="365"/>
        <v>10.881041363513244</v>
      </c>
      <c r="AH117" s="63">
        <f t="shared" si="366"/>
        <v>10.487526253986912</v>
      </c>
      <c r="AI117" s="63">
        <f t="shared" si="367"/>
        <v>11.282206057213831</v>
      </c>
      <c r="AJ117" s="63">
        <f t="shared" si="368"/>
        <v>11.758468019766823</v>
      </c>
      <c r="AK117" s="63">
        <f t="shared" si="369"/>
        <v>14.582828418850768</v>
      </c>
      <c r="AL117" s="63">
        <f t="shared" si="370"/>
        <v>13.577314136460952</v>
      </c>
      <c r="AM117" s="63">
        <f t="shared" si="371"/>
        <v>9.0717764238775249</v>
      </c>
      <c r="AN117" s="63">
        <f t="shared" si="372"/>
        <v>7.9956031441503015</v>
      </c>
      <c r="AO117" s="63">
        <f t="shared" si="373"/>
        <v>9.4154733200118645</v>
      </c>
      <c r="AP117" s="63">
        <f t="shared" si="374"/>
        <v>6.4861910181579923</v>
      </c>
      <c r="AQ117" s="63">
        <f t="shared" si="375"/>
        <v>7.9960436329469644</v>
      </c>
      <c r="AR117" s="63">
        <f t="shared" si="376"/>
        <v>8.8506049902029407</v>
      </c>
      <c r="AS117" s="63">
        <f t="shared" si="377"/>
        <v>6.2536358888999981</v>
      </c>
      <c r="AT117" s="63">
        <f t="shared" si="378"/>
        <v>9.8254812314738675</v>
      </c>
      <c r="AU117" s="63">
        <f t="shared" si="379"/>
        <v>11.181287436278838</v>
      </c>
      <c r="AV117" s="63">
        <f t="shared" si="380"/>
        <v>11.160703783454736</v>
      </c>
      <c r="AW117" s="63">
        <f t="shared" si="381"/>
        <v>11.631719032001991</v>
      </c>
      <c r="AX117" s="63">
        <f t="shared" si="382"/>
        <v>11.565116867680361</v>
      </c>
      <c r="AY117" s="63">
        <f t="shared" si="383"/>
        <v>12.141681584642146</v>
      </c>
      <c r="AZ117" s="63">
        <f t="shared" si="384"/>
        <v>11.802810671554038</v>
      </c>
      <c r="BA117" s="63">
        <f t="shared" si="385"/>
        <v>12.765740829184502</v>
      </c>
      <c r="BB117" s="63">
        <f t="shared" si="386"/>
        <v>10.156206384947367</v>
      </c>
      <c r="BC117" s="63">
        <f t="shared" si="387"/>
        <v>8.8756269536701016</v>
      </c>
      <c r="BD117" s="63">
        <f t="shared" si="388"/>
        <v>9.5658516447270365</v>
      </c>
      <c r="BE117" s="63">
        <f t="shared" si="389"/>
        <v>8.3393748586044509</v>
      </c>
      <c r="BF117" s="63">
        <f t="shared" si="390"/>
        <v>8.7463730408306439</v>
      </c>
      <c r="BG117" s="63">
        <f t="shared" si="391"/>
        <v>8.9943410149688319</v>
      </c>
      <c r="BH117" s="63">
        <f t="shared" si="392"/>
        <v>10.007897151252269</v>
      </c>
      <c r="BI117" s="63">
        <f t="shared" si="393"/>
        <v>8.6781560207102668</v>
      </c>
      <c r="BJ117" s="63">
        <f t="shared" si="394"/>
        <v>8.1749434642520278</v>
      </c>
      <c r="BK117" s="63">
        <f t="shared" si="395"/>
        <v>8.2673106287794695</v>
      </c>
      <c r="BL117" s="63">
        <f t="shared" si="396"/>
        <v>8.1444369905891829</v>
      </c>
      <c r="BM117" s="63">
        <f t="shared" si="397"/>
        <v>8.8656079005882553</v>
      </c>
      <c r="BN117" s="63">
        <f t="shared" si="398"/>
        <v>9.2117457123037916</v>
      </c>
      <c r="BO117" s="63">
        <f t="shared" si="399"/>
        <v>8.6364965852179889</v>
      </c>
      <c r="BP117" s="63">
        <f t="shared" si="400"/>
        <v>9.7112942520128911</v>
      </c>
      <c r="BQ117" s="63">
        <f t="shared" si="401"/>
        <v>8.2650064946772872</v>
      </c>
      <c r="BR117" s="63">
        <f t="shared" si="402"/>
        <v>6.9999622700783233</v>
      </c>
      <c r="BS117" s="63">
        <f t="shared" si="403"/>
        <v>6.708595374233199</v>
      </c>
      <c r="BT117" s="63">
        <f t="shared" si="404"/>
        <v>6.1234473505531355</v>
      </c>
      <c r="BU117" s="63">
        <f t="shared" si="405"/>
        <v>5.9349449355876649</v>
      </c>
      <c r="BV117" s="63">
        <f t="shared" si="406"/>
        <v>6.3434488087810879</v>
      </c>
      <c r="BW117" s="63">
        <f t="shared" si="407"/>
        <v>5.5756038800976482</v>
      </c>
    </row>
    <row r="118" spans="1:75">
      <c r="A118" s="57" t="s">
        <v>12</v>
      </c>
      <c r="B118" s="137"/>
      <c r="C118" s="64"/>
      <c r="D118" s="64"/>
      <c r="E118" s="64"/>
      <c r="F118" s="64">
        <f t="shared" si="338"/>
        <v>15.74821112713504</v>
      </c>
      <c r="G118" s="64">
        <f t="shared" si="339"/>
        <v>23.511335477773653</v>
      </c>
      <c r="H118" s="64">
        <f t="shared" si="340"/>
        <v>23.922454360349608</v>
      </c>
      <c r="I118" s="64">
        <f t="shared" si="341"/>
        <v>24.615743878150447</v>
      </c>
      <c r="J118" s="64">
        <f t="shared" si="342"/>
        <v>13.491632299561591</v>
      </c>
      <c r="K118" s="64">
        <f t="shared" si="343"/>
        <v>5.7388647632937531</v>
      </c>
      <c r="L118" s="64">
        <f t="shared" si="344"/>
        <v>6.9250206348450334</v>
      </c>
      <c r="M118" s="64">
        <f t="shared" si="345"/>
        <v>7.010291490587031</v>
      </c>
      <c r="N118" s="64">
        <f t="shared" si="346"/>
        <v>11.511134269552945</v>
      </c>
      <c r="O118" s="64">
        <f t="shared" si="347"/>
        <v>11.597266914424921</v>
      </c>
      <c r="P118" s="64">
        <f t="shared" si="348"/>
        <v>9.4289603418345642</v>
      </c>
      <c r="Q118" s="64">
        <f t="shared" si="349"/>
        <v>8.6092078178724947</v>
      </c>
      <c r="R118" s="64">
        <f t="shared" si="350"/>
        <v>3.0523890130456897</v>
      </c>
      <c r="S118" s="64">
        <f t="shared" si="351"/>
        <v>2.9909502534976466</v>
      </c>
      <c r="T118" s="64">
        <f t="shared" si="352"/>
        <v>2.78757282207446</v>
      </c>
      <c r="U118" s="64">
        <f t="shared" si="353"/>
        <v>2.6536062373579505</v>
      </c>
      <c r="V118" s="64">
        <f t="shared" si="354"/>
        <v>7.2531188737523413</v>
      </c>
      <c r="W118" s="64">
        <f t="shared" si="355"/>
        <v>6.3425557529470957</v>
      </c>
      <c r="X118" s="64">
        <f t="shared" si="356"/>
        <v>7.322430062588424</v>
      </c>
      <c r="Y118" s="64">
        <f t="shared" si="357"/>
        <v>7.5815815839731115</v>
      </c>
      <c r="Z118" s="64">
        <f t="shared" si="358"/>
        <v>8.9276168140322234</v>
      </c>
      <c r="AA118" s="64">
        <f t="shared" si="359"/>
        <v>8.3341879242166481</v>
      </c>
      <c r="AB118" s="64">
        <f t="shared" si="360"/>
        <v>7.7095971303692128</v>
      </c>
      <c r="AC118" s="64">
        <f t="shared" si="361"/>
        <v>7.9735523852386123</v>
      </c>
      <c r="AD118" s="64">
        <f t="shared" si="362"/>
        <v>8.0774468991616786</v>
      </c>
      <c r="AE118" s="64">
        <f t="shared" si="363"/>
        <v>9.5248177235415437</v>
      </c>
      <c r="AF118" s="64">
        <f t="shared" si="364"/>
        <v>13.526525172971196</v>
      </c>
      <c r="AG118" s="64">
        <f t="shared" si="365"/>
        <v>7.3621468133191676</v>
      </c>
      <c r="AH118" s="64">
        <f t="shared" si="366"/>
        <v>10.250983213012407</v>
      </c>
      <c r="AI118" s="64">
        <f t="shared" si="367"/>
        <v>11.188084420806417</v>
      </c>
      <c r="AJ118" s="64">
        <f t="shared" si="368"/>
        <v>7.6518399273131674</v>
      </c>
      <c r="AK118" s="64">
        <f t="shared" si="369"/>
        <v>12.781617975348947</v>
      </c>
      <c r="AL118" s="64">
        <f t="shared" si="370"/>
        <v>12.302352222715912</v>
      </c>
      <c r="AM118" s="64">
        <f t="shared" si="371"/>
        <v>8.9780476522368602</v>
      </c>
      <c r="AN118" s="64">
        <f t="shared" si="372"/>
        <v>5.6920900683330178</v>
      </c>
      <c r="AO118" s="64">
        <f t="shared" si="373"/>
        <v>11.034304716984179</v>
      </c>
      <c r="AP118" s="64">
        <f t="shared" si="374"/>
        <v>6.2264669668478749</v>
      </c>
      <c r="AQ118" s="64">
        <f t="shared" si="375"/>
        <v>7.8296085716669284</v>
      </c>
      <c r="AR118" s="64">
        <f t="shared" si="376"/>
        <v>12.758954663988774</v>
      </c>
      <c r="AS118" s="64">
        <f t="shared" si="377"/>
        <v>11.28615660782544</v>
      </c>
      <c r="AT118" s="64">
        <f t="shared" si="378"/>
        <v>9.9221914627298009</v>
      </c>
      <c r="AU118" s="64">
        <f t="shared" si="379"/>
        <v>2.9395620836391672</v>
      </c>
      <c r="AV118" s="64">
        <f t="shared" si="380"/>
        <v>13.674583529468661</v>
      </c>
      <c r="AW118" s="64">
        <f t="shared" si="381"/>
        <v>12.928290114220609</v>
      </c>
      <c r="AX118" s="64">
        <f t="shared" si="382"/>
        <v>9.0752017550364528</v>
      </c>
      <c r="AY118" s="64">
        <f t="shared" si="383"/>
        <v>17.366727622279619</v>
      </c>
      <c r="AZ118" s="64">
        <f t="shared" si="384"/>
        <v>11.394017187213585</v>
      </c>
      <c r="BA118" s="64">
        <f t="shared" si="385"/>
        <v>13.729652647246157</v>
      </c>
      <c r="BB118" s="64">
        <f t="shared" si="386"/>
        <v>11.649461460387162</v>
      </c>
      <c r="BC118" s="64">
        <f t="shared" si="387"/>
        <v>13.152914571876103</v>
      </c>
      <c r="BD118" s="64">
        <f t="shared" si="388"/>
        <v>13.819818656699336</v>
      </c>
      <c r="BE118" s="64">
        <f t="shared" si="389"/>
        <v>11.642610210539306</v>
      </c>
      <c r="BF118" s="64">
        <f t="shared" si="390"/>
        <v>17.634949349999641</v>
      </c>
      <c r="BG118" s="64">
        <f t="shared" si="391"/>
        <v>17.078585515398586</v>
      </c>
      <c r="BH118" s="64">
        <f t="shared" si="392"/>
        <v>11.550610905561292</v>
      </c>
      <c r="BI118" s="64">
        <f t="shared" si="393"/>
        <v>27.29003369036397</v>
      </c>
      <c r="BJ118" s="64">
        <f t="shared" si="394"/>
        <v>20.878057222622743</v>
      </c>
      <c r="BK118" s="64">
        <f t="shared" si="395"/>
        <v>15.031592910837215</v>
      </c>
      <c r="BL118" s="64">
        <f t="shared" si="396"/>
        <v>20.58731532128208</v>
      </c>
      <c r="BM118" s="64">
        <f t="shared" si="397"/>
        <v>8.5173978408873108</v>
      </c>
      <c r="BN118" s="64">
        <f t="shared" si="398"/>
        <v>8.4044309609199512</v>
      </c>
      <c r="BO118" s="64">
        <f t="shared" si="399"/>
        <v>16.379476505422851</v>
      </c>
      <c r="BP118" s="64">
        <f t="shared" si="400"/>
        <v>12.828616806676038</v>
      </c>
      <c r="BQ118" s="64">
        <f t="shared" si="401"/>
        <v>3.4347570782747332</v>
      </c>
      <c r="BR118" s="64">
        <f t="shared" si="402"/>
        <v>9.5615558829349894</v>
      </c>
      <c r="BS118" s="64">
        <f t="shared" si="403"/>
        <v>6.0581412545158804</v>
      </c>
      <c r="BT118" s="64">
        <f t="shared" si="404"/>
        <v>7.9454407678706849</v>
      </c>
      <c r="BU118" s="64">
        <f t="shared" si="405"/>
        <v>13.076867347678037</v>
      </c>
      <c r="BV118" s="64">
        <f t="shared" si="406"/>
        <v>6.901283906127385</v>
      </c>
      <c r="BW118" s="64">
        <f t="shared" si="407"/>
        <v>12.147680453446066</v>
      </c>
    </row>
    <row r="119" spans="1:75" hidden="1">
      <c r="A119" s="53" t="s">
        <v>13</v>
      </c>
      <c r="B119" s="140"/>
      <c r="C119" s="62"/>
      <c r="D119" s="62"/>
      <c r="E119" s="62"/>
      <c r="F119" s="62">
        <f t="shared" si="338"/>
        <v>12.221524825751423</v>
      </c>
      <c r="G119" s="62">
        <f t="shared" si="339"/>
        <v>12.857186681546237</v>
      </c>
      <c r="H119" s="62">
        <f t="shared" si="340"/>
        <v>12.522309713157858</v>
      </c>
      <c r="I119" s="62">
        <f t="shared" si="341"/>
        <v>11.044716405649336</v>
      </c>
      <c r="J119" s="62">
        <f t="shared" si="342"/>
        <v>9.7000245282808173</v>
      </c>
      <c r="K119" s="62">
        <f t="shared" si="343"/>
        <v>8.4907234025155436</v>
      </c>
      <c r="L119" s="62">
        <f t="shared" si="344"/>
        <v>8.2372362140517019</v>
      </c>
      <c r="M119" s="62">
        <f t="shared" si="345"/>
        <v>8.7263791762619469</v>
      </c>
      <c r="N119" s="62">
        <f t="shared" si="346"/>
        <v>10.232725060800247</v>
      </c>
      <c r="O119" s="62">
        <f t="shared" si="347"/>
        <v>10.30777003733332</v>
      </c>
      <c r="P119" s="62">
        <f t="shared" si="348"/>
        <v>10.139778026515208</v>
      </c>
      <c r="Q119" s="62">
        <f t="shared" si="349"/>
        <v>10.661609879471827</v>
      </c>
      <c r="R119" s="62">
        <f t="shared" si="350"/>
        <v>6.5223981674343596</v>
      </c>
      <c r="S119" s="62">
        <f t="shared" si="351"/>
        <v>7.0621644396403838</v>
      </c>
      <c r="T119" s="62">
        <f t="shared" si="352"/>
        <v>6.1768181995814366</v>
      </c>
      <c r="U119" s="62">
        <f t="shared" si="353"/>
        <v>5.9149560838468354</v>
      </c>
      <c r="V119" s="62">
        <f t="shared" si="354"/>
        <v>9.0701157250561462</v>
      </c>
      <c r="W119" s="62">
        <f t="shared" si="355"/>
        <v>9.3998924456983204</v>
      </c>
      <c r="X119" s="62">
        <f t="shared" si="356"/>
        <v>9.5132771862646965</v>
      </c>
      <c r="Y119" s="62">
        <f t="shared" si="357"/>
        <v>9.0001746563311986</v>
      </c>
      <c r="Z119" s="62">
        <f t="shared" si="358"/>
        <v>10.158287399193256</v>
      </c>
      <c r="AA119" s="62">
        <f t="shared" si="359"/>
        <v>8.4990504162616212</v>
      </c>
      <c r="AB119" s="62">
        <f t="shared" si="360"/>
        <v>8.2344055181141442</v>
      </c>
      <c r="AC119" s="62">
        <f t="shared" si="361"/>
        <v>8.1775437180251931</v>
      </c>
      <c r="AD119" s="62">
        <f t="shared" si="362"/>
        <v>8.4345570228350404</v>
      </c>
      <c r="AE119" s="62">
        <f t="shared" si="363"/>
        <v>10.857500144436926</v>
      </c>
      <c r="AF119" s="62">
        <f t="shared" si="364"/>
        <v>11.93636504519394</v>
      </c>
      <c r="AG119" s="62">
        <f t="shared" si="365"/>
        <v>10.510739341476041</v>
      </c>
      <c r="AH119" s="62">
        <f t="shared" si="366"/>
        <v>9.6224615891290046</v>
      </c>
      <c r="AI119" s="62">
        <f t="shared" si="367"/>
        <v>9.0078059198262999</v>
      </c>
      <c r="AJ119" s="62">
        <f t="shared" si="368"/>
        <v>8.2918003608103561</v>
      </c>
      <c r="AK119" s="62">
        <f t="shared" si="369"/>
        <v>9.9845548726080438</v>
      </c>
      <c r="AL119" s="62">
        <f t="shared" si="370"/>
        <v>9.1701646986602086</v>
      </c>
      <c r="AM119" s="62">
        <f t="shared" si="371"/>
        <v>8.3111129238633552</v>
      </c>
      <c r="AN119" s="62">
        <f t="shared" si="372"/>
        <v>8.4712625717624466</v>
      </c>
      <c r="AO119" s="62">
        <f t="shared" si="373"/>
        <v>11.241660192234164</v>
      </c>
      <c r="AP119" s="62">
        <f t="shared" si="374"/>
        <v>8.1224199029758033</v>
      </c>
      <c r="AQ119" s="62">
        <f t="shared" si="375"/>
        <v>9.5748045536609681</v>
      </c>
      <c r="AR119" s="62">
        <f t="shared" si="376"/>
        <v>11.167754063728026</v>
      </c>
      <c r="AS119" s="62">
        <f t="shared" si="377"/>
        <v>9.4084593320157222</v>
      </c>
      <c r="AT119" s="62">
        <f t="shared" si="378"/>
        <v>10.893577853806827</v>
      </c>
      <c r="AU119" s="62">
        <f t="shared" si="379"/>
        <v>9.2338047474500939</v>
      </c>
      <c r="AV119" s="62">
        <f t="shared" si="380"/>
        <v>10.543285206198211</v>
      </c>
      <c r="AW119" s="62">
        <f t="shared" si="381"/>
        <v>11.086274923512907</v>
      </c>
      <c r="AX119" s="62">
        <f t="shared" si="382"/>
        <v>11.618458639576184</v>
      </c>
      <c r="AY119" s="62">
        <f t="shared" si="383"/>
        <v>13.790615771124207</v>
      </c>
      <c r="AZ119" s="62">
        <f t="shared" si="384"/>
        <v>13.088066581032216</v>
      </c>
      <c r="BA119" s="62">
        <f t="shared" si="385"/>
        <v>14.167270064746114</v>
      </c>
      <c r="BB119" s="62">
        <f t="shared" si="386"/>
        <v>12.396194448285227</v>
      </c>
      <c r="BC119" s="62">
        <f t="shared" si="387"/>
        <v>12.145699803010974</v>
      </c>
      <c r="BD119" s="62">
        <f t="shared" si="388"/>
        <v>13.043807959889591</v>
      </c>
      <c r="BE119" s="62">
        <f t="shared" si="389"/>
        <v>10.457907036487759</v>
      </c>
      <c r="BF119" s="62">
        <f t="shared" si="390"/>
        <v>9.2124610069684802</v>
      </c>
      <c r="BG119" s="62">
        <f t="shared" si="391"/>
        <v>7.6810926025935684</v>
      </c>
      <c r="BH119" s="62">
        <f t="shared" si="392"/>
        <v>7.9161049775140366</v>
      </c>
      <c r="BI119" s="62">
        <f t="shared" si="393"/>
        <v>11.225463717351561</v>
      </c>
      <c r="BJ119" s="62">
        <f t="shared" si="394"/>
        <v>13.321075815652772</v>
      </c>
      <c r="BK119" s="62">
        <f t="shared" si="395"/>
        <v>12.682123541662765</v>
      </c>
      <c r="BL119" s="62">
        <f t="shared" si="396"/>
        <v>12.152260944127073</v>
      </c>
      <c r="BM119" s="62">
        <f t="shared" si="397"/>
        <v>10.520359879781916</v>
      </c>
      <c r="BN119" s="62">
        <f t="shared" si="398"/>
        <v>9.6021350313219767</v>
      </c>
      <c r="BO119" s="62">
        <f t="shared" si="399"/>
        <v>11.326629460122181</v>
      </c>
      <c r="BP119" s="62">
        <f t="shared" si="400"/>
        <v>10.283190370768622</v>
      </c>
      <c r="BQ119" s="62">
        <f t="shared" si="401"/>
        <v>7.7623257965714147</v>
      </c>
      <c r="BR119" s="62">
        <f t="shared" si="402"/>
        <v>9.1545422928831535</v>
      </c>
      <c r="BS119" s="62">
        <f t="shared" si="403"/>
        <v>8.4701757689350501</v>
      </c>
      <c r="BT119" s="62">
        <f t="shared" si="404"/>
        <v>8.1419351890644442</v>
      </c>
      <c r="BU119" s="62">
        <f t="shared" si="405"/>
        <v>9.0808697727157526</v>
      </c>
      <c r="BV119" s="62">
        <f t="shared" si="406"/>
        <v>7.6092743651494015</v>
      </c>
      <c r="BW119" s="62">
        <f t="shared" si="407"/>
        <v>8.6485440171093266</v>
      </c>
    </row>
    <row r="120" spans="1:75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</row>
    <row r="121" spans="1:75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338"/>
        <v>12.221524825751423</v>
      </c>
      <c r="G121" s="65">
        <f t="shared" si="339"/>
        <v>12.857186681546237</v>
      </c>
      <c r="H121" s="65">
        <f t="shared" si="340"/>
        <v>12.522309713157858</v>
      </c>
      <c r="I121" s="65">
        <f t="shared" si="341"/>
        <v>11.044716405649336</v>
      </c>
      <c r="J121" s="65">
        <f t="shared" si="342"/>
        <v>9.7000245282808173</v>
      </c>
      <c r="K121" s="65">
        <f t="shared" si="343"/>
        <v>8.4907234025155436</v>
      </c>
      <c r="L121" s="65">
        <f t="shared" si="344"/>
        <v>8.2372362140517019</v>
      </c>
      <c r="M121" s="65">
        <f t="shared" si="345"/>
        <v>8.7263791762619469</v>
      </c>
      <c r="N121" s="65">
        <f t="shared" si="346"/>
        <v>10.232725060800247</v>
      </c>
      <c r="O121" s="65">
        <f t="shared" si="347"/>
        <v>10.30777003733332</v>
      </c>
      <c r="P121" s="65">
        <f t="shared" si="348"/>
        <v>10.139778026515208</v>
      </c>
      <c r="Q121" s="65">
        <f t="shared" si="349"/>
        <v>10.661609879471827</v>
      </c>
      <c r="R121" s="65">
        <f t="shared" si="350"/>
        <v>6.5223981674343596</v>
      </c>
      <c r="S121" s="65">
        <f t="shared" si="351"/>
        <v>7.0621644396403838</v>
      </c>
      <c r="T121" s="65">
        <f t="shared" si="352"/>
        <v>6.1768181995814366</v>
      </c>
      <c r="U121" s="65">
        <f t="shared" si="353"/>
        <v>5.9149560838468354</v>
      </c>
      <c r="V121" s="65">
        <f>V119</f>
        <v>9.0701157250561462</v>
      </c>
      <c r="W121" s="65">
        <f>W119</f>
        <v>9.3998924456983204</v>
      </c>
      <c r="X121" s="65">
        <f>X119</f>
        <v>9.5132771862646965</v>
      </c>
      <c r="Y121" s="65">
        <f>Y119</f>
        <v>9.0001746563311986</v>
      </c>
      <c r="Z121" s="65">
        <f t="shared" si="358"/>
        <v>10.158287399193256</v>
      </c>
      <c r="AA121" s="65">
        <f t="shared" si="359"/>
        <v>8.4990504162616212</v>
      </c>
      <c r="AB121" s="65">
        <f t="shared" si="360"/>
        <v>8.2344055181141442</v>
      </c>
      <c r="AC121" s="65">
        <f t="shared" si="361"/>
        <v>8.1775437180251931</v>
      </c>
      <c r="AD121" s="65">
        <f t="shared" si="362"/>
        <v>8.4345570228350404</v>
      </c>
      <c r="AE121" s="65">
        <f t="shared" si="363"/>
        <v>10.857500144436926</v>
      </c>
      <c r="AF121" s="65">
        <f t="shared" si="364"/>
        <v>11.93636504519394</v>
      </c>
      <c r="AG121" s="65">
        <f t="shared" si="365"/>
        <v>10.510739341476041</v>
      </c>
      <c r="AH121" s="65">
        <f t="shared" si="366"/>
        <v>9.6224615891290046</v>
      </c>
      <c r="AI121" s="65">
        <f t="shared" si="367"/>
        <v>9.0078059198262999</v>
      </c>
      <c r="AJ121" s="65">
        <f t="shared" si="368"/>
        <v>8.2918003608103561</v>
      </c>
      <c r="AK121" s="65">
        <f t="shared" si="369"/>
        <v>9.9845548726080438</v>
      </c>
      <c r="AL121" s="65">
        <f t="shared" si="370"/>
        <v>9.1701646986602086</v>
      </c>
      <c r="AM121" s="65">
        <f t="shared" si="371"/>
        <v>8.3111129238633552</v>
      </c>
      <c r="AN121" s="65">
        <f t="shared" si="372"/>
        <v>8.4712625717624466</v>
      </c>
      <c r="AO121" s="65">
        <f t="shared" si="373"/>
        <v>11.241660192234164</v>
      </c>
      <c r="AP121" s="65">
        <f t="shared" si="374"/>
        <v>8.1224199029758033</v>
      </c>
      <c r="AQ121" s="65">
        <f t="shared" si="375"/>
        <v>9.5748045536609681</v>
      </c>
      <c r="AR121" s="65">
        <f t="shared" si="376"/>
        <v>11.167754063728026</v>
      </c>
      <c r="AS121" s="65">
        <f t="shared" si="377"/>
        <v>9.4084593320157222</v>
      </c>
      <c r="AT121" s="65">
        <f t="shared" si="378"/>
        <v>10.893577853806827</v>
      </c>
      <c r="AU121" s="65">
        <f t="shared" si="379"/>
        <v>9.2338047474500939</v>
      </c>
      <c r="AV121" s="65">
        <f t="shared" si="380"/>
        <v>10.543285206198211</v>
      </c>
      <c r="AW121" s="65">
        <f t="shared" si="381"/>
        <v>11.086274923512907</v>
      </c>
      <c r="AX121" s="65">
        <f t="shared" si="382"/>
        <v>11.618458639576184</v>
      </c>
      <c r="AY121" s="65">
        <f t="shared" si="383"/>
        <v>13.790615771124207</v>
      </c>
      <c r="AZ121" s="65">
        <f t="shared" si="384"/>
        <v>13.088066581032216</v>
      </c>
      <c r="BA121" s="65">
        <f t="shared" si="385"/>
        <v>14.167270064746114</v>
      </c>
      <c r="BB121" s="65">
        <f t="shared" si="386"/>
        <v>12.396194448285227</v>
      </c>
      <c r="BC121" s="65">
        <f t="shared" si="387"/>
        <v>12.145699803010974</v>
      </c>
      <c r="BD121" s="65">
        <f t="shared" si="388"/>
        <v>13.043807959889591</v>
      </c>
      <c r="BE121" s="65">
        <f t="shared" si="389"/>
        <v>10.457907036487759</v>
      </c>
      <c r="BF121" s="65">
        <f t="shared" si="390"/>
        <v>9.2124610069684802</v>
      </c>
      <c r="BG121" s="65">
        <f t="shared" si="391"/>
        <v>7.6810926025935684</v>
      </c>
      <c r="BH121" s="65">
        <f t="shared" si="392"/>
        <v>7.9161049775140366</v>
      </c>
      <c r="BI121" s="65">
        <f t="shared" si="393"/>
        <v>11.225463717351561</v>
      </c>
      <c r="BJ121" s="65">
        <f t="shared" si="394"/>
        <v>13.321075815652772</v>
      </c>
      <c r="BK121" s="65">
        <f t="shared" si="395"/>
        <v>12.682123541662765</v>
      </c>
      <c r="BL121" s="65">
        <f t="shared" si="396"/>
        <v>12.152260944127073</v>
      </c>
      <c r="BM121" s="65">
        <f t="shared" ref="BM121" si="408">(BM41-BI41)/BI41*100</f>
        <v>10.520359879781916</v>
      </c>
      <c r="BN121" s="65">
        <f t="shared" ref="BN121" si="409">(BN41-BJ41)/BJ41*100</f>
        <v>9.6021350313219767</v>
      </c>
      <c r="BO121" s="65">
        <f t="shared" ref="BO121" si="410">(BO41-BK41)/BK41*100</f>
        <v>11.326629460122181</v>
      </c>
      <c r="BP121" s="65">
        <f t="shared" ref="BP121" si="411">(BP41-BL41)/BL41*100</f>
        <v>10.283190370768622</v>
      </c>
      <c r="BQ121" s="65">
        <f t="shared" ref="BQ121" si="412">(BQ41-BM41)/BM41*100</f>
        <v>7.7623257965714147</v>
      </c>
      <c r="BR121" s="65">
        <f t="shared" ref="BR121" si="413">(BR41-BN41)/BN41*100</f>
        <v>9.1545422928831535</v>
      </c>
      <c r="BS121" s="65">
        <f t="shared" ref="BS121" si="414">(BS41-BO41)/BO41*100</f>
        <v>8.4701757689350501</v>
      </c>
      <c r="BT121" s="65">
        <f t="shared" ref="BT121" si="415">(BT41-BP41)/BP41*100</f>
        <v>8.1419351890644442</v>
      </c>
      <c r="BU121" s="65">
        <f t="shared" ref="BU121" si="416">(BU41-BQ41)/BQ41*100</f>
        <v>9.0808697727157526</v>
      </c>
      <c r="BV121" s="65">
        <f t="shared" ref="BV121" si="417">(BV41-BR41)/BR41*100</f>
        <v>7.6092743651494015</v>
      </c>
      <c r="BW121" s="65">
        <f t="shared" ref="BW121" si="418">(BW41-BS41)/BS41*100</f>
        <v>8.6485440171093266</v>
      </c>
    </row>
  </sheetData>
  <mergeCells count="7">
    <mergeCell ref="A1:BW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0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14" t="s">
        <v>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15.755920632109918</v>
      </c>
      <c r="C3" s="87">
        <v>1.1641151039321567</v>
      </c>
      <c r="D3" s="87">
        <v>51.959476239073709</v>
      </c>
      <c r="E3" s="74">
        <v>6.7647281893925912</v>
      </c>
      <c r="F3" s="87">
        <v>6.5278800568773363</v>
      </c>
      <c r="G3" s="87">
        <v>23.671088468710082</v>
      </c>
      <c r="H3" s="87">
        <v>0.79365397888219347</v>
      </c>
      <c r="I3" s="74">
        <v>14.585266262524389</v>
      </c>
      <c r="J3" s="87">
        <v>7.1755661270830506</v>
      </c>
      <c r="K3" s="87">
        <v>11.80721065316996</v>
      </c>
      <c r="L3" s="87">
        <v>12.642245706465314</v>
      </c>
      <c r="M3" s="87">
        <v>12.007437492564934</v>
      </c>
      <c r="N3" s="87">
        <v>21.992519361891933</v>
      </c>
      <c r="O3" s="74">
        <v>12.133343715528635</v>
      </c>
      <c r="P3" s="87" t="e">
        <v>#DIV/0!</v>
      </c>
      <c r="Q3" s="75">
        <v>12.133343715528635</v>
      </c>
    </row>
    <row r="4" spans="1:17">
      <c r="A4" s="76">
        <f>A3+1</f>
        <v>1997</v>
      </c>
      <c r="B4" s="73">
        <v>7.3551487894837635</v>
      </c>
      <c r="C4" s="87">
        <v>5.8585850963848101</v>
      </c>
      <c r="D4" s="87">
        <v>9.827078380392642</v>
      </c>
      <c r="E4" s="74">
        <v>6.6128378622246329</v>
      </c>
      <c r="F4" s="87">
        <v>5.8976934695865841</v>
      </c>
      <c r="G4" s="87">
        <v>8.7764749522658576</v>
      </c>
      <c r="H4" s="87">
        <v>9.9957461224966213</v>
      </c>
      <c r="I4" s="74">
        <v>9.974766784972374</v>
      </c>
      <c r="J4" s="87">
        <v>9.8388406785784586</v>
      </c>
      <c r="K4" s="87">
        <v>6.7964294205515197</v>
      </c>
      <c r="L4" s="87">
        <v>15.311531976518472</v>
      </c>
      <c r="M4" s="87">
        <v>14.74121102833203</v>
      </c>
      <c r="N4" s="87">
        <v>8.175741899909033</v>
      </c>
      <c r="O4" s="74">
        <v>8.7742895591954646</v>
      </c>
      <c r="P4" s="87" t="e">
        <v>#DIV/0!</v>
      </c>
      <c r="Q4" s="75">
        <v>8.7742895591954646</v>
      </c>
    </row>
    <row r="5" spans="1:17">
      <c r="A5" s="76">
        <f t="shared" ref="A5:A16" si="0">A4+1</f>
        <v>1998</v>
      </c>
      <c r="B5" s="73">
        <v>14.054793933644657</v>
      </c>
      <c r="C5" s="87">
        <v>19.633548837469792</v>
      </c>
      <c r="D5" s="87">
        <v>5.1731199569270396</v>
      </c>
      <c r="E5" s="74">
        <v>10.078040731404931</v>
      </c>
      <c r="F5" s="87">
        <v>13.279428668345549</v>
      </c>
      <c r="G5" s="87">
        <v>1.1184558137718923</v>
      </c>
      <c r="H5" s="87">
        <v>-4.7508619381405488</v>
      </c>
      <c r="I5" s="74">
        <v>10.099752818947721</v>
      </c>
      <c r="J5" s="87">
        <v>8.8616359594315828</v>
      </c>
      <c r="K5" s="87">
        <v>6.9458018494496176</v>
      </c>
      <c r="L5" s="87">
        <v>15.666630569924834</v>
      </c>
      <c r="M5" s="87">
        <v>9.4751352054395088</v>
      </c>
      <c r="N5" s="87">
        <v>10.260455180862728</v>
      </c>
      <c r="O5" s="74">
        <v>10.342446046655486</v>
      </c>
      <c r="P5" s="87" t="e">
        <v>#DIV/0!</v>
      </c>
      <c r="Q5" s="75">
        <v>10.342446046655486</v>
      </c>
    </row>
    <row r="6" spans="1:17">
      <c r="A6" s="76">
        <f t="shared" si="0"/>
        <v>1999</v>
      </c>
      <c r="B6" s="73">
        <v>-8.4431152978667257</v>
      </c>
      <c r="C6" s="87">
        <v>-2.8224525598449697</v>
      </c>
      <c r="D6" s="87">
        <v>-18.621838417225234</v>
      </c>
      <c r="E6" s="74">
        <v>5.5077987582129877</v>
      </c>
      <c r="F6" s="87">
        <v>5.9414078063820899</v>
      </c>
      <c r="G6" s="87">
        <v>16.055561619975421</v>
      </c>
      <c r="H6" s="87">
        <v>-3.5899794956878623</v>
      </c>
      <c r="I6" s="74">
        <v>8.3534797360784765</v>
      </c>
      <c r="J6" s="87">
        <v>17.756600488654026</v>
      </c>
      <c r="K6" s="87">
        <v>2.9701580466772772</v>
      </c>
      <c r="L6" s="87">
        <v>13.241087047474631</v>
      </c>
      <c r="M6" s="87">
        <v>11.923857785279928</v>
      </c>
      <c r="N6" s="87">
        <v>2.8697068669596857</v>
      </c>
      <c r="O6" s="74">
        <v>6.4042783718963285</v>
      </c>
      <c r="P6" s="87" t="e">
        <v>#DIV/0!</v>
      </c>
      <c r="Q6" s="75">
        <v>6.4042783718963285</v>
      </c>
    </row>
    <row r="7" spans="1:17">
      <c r="A7" s="76">
        <f t="shared" si="0"/>
        <v>2000</v>
      </c>
      <c r="B7" s="73">
        <v>6.178862742740705</v>
      </c>
      <c r="C7" s="87">
        <v>5.8102297913385641</v>
      </c>
      <c r="D7" s="87">
        <v>6.9760456666199708</v>
      </c>
      <c r="E7" s="74">
        <v>9.0246263378275984</v>
      </c>
      <c r="F7" s="87">
        <v>10.158504758789883</v>
      </c>
      <c r="G7" s="87">
        <v>8.0568160965499747</v>
      </c>
      <c r="H7" s="87">
        <v>0.61608996634196245</v>
      </c>
      <c r="I7" s="74">
        <v>9.6099780034775417</v>
      </c>
      <c r="J7" s="87">
        <v>13.104814861592033</v>
      </c>
      <c r="K7" s="87">
        <v>6.3070141593567621</v>
      </c>
      <c r="L7" s="87">
        <v>9.8887114217291021</v>
      </c>
      <c r="M7" s="87">
        <v>14.91929157055413</v>
      </c>
      <c r="N7" s="87">
        <v>7.1261960391469499</v>
      </c>
      <c r="O7" s="74">
        <v>9.2432558832907485</v>
      </c>
      <c r="P7" s="87" t="e">
        <v>#DIV/0!</v>
      </c>
      <c r="Q7" s="75">
        <v>9.2432558832907485</v>
      </c>
    </row>
    <row r="8" spans="1:17">
      <c r="A8" s="76">
        <f t="shared" si="0"/>
        <v>2001</v>
      </c>
      <c r="B8" s="73">
        <v>7.9617911268128614</v>
      </c>
      <c r="C8" s="87">
        <v>9.2769842809564675</v>
      </c>
      <c r="D8" s="87">
        <v>5.1486307565170826</v>
      </c>
      <c r="E8" s="74">
        <v>8.7691955910942774</v>
      </c>
      <c r="F8" s="87">
        <v>6.6770129817156176</v>
      </c>
      <c r="G8" s="87">
        <v>4.2139840254015164</v>
      </c>
      <c r="H8" s="87">
        <v>30.39989131941082</v>
      </c>
      <c r="I8" s="74">
        <v>8.7915644290446302</v>
      </c>
      <c r="J8" s="87">
        <v>6.658586580362412</v>
      </c>
      <c r="K8" s="87">
        <v>6.1419032917040397</v>
      </c>
      <c r="L8" s="87">
        <v>14.595514931278197</v>
      </c>
      <c r="M8" s="87">
        <v>9.8649376768984869</v>
      </c>
      <c r="N8" s="87">
        <v>8.2328962161140335</v>
      </c>
      <c r="O8" s="74">
        <v>8.7397102352671183</v>
      </c>
      <c r="P8" s="87" t="e">
        <v>#DIV/0!</v>
      </c>
      <c r="Q8" s="75">
        <v>8.7397102352671183</v>
      </c>
    </row>
    <row r="9" spans="1:17">
      <c r="A9" s="76">
        <f t="shared" si="0"/>
        <v>2002</v>
      </c>
      <c r="B9" s="73">
        <v>29.409132069277337</v>
      </c>
      <c r="C9" s="87">
        <v>43.798899179109647</v>
      </c>
      <c r="D9" s="87">
        <v>-2.57862550215805</v>
      </c>
      <c r="E9" s="74">
        <v>9.1157088382264355</v>
      </c>
      <c r="F9" s="87">
        <v>11.895878243608104</v>
      </c>
      <c r="G9" s="87">
        <v>27.40457449196121</v>
      </c>
      <c r="H9" s="87">
        <v>-21.438466898822337</v>
      </c>
      <c r="I9" s="74">
        <v>9.4863195704575478</v>
      </c>
      <c r="J9" s="87">
        <v>8.1319991385015857</v>
      </c>
      <c r="K9" s="87">
        <v>4.2464826746590632</v>
      </c>
      <c r="L9" s="87">
        <v>15.308296404845803</v>
      </c>
      <c r="M9" s="87">
        <v>9.9965013399731717</v>
      </c>
      <c r="N9" s="87">
        <v>9.6152759147211349</v>
      </c>
      <c r="O9" s="74">
        <v>10.453622229779331</v>
      </c>
      <c r="P9" s="87" t="e">
        <v>#DIV/0!</v>
      </c>
      <c r="Q9" s="75">
        <v>10.453622229779331</v>
      </c>
    </row>
    <row r="10" spans="1:17">
      <c r="A10" s="76">
        <f t="shared" si="0"/>
        <v>2003</v>
      </c>
      <c r="B10" s="73">
        <v>-1.7888457552702302</v>
      </c>
      <c r="C10" s="87">
        <v>-3.7326879154928072</v>
      </c>
      <c r="D10" s="87">
        <v>4.5892691181669356</v>
      </c>
      <c r="E10" s="74">
        <v>5.6257636832106419</v>
      </c>
      <c r="F10" s="87">
        <v>6.4291340319535646</v>
      </c>
      <c r="G10" s="87">
        <v>-6.5710412001978593</v>
      </c>
      <c r="H10" s="87">
        <v>8.9470407608455602</v>
      </c>
      <c r="I10" s="74">
        <v>11.965195369568631</v>
      </c>
      <c r="J10" s="87">
        <v>11.575352785793951</v>
      </c>
      <c r="K10" s="87">
        <v>11.637937738898481</v>
      </c>
      <c r="L10" s="87">
        <v>15.579658084996098</v>
      </c>
      <c r="M10" s="87">
        <v>12.036316310202922</v>
      </c>
      <c r="N10" s="87">
        <v>10.43909543624534</v>
      </c>
      <c r="O10" s="74">
        <v>9.2307968997471352</v>
      </c>
      <c r="P10" s="87" t="e">
        <v>#DIV/0!</v>
      </c>
      <c r="Q10" s="75">
        <v>9.2307968997471352</v>
      </c>
    </row>
    <row r="11" spans="1:17">
      <c r="A11" s="76">
        <f t="shared" si="0"/>
        <v>2004</v>
      </c>
      <c r="B11" s="73">
        <v>-1.3835883776182032</v>
      </c>
      <c r="C11" s="87">
        <v>-4.5665660437377751</v>
      </c>
      <c r="D11" s="87">
        <v>8.2293608522402408</v>
      </c>
      <c r="E11" s="74">
        <v>7.0180488896471021</v>
      </c>
      <c r="F11" s="87">
        <v>6.7831430248950371</v>
      </c>
      <c r="G11" s="87">
        <v>4.9696913724103595</v>
      </c>
      <c r="H11" s="87">
        <v>11.016785720323801</v>
      </c>
      <c r="I11" s="74">
        <v>11.264775757613075</v>
      </c>
      <c r="J11" s="87">
        <v>11.726305913506296</v>
      </c>
      <c r="K11" s="87">
        <v>9.7722314901480178</v>
      </c>
      <c r="L11" s="87">
        <v>16.11987795903314</v>
      </c>
      <c r="M11" s="87">
        <v>9.9832460011888244</v>
      </c>
      <c r="N11" s="87">
        <v>9.4861649590816199</v>
      </c>
      <c r="O11" s="74">
        <v>9.337424536410456</v>
      </c>
      <c r="P11" s="87" t="e">
        <v>#DIV/0!</v>
      </c>
      <c r="Q11" s="75">
        <v>9.337424536410456</v>
      </c>
    </row>
    <row r="12" spans="1:17">
      <c r="A12" s="76">
        <f t="shared" si="0"/>
        <v>2005</v>
      </c>
      <c r="B12" s="73">
        <v>-10.061909803360512</v>
      </c>
      <c r="C12" s="87">
        <v>-13.864916028258412</v>
      </c>
      <c r="D12" s="87">
        <v>6.5667132263537958E-2</v>
      </c>
      <c r="E12" s="74">
        <v>8.2493331976135149</v>
      </c>
      <c r="F12" s="87">
        <v>7.241790328476613</v>
      </c>
      <c r="G12" s="87">
        <v>10.944640166931388</v>
      </c>
      <c r="H12" s="87">
        <v>15.841476448987985</v>
      </c>
      <c r="I12" s="74">
        <v>11.642513823840746</v>
      </c>
      <c r="J12" s="87">
        <v>9.1395398225560367</v>
      </c>
      <c r="K12" s="87">
        <v>10.364784817458611</v>
      </c>
      <c r="L12" s="87">
        <v>21.855993810253757</v>
      </c>
      <c r="M12" s="87">
        <v>7.3828606346226593</v>
      </c>
      <c r="N12" s="87">
        <v>9.5132801379798053</v>
      </c>
      <c r="O12" s="74">
        <v>9.5834378010231234</v>
      </c>
      <c r="P12" s="87" t="e">
        <v>#DIV/0!</v>
      </c>
      <c r="Q12" s="75">
        <v>9.5834378010231234</v>
      </c>
    </row>
    <row r="13" spans="1:17">
      <c r="A13" s="76">
        <f t="shared" si="0"/>
        <v>2006</v>
      </c>
      <c r="B13" s="73">
        <v>13.208337006048984</v>
      </c>
      <c r="C13" s="87">
        <v>12.442314048729298</v>
      </c>
      <c r="D13" s="87">
        <v>14.964299706302658</v>
      </c>
      <c r="E13" s="74">
        <v>10.243116959920517</v>
      </c>
      <c r="F13" s="87">
        <v>10.253421422247889</v>
      </c>
      <c r="G13" s="87">
        <v>11.003594485027737</v>
      </c>
      <c r="H13" s="87">
        <v>9.5941596623616263</v>
      </c>
      <c r="I13" s="74">
        <v>10.368274854527272</v>
      </c>
      <c r="J13" s="87">
        <v>11.421931575895858</v>
      </c>
      <c r="K13" s="87">
        <v>7.1035962292384767</v>
      </c>
      <c r="L13" s="87">
        <v>11.907395354058753</v>
      </c>
      <c r="M13" s="87">
        <v>10.953125153122913</v>
      </c>
      <c r="N13" s="87">
        <v>9.9391644968276083</v>
      </c>
      <c r="O13" s="74">
        <v>10.453671169140963</v>
      </c>
      <c r="P13" s="87" t="e">
        <v>#DIV/0!</v>
      </c>
      <c r="Q13" s="75">
        <v>10.453671169140963</v>
      </c>
    </row>
    <row r="14" spans="1:17">
      <c r="A14" s="76">
        <f t="shared" si="0"/>
        <v>2007</v>
      </c>
      <c r="B14" s="73">
        <v>17.308304703453071</v>
      </c>
      <c r="C14" s="87">
        <v>15.687946493288859</v>
      </c>
      <c r="D14" s="87">
        <v>20.941186869789149</v>
      </c>
      <c r="E14" s="74">
        <v>16.047648859871384</v>
      </c>
      <c r="F14" s="87">
        <v>14.263602080817178</v>
      </c>
      <c r="G14" s="87">
        <v>11.123626667994721</v>
      </c>
      <c r="H14" s="87">
        <v>35.626836543466233</v>
      </c>
      <c r="I14" s="74">
        <v>11.807926784706293</v>
      </c>
      <c r="J14" s="87">
        <v>8.1075227600569644</v>
      </c>
      <c r="K14" s="87">
        <v>7.7800360064896505</v>
      </c>
      <c r="L14" s="87">
        <v>16.297897712974162</v>
      </c>
      <c r="M14" s="87">
        <v>12.073784798386383</v>
      </c>
      <c r="N14" s="87">
        <v>12.82219580133242</v>
      </c>
      <c r="O14" s="74">
        <v>13.208284062295233</v>
      </c>
      <c r="P14" s="87" t="e">
        <v>#DIV/0!</v>
      </c>
      <c r="Q14" s="75">
        <v>13.208284062295233</v>
      </c>
    </row>
    <row r="15" spans="1:17">
      <c r="A15" s="76">
        <f t="shared" si="0"/>
        <v>2008</v>
      </c>
      <c r="B15" s="73">
        <v>13.770313404510521</v>
      </c>
      <c r="C15" s="87">
        <v>11.381663790309807</v>
      </c>
      <c r="D15" s="87">
        <v>18.893104102948289</v>
      </c>
      <c r="E15" s="74">
        <v>14.281223988606939</v>
      </c>
      <c r="F15" s="87">
        <v>13.826327543660955</v>
      </c>
      <c r="G15" s="87">
        <v>15.720930313106345</v>
      </c>
      <c r="H15" s="87">
        <v>16.82576220038553</v>
      </c>
      <c r="I15" s="74">
        <v>10.879277398530334</v>
      </c>
      <c r="J15" s="87">
        <v>11.2033639378717</v>
      </c>
      <c r="K15" s="87">
        <v>6.0812817074343624</v>
      </c>
      <c r="L15" s="87">
        <v>11.929680673541089</v>
      </c>
      <c r="M15" s="87">
        <v>9.2244711449912096</v>
      </c>
      <c r="N15" s="87">
        <v>12.560611299241955</v>
      </c>
      <c r="O15" s="74">
        <v>11.965032711834958</v>
      </c>
      <c r="P15" s="87" t="e">
        <v>#DIV/0!</v>
      </c>
      <c r="Q15" s="75">
        <v>11.965032711834958</v>
      </c>
    </row>
    <row r="16" spans="1:17">
      <c r="A16" s="76">
        <f t="shared" si="0"/>
        <v>2009</v>
      </c>
      <c r="B16" s="73">
        <v>6.9787886547280324</v>
      </c>
      <c r="C16" s="167">
        <v>7.3275518856401405</v>
      </c>
      <c r="D16" s="167">
        <v>6.2780728858891921</v>
      </c>
      <c r="E16" s="74">
        <v>6.8365266304552783</v>
      </c>
      <c r="F16" s="167">
        <v>5.8188171151525854</v>
      </c>
      <c r="G16" s="167">
        <v>8.3296251718159375</v>
      </c>
      <c r="H16" s="167">
        <v>13.392627430017562</v>
      </c>
      <c r="I16" s="74">
        <v>10.155048579139713</v>
      </c>
      <c r="J16" s="167">
        <v>7.9190223313511137</v>
      </c>
      <c r="K16" s="167">
        <v>5.5841809779342988</v>
      </c>
      <c r="L16" s="167">
        <v>2.8366443822828837</v>
      </c>
      <c r="M16" s="167">
        <v>9.1069691945008735</v>
      </c>
      <c r="N16" s="167">
        <v>18.517233487137013</v>
      </c>
      <c r="O16" s="74">
        <v>9.0583763831807698</v>
      </c>
      <c r="P16" s="167" t="e">
        <v>#DIV/0!</v>
      </c>
      <c r="Q16" s="75">
        <v>9.0590165762063837</v>
      </c>
    </row>
    <row r="17" spans="1:17">
      <c r="A17" s="76">
        <v>2010</v>
      </c>
      <c r="B17" s="73">
        <v>9.5331250685828461</v>
      </c>
      <c r="C17" s="167">
        <v>6.1753848959427389</v>
      </c>
      <c r="D17" s="167">
        <v>16.345928175468114</v>
      </c>
      <c r="E17" s="74">
        <v>10.137620040778856</v>
      </c>
      <c r="F17" s="167">
        <v>10.756827306356776</v>
      </c>
      <c r="G17" s="167">
        <v>8.9956018757076546</v>
      </c>
      <c r="H17" s="167">
        <v>6.5617101109381331</v>
      </c>
      <c r="I17" s="74">
        <v>13.084528781574868</v>
      </c>
      <c r="J17" s="167">
        <v>11.889593251689602</v>
      </c>
      <c r="K17" s="167">
        <v>11.558398987659817</v>
      </c>
      <c r="L17" s="167">
        <v>13.055792537941546</v>
      </c>
      <c r="M17" s="167">
        <v>8.3648406247985125</v>
      </c>
      <c r="N17" s="167">
        <v>15.865275556200483</v>
      </c>
      <c r="O17" s="74">
        <v>12.097707183011073</v>
      </c>
      <c r="P17" s="167">
        <v>100</v>
      </c>
      <c r="Q17" s="75">
        <v>12.098223182848258</v>
      </c>
    </row>
    <row r="18" spans="1:17">
      <c r="A18" s="76">
        <v>2011</v>
      </c>
      <c r="B18" s="73">
        <v>7.3462185886279245</v>
      </c>
      <c r="C18" s="167">
        <v>6.9131367320067918</v>
      </c>
      <c r="D18" s="167">
        <v>8.1481207728991123</v>
      </c>
      <c r="E18" s="74">
        <v>7.5798507379302729</v>
      </c>
      <c r="F18" s="167">
        <v>7.2744568092688393</v>
      </c>
      <c r="G18" s="167">
        <v>9.9588263954351977</v>
      </c>
      <c r="H18" s="167">
        <v>8.3489985012698309</v>
      </c>
      <c r="I18" s="74">
        <v>10.735926229349193</v>
      </c>
      <c r="J18" s="167">
        <v>12.046223485759363</v>
      </c>
      <c r="K18" s="167">
        <v>11.422745729164642</v>
      </c>
      <c r="L18" s="167">
        <v>11.028159482149242</v>
      </c>
      <c r="M18" s="167">
        <v>8.9547619208177593</v>
      </c>
      <c r="N18" s="167">
        <v>10.222006823072878</v>
      </c>
      <c r="O18" s="74">
        <v>9.7165083286072527</v>
      </c>
      <c r="P18" s="167">
        <v>50</v>
      </c>
      <c r="Q18" s="75">
        <v>9.7169302268682056</v>
      </c>
    </row>
    <row r="19" spans="1:17">
      <c r="A19" s="76">
        <v>2012</v>
      </c>
      <c r="B19" s="73">
        <v>9.2717411365428983</v>
      </c>
      <c r="C19" s="167">
        <v>9.153743671523582</v>
      </c>
      <c r="D19" s="167">
        <v>9.4877323965578864</v>
      </c>
      <c r="E19" s="74">
        <v>9.4218003723965182</v>
      </c>
      <c r="F19" s="167">
        <v>8.9651342495822419</v>
      </c>
      <c r="G19" s="167">
        <v>11.968653048909433</v>
      </c>
      <c r="H19" s="167">
        <v>11.112558930563738</v>
      </c>
      <c r="I19" s="74">
        <v>8.3515160028305058</v>
      </c>
      <c r="J19" s="167">
        <v>7.5673956188088809</v>
      </c>
      <c r="K19" s="167">
        <v>7.4669895991355828</v>
      </c>
      <c r="L19" s="167">
        <v>9.5116390967688673</v>
      </c>
      <c r="M19" s="167">
        <v>6.4361804171344419</v>
      </c>
      <c r="N19" s="167">
        <v>8.9999741286691588</v>
      </c>
      <c r="O19" s="74">
        <v>8.680593741705648</v>
      </c>
      <c r="P19" s="167">
        <v>33.333333333333329</v>
      </c>
      <c r="Q19" s="75">
        <v>8.6809467325389793</v>
      </c>
    </row>
    <row r="20" spans="1:17" ht="39" thickBot="1">
      <c r="A20" s="88" t="s">
        <v>18</v>
      </c>
      <c r="B20" s="89">
        <f>AVERAGE(B3:B19)</f>
        <v>8.0267658013204617</v>
      </c>
      <c r="C20" s="141">
        <f t="shared" ref="C20:Q20" si="1">AVERAGE(C3:C19)</f>
        <v>7.6257341917234518</v>
      </c>
      <c r="D20" s="141">
        <f t="shared" si="1"/>
        <v>9.7545075936866041</v>
      </c>
      <c r="E20" s="90">
        <f t="shared" si="1"/>
        <v>8.9008158628714416</v>
      </c>
      <c r="F20" s="141">
        <f t="shared" si="1"/>
        <v>8.9406152881009895</v>
      </c>
      <c r="G20" s="141">
        <f t="shared" si="1"/>
        <v>10.337711986222171</v>
      </c>
      <c r="H20" s="141">
        <f t="shared" si="1"/>
        <v>8.7820017272729913</v>
      </c>
      <c r="I20" s="90">
        <f t="shared" si="1"/>
        <v>10.656241834540193</v>
      </c>
      <c r="J20" s="141">
        <f t="shared" si="1"/>
        <v>10.242605606911345</v>
      </c>
      <c r="K20" s="141">
        <f t="shared" si="1"/>
        <v>7.8815990223017742</v>
      </c>
      <c r="L20" s="141">
        <f t="shared" si="1"/>
        <v>13.339809244249173</v>
      </c>
      <c r="M20" s="141">
        <f t="shared" si="1"/>
        <v>10.437936958753451</v>
      </c>
      <c r="N20" s="141">
        <f t="shared" si="1"/>
        <v>10.978693741493753</v>
      </c>
      <c r="O20" s="90">
        <f t="shared" si="1"/>
        <v>9.9660458152099825</v>
      </c>
      <c r="P20" s="141" t="e">
        <f t="shared" si="1"/>
        <v>#DIV/0!</v>
      </c>
      <c r="Q20" s="91">
        <f t="shared" si="1"/>
        <v>9.9661594082662806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3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14" t="s">
        <v>181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6"/>
      <c r="O1" s="216"/>
      <c r="P1" s="216"/>
      <c r="Q1" s="217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 hidden="1">
      <c r="A3" s="76" t="s">
        <v>108</v>
      </c>
      <c r="B3" s="73">
        <v>11.72612774839112</v>
      </c>
      <c r="C3" s="87">
        <v>7.8382683960347492</v>
      </c>
      <c r="D3" s="87">
        <v>13.123483090589193</v>
      </c>
      <c r="E3" s="74">
        <v>9.1365963385757816</v>
      </c>
      <c r="F3" s="87">
        <v>8.7705929865736021</v>
      </c>
      <c r="G3" s="87">
        <v>23.754259924472677</v>
      </c>
      <c r="H3" s="87">
        <v>4.8797262962785029</v>
      </c>
      <c r="I3" s="74">
        <v>13.073639369486429</v>
      </c>
      <c r="J3" s="87">
        <v>14.485403633033329</v>
      </c>
      <c r="K3" s="87">
        <v>16.329766151407053</v>
      </c>
      <c r="L3" s="87">
        <v>8.2057249243658337</v>
      </c>
      <c r="M3" s="87">
        <v>11.782945404780707</v>
      </c>
      <c r="N3" s="87">
        <v>13.681542730928244</v>
      </c>
      <c r="O3" s="74">
        <v>11.928833691032155</v>
      </c>
      <c r="P3" s="87"/>
      <c r="Q3" s="75">
        <v>11.928833691032155</v>
      </c>
    </row>
    <row r="4" spans="1:17" hidden="1">
      <c r="A4" s="76" t="s">
        <v>113</v>
      </c>
      <c r="B4" s="73">
        <v>8.5519508488086018</v>
      </c>
      <c r="C4" s="87">
        <v>7.8214300707059241</v>
      </c>
      <c r="D4" s="87">
        <v>8.8292882837757887</v>
      </c>
      <c r="E4" s="74">
        <v>7.9430908220392853</v>
      </c>
      <c r="F4" s="87">
        <v>7.4840013984525875</v>
      </c>
      <c r="G4" s="87">
        <v>22.589351435348004</v>
      </c>
      <c r="H4" s="87">
        <v>3.5071863025166667</v>
      </c>
      <c r="I4" s="74">
        <v>15.53922975186754</v>
      </c>
      <c r="J4" s="87">
        <v>8.342493546348317</v>
      </c>
      <c r="K4" s="87">
        <v>13.592036199095023</v>
      </c>
      <c r="L4" s="87">
        <v>13.2890365448505</v>
      </c>
      <c r="M4" s="87">
        <v>12.166104041570867</v>
      </c>
      <c r="N4" s="87">
        <v>21.306057563587686</v>
      </c>
      <c r="O4" s="74">
        <v>12.964946401378729</v>
      </c>
      <c r="P4" s="87"/>
      <c r="Q4" s="75">
        <v>12.964946401378729</v>
      </c>
    </row>
    <row r="5" spans="1:17" hidden="1">
      <c r="A5" s="76" t="s">
        <v>114</v>
      </c>
      <c r="B5" s="73">
        <v>6.5905645513124318</v>
      </c>
      <c r="C5" s="87">
        <v>7.8152667525928425</v>
      </c>
      <c r="D5" s="87">
        <v>6.1590050511481778</v>
      </c>
      <c r="E5" s="74">
        <v>7.8946040645905962</v>
      </c>
      <c r="F5" s="87">
        <v>6.9420175193948417</v>
      </c>
      <c r="G5" s="87">
        <v>23.063813229571974</v>
      </c>
      <c r="H5" s="87">
        <v>5.6168403007669543</v>
      </c>
      <c r="I5" s="74">
        <v>15.243504604756097</v>
      </c>
      <c r="J5" s="87">
        <v>7.5225837397074198</v>
      </c>
      <c r="K5" s="87">
        <v>12.500242153777332</v>
      </c>
      <c r="L5" s="87">
        <v>12.779329608938546</v>
      </c>
      <c r="M5" s="87">
        <v>12.02828054913822</v>
      </c>
      <c r="N5" s="87">
        <v>21.709835975037279</v>
      </c>
      <c r="O5" s="74">
        <v>12.531093828170365</v>
      </c>
      <c r="P5" s="87"/>
      <c r="Q5" s="75">
        <v>12.531093828170365</v>
      </c>
    </row>
    <row r="6" spans="1:17" hidden="1">
      <c r="A6" s="76" t="s">
        <v>115</v>
      </c>
      <c r="B6" s="73">
        <v>5.9885158014404052</v>
      </c>
      <c r="C6" s="87">
        <v>7.8511315000719897</v>
      </c>
      <c r="D6" s="87">
        <v>5.4231227651966627</v>
      </c>
      <c r="E6" s="74">
        <v>4.0541891305748559</v>
      </c>
      <c r="F6" s="87">
        <v>2.2913054248204112</v>
      </c>
      <c r="G6" s="87">
        <v>24.044444444444437</v>
      </c>
      <c r="H6" s="87">
        <v>4.5553188650070959</v>
      </c>
      <c r="I6" s="74">
        <v>15.267242285308392</v>
      </c>
      <c r="J6" s="87">
        <v>5.4505706604693307</v>
      </c>
      <c r="K6" s="87">
        <v>12.190507799535352</v>
      </c>
      <c r="L6" s="87">
        <v>15.663465440281346</v>
      </c>
      <c r="M6" s="87">
        <v>12.288434646846035</v>
      </c>
      <c r="N6" s="87">
        <v>22.390746903813628</v>
      </c>
      <c r="O6" s="74">
        <v>11.347674690906906</v>
      </c>
      <c r="P6" s="87"/>
      <c r="Q6" s="75">
        <v>11.347674690906906</v>
      </c>
    </row>
    <row r="7" spans="1:17" hidden="1">
      <c r="A7" s="76" t="s">
        <v>116</v>
      </c>
      <c r="B7" s="73">
        <v>9.2162698412698472</v>
      </c>
      <c r="C7" s="87">
        <v>7.1602870813397139</v>
      </c>
      <c r="D7" s="87">
        <v>9.9206967213114776</v>
      </c>
      <c r="E7" s="74">
        <v>4.9943987174802738</v>
      </c>
      <c r="F7" s="87">
        <v>4.4919576304433164</v>
      </c>
      <c r="G7" s="87">
        <v>9.8987793986305466</v>
      </c>
      <c r="H7" s="87">
        <v>5.2080333918004973</v>
      </c>
      <c r="I7" s="74">
        <v>14.366554778585686</v>
      </c>
      <c r="J7" s="87">
        <v>6.7057455196741138</v>
      </c>
      <c r="K7" s="87">
        <v>12.428790459965922</v>
      </c>
      <c r="L7" s="87">
        <v>16.809631907288587</v>
      </c>
      <c r="M7" s="87">
        <v>15.623210413081514</v>
      </c>
      <c r="N7" s="87">
        <v>17.223599158062548</v>
      </c>
      <c r="O7" s="74">
        <v>11.526872909029725</v>
      </c>
      <c r="P7" s="87"/>
      <c r="Q7" s="75">
        <v>11.526872909029725</v>
      </c>
    </row>
    <row r="8" spans="1:17" hidden="1">
      <c r="A8" s="76" t="s">
        <v>117</v>
      </c>
      <c r="B8" s="73">
        <v>9.1796913599953633</v>
      </c>
      <c r="C8" s="87">
        <v>7.2145681882651216</v>
      </c>
      <c r="D8" s="87">
        <v>9.9188284518828418</v>
      </c>
      <c r="E8" s="74">
        <v>7.695810860637561</v>
      </c>
      <c r="F8" s="87">
        <v>7.336251334667411</v>
      </c>
      <c r="G8" s="87">
        <v>10.134098338781763</v>
      </c>
      <c r="H8" s="87">
        <v>8.2122751000442591</v>
      </c>
      <c r="I8" s="74">
        <v>10.863028530752276</v>
      </c>
      <c r="J8" s="87">
        <v>9.4450980928667239</v>
      </c>
      <c r="K8" s="87">
        <v>7.642496128082402</v>
      </c>
      <c r="L8" s="87">
        <v>16.795868927706227</v>
      </c>
      <c r="M8" s="87">
        <v>14.991151345312609</v>
      </c>
      <c r="N8" s="87">
        <v>9.2158958972767291</v>
      </c>
      <c r="O8" s="74">
        <v>9.9432308240833507</v>
      </c>
      <c r="P8" s="87"/>
      <c r="Q8" s="75">
        <v>9.9432308240833507</v>
      </c>
    </row>
    <row r="9" spans="1:17" hidden="1">
      <c r="A9" s="76" t="s">
        <v>118</v>
      </c>
      <c r="B9" s="73">
        <v>10.024881848029322</v>
      </c>
      <c r="C9" s="87">
        <v>7.2498743086978497</v>
      </c>
      <c r="D9" s="87">
        <v>11.017992802878847</v>
      </c>
      <c r="E9" s="74">
        <v>6.091456043240715</v>
      </c>
      <c r="F9" s="87">
        <v>5.4593839398576298</v>
      </c>
      <c r="G9" s="87">
        <v>8.7664493445556779</v>
      </c>
      <c r="H9" s="87">
        <v>7.9537389874610094</v>
      </c>
      <c r="I9" s="74">
        <v>11.222113262163498</v>
      </c>
      <c r="J9" s="87">
        <v>10.459107806691453</v>
      </c>
      <c r="K9" s="87">
        <v>7.9931120851596802</v>
      </c>
      <c r="L9" s="87">
        <v>14.501547987616098</v>
      </c>
      <c r="M9" s="87">
        <v>14.495155189708186</v>
      </c>
      <c r="N9" s="87">
        <v>10.441056357201198</v>
      </c>
      <c r="O9" s="74">
        <v>9.8357017728628779</v>
      </c>
      <c r="P9" s="87"/>
      <c r="Q9" s="75">
        <v>9.8357017728628779</v>
      </c>
    </row>
    <row r="10" spans="1:17" hidden="1">
      <c r="A10" s="76" t="s">
        <v>119</v>
      </c>
      <c r="B10" s="73">
        <v>10.063795555159368</v>
      </c>
      <c r="C10" s="87">
        <v>7.1485349174468871</v>
      </c>
      <c r="D10" s="87">
        <v>10.969097418503864</v>
      </c>
      <c r="E10" s="74">
        <v>6.9766464604578404</v>
      </c>
      <c r="F10" s="87">
        <v>6.4633127497275735</v>
      </c>
      <c r="G10" s="87">
        <v>8.4199211752060208</v>
      </c>
      <c r="H10" s="87">
        <v>8.9396604905422663</v>
      </c>
      <c r="I10" s="74">
        <v>11.566430296876446</v>
      </c>
      <c r="J10" s="87">
        <v>11.704129468454678</v>
      </c>
      <c r="K10" s="87">
        <v>7.7123332248616938</v>
      </c>
      <c r="L10" s="87">
        <v>15.354929248041167</v>
      </c>
      <c r="M10" s="87">
        <v>14.251821195145329</v>
      </c>
      <c r="N10" s="87">
        <v>10.529131190656623</v>
      </c>
      <c r="O10" s="74">
        <v>10.254934211490415</v>
      </c>
      <c r="P10" s="87"/>
      <c r="Q10" s="75">
        <v>10.254934211490415</v>
      </c>
    </row>
    <row r="11" spans="1:17" hidden="1">
      <c r="A11" s="76" t="s">
        <v>120</v>
      </c>
      <c r="B11" s="73">
        <v>8.970981784134656</v>
      </c>
      <c r="C11" s="87">
        <v>12.283169245194557</v>
      </c>
      <c r="D11" s="87">
        <v>7.864649067043489</v>
      </c>
      <c r="E11" s="74">
        <v>10.135246255730872</v>
      </c>
      <c r="F11" s="87">
        <v>12.868406232400972</v>
      </c>
      <c r="G11" s="87">
        <v>-0.41988351618582004</v>
      </c>
      <c r="H11" s="87">
        <v>1.3574423774517932</v>
      </c>
      <c r="I11" s="74">
        <v>9.5682136489935292</v>
      </c>
      <c r="J11" s="87">
        <v>6.4915858342139368</v>
      </c>
      <c r="K11" s="87">
        <v>5.8341679836716738</v>
      </c>
      <c r="L11" s="87">
        <v>18.586465486622643</v>
      </c>
      <c r="M11" s="87">
        <v>9.8537886837671458</v>
      </c>
      <c r="N11" s="87">
        <v>8.5932851678708033</v>
      </c>
      <c r="O11" s="74">
        <v>9.6505122979737319</v>
      </c>
      <c r="P11" s="87"/>
      <c r="Q11" s="75">
        <v>9.6505122979737319</v>
      </c>
    </row>
    <row r="12" spans="1:17" hidden="1">
      <c r="A12" s="76" t="s">
        <v>121</v>
      </c>
      <c r="B12" s="73">
        <v>8.623003960054147</v>
      </c>
      <c r="C12" s="87">
        <v>12.315833160406729</v>
      </c>
      <c r="D12" s="87">
        <v>7.2682009546793784</v>
      </c>
      <c r="E12" s="74">
        <v>10.767913360923249</v>
      </c>
      <c r="F12" s="87">
        <v>13.804052807715617</v>
      </c>
      <c r="G12" s="87">
        <v>-0.26653743639446714</v>
      </c>
      <c r="H12" s="87">
        <v>1.4667480262512693</v>
      </c>
      <c r="I12" s="74">
        <v>9.1561202183349533</v>
      </c>
      <c r="J12" s="87">
        <v>4.4628727290000443</v>
      </c>
      <c r="K12" s="87">
        <v>9.7252649653620704</v>
      </c>
      <c r="L12" s="87">
        <v>15.400150650087888</v>
      </c>
      <c r="M12" s="87">
        <v>8.7189529423518852</v>
      </c>
      <c r="N12" s="87">
        <v>8.6771640282923546</v>
      </c>
      <c r="O12" s="74">
        <v>9.4952935058532759</v>
      </c>
      <c r="P12" s="87"/>
      <c r="Q12" s="75">
        <v>9.4952935058532759</v>
      </c>
    </row>
    <row r="13" spans="1:17" hidden="1">
      <c r="A13" s="76" t="s">
        <v>122</v>
      </c>
      <c r="B13" s="73">
        <v>6.6399036531513422</v>
      </c>
      <c r="C13" s="87">
        <v>12.257016063503952</v>
      </c>
      <c r="D13" s="87">
        <v>4.697899559166741</v>
      </c>
      <c r="E13" s="74">
        <v>10.076365269440297</v>
      </c>
      <c r="F13" s="87">
        <v>12.796184612278886</v>
      </c>
      <c r="G13" s="87">
        <v>0.81976744186045969</v>
      </c>
      <c r="H13" s="87">
        <v>1.176206272399952</v>
      </c>
      <c r="I13" s="74">
        <v>9.329998464342685</v>
      </c>
      <c r="J13" s="87">
        <v>9.3586609261302556</v>
      </c>
      <c r="K13" s="87">
        <v>8.2364537732293481</v>
      </c>
      <c r="L13" s="87">
        <v>17.120917153363617</v>
      </c>
      <c r="M13" s="87">
        <v>9.7144804120103299</v>
      </c>
      <c r="N13" s="87">
        <v>6.5655943136529853</v>
      </c>
      <c r="O13" s="74">
        <v>9.274915736967877</v>
      </c>
      <c r="P13" s="87"/>
      <c r="Q13" s="75">
        <v>9.274915736967877</v>
      </c>
    </row>
    <row r="14" spans="1:17" hidden="1">
      <c r="A14" s="76" t="s">
        <v>123</v>
      </c>
      <c r="B14" s="73">
        <v>7.6686126790829974</v>
      </c>
      <c r="C14" s="87">
        <v>12.24119965568795</v>
      </c>
      <c r="D14" s="87">
        <v>6.2975346103753838</v>
      </c>
      <c r="E14" s="74">
        <v>11.57958340882737</v>
      </c>
      <c r="F14" s="87">
        <v>14.639185106459198</v>
      </c>
      <c r="G14" s="87">
        <v>3.1669971359330251</v>
      </c>
      <c r="H14" s="87">
        <v>0.12687279200697577</v>
      </c>
      <c r="I14" s="74">
        <v>9.3319474960349655</v>
      </c>
      <c r="J14" s="87">
        <v>15.635495716545897</v>
      </c>
      <c r="K14" s="87">
        <v>7.909914858555342</v>
      </c>
      <c r="L14" s="87">
        <v>11.536901865369019</v>
      </c>
      <c r="M14" s="87">
        <v>9.5737295565300116</v>
      </c>
      <c r="N14" s="87">
        <v>5.7672917927001413</v>
      </c>
      <c r="O14" s="74">
        <v>9.7547896698800738</v>
      </c>
      <c r="P14" s="87"/>
      <c r="Q14" s="75">
        <v>9.7547896698800738</v>
      </c>
    </row>
    <row r="15" spans="1:17" hidden="1">
      <c r="A15" s="76" t="s">
        <v>124</v>
      </c>
      <c r="B15" s="73">
        <v>6.9564492549180512</v>
      </c>
      <c r="C15" s="87">
        <v>8.6216323690227679</v>
      </c>
      <c r="D15" s="87">
        <v>6.3774628413411678</v>
      </c>
      <c r="E15" s="74">
        <v>6.4332597811461136</v>
      </c>
      <c r="F15" s="87">
        <v>5.5717255717255725</v>
      </c>
      <c r="G15" s="87">
        <v>20.266594124047877</v>
      </c>
      <c r="H15" s="87">
        <v>4.4259362180395572</v>
      </c>
      <c r="I15" s="74">
        <v>9.3893915405653612</v>
      </c>
      <c r="J15" s="87">
        <v>14.608361364728495</v>
      </c>
      <c r="K15" s="87">
        <v>4.6445036222546694</v>
      </c>
      <c r="L15" s="87">
        <v>14.234198136832616</v>
      </c>
      <c r="M15" s="87">
        <v>12.506591535714815</v>
      </c>
      <c r="N15" s="87">
        <v>5.8586412022542262</v>
      </c>
      <c r="O15" s="74">
        <v>8.4672097140118208</v>
      </c>
      <c r="P15" s="87"/>
      <c r="Q15" s="75">
        <v>8.4672097140118208</v>
      </c>
    </row>
    <row r="16" spans="1:17" hidden="1">
      <c r="A16" s="76" t="s">
        <v>125</v>
      </c>
      <c r="B16" s="73">
        <v>11.079989744904504</v>
      </c>
      <c r="C16" s="87">
        <v>7.6327944572748274</v>
      </c>
      <c r="D16" s="87">
        <v>12.404187366926905</v>
      </c>
      <c r="E16" s="74">
        <v>4.9225489466205943</v>
      </c>
      <c r="F16" s="87">
        <v>5.1461649782923304</v>
      </c>
      <c r="G16" s="87">
        <v>11.32167152575315</v>
      </c>
      <c r="H16" s="87">
        <v>0.1870394519385685</v>
      </c>
      <c r="I16" s="74">
        <v>10.695379453882587</v>
      </c>
      <c r="J16" s="87">
        <v>25.272831705916136</v>
      </c>
      <c r="K16" s="87">
        <v>3.8232199228340882</v>
      </c>
      <c r="L16" s="87">
        <v>12.108598997256644</v>
      </c>
      <c r="M16" s="87">
        <v>12.19591092551885</v>
      </c>
      <c r="N16" s="87">
        <v>5.7955293844187041</v>
      </c>
      <c r="O16" s="74">
        <v>9.3322384053975771</v>
      </c>
      <c r="P16" s="87"/>
      <c r="Q16" s="75">
        <v>9.3322384053975771</v>
      </c>
    </row>
    <row r="17" spans="1:17" hidden="1">
      <c r="A17" s="76" t="s">
        <v>126</v>
      </c>
      <c r="B17" s="73">
        <v>12.158685940872356</v>
      </c>
      <c r="C17" s="87">
        <v>4.27106533036378</v>
      </c>
      <c r="D17" s="87">
        <v>15.082559339525279</v>
      </c>
      <c r="E17" s="74">
        <v>3.890214425033701</v>
      </c>
      <c r="F17" s="87">
        <v>4.2449664429530198</v>
      </c>
      <c r="G17" s="87">
        <v>8.9556542298598796</v>
      </c>
      <c r="H17" s="87">
        <v>-1.0033715302062862</v>
      </c>
      <c r="I17" s="74">
        <v>9.8041122633710724</v>
      </c>
      <c r="J17" s="87">
        <v>19.748527213576015</v>
      </c>
      <c r="K17" s="87">
        <v>5.1856216853270451</v>
      </c>
      <c r="L17" s="87">
        <v>11.192169175362453</v>
      </c>
      <c r="M17" s="87">
        <v>12.016693951253094</v>
      </c>
      <c r="N17" s="87">
        <v>5.5866137178548021</v>
      </c>
      <c r="O17" s="74">
        <v>8.5673157279297101</v>
      </c>
      <c r="P17" s="87"/>
      <c r="Q17" s="75">
        <v>8.5673157279297101</v>
      </c>
    </row>
    <row r="18" spans="1:17" hidden="1">
      <c r="A18" s="76" t="s">
        <v>127</v>
      </c>
      <c r="B18" s="73">
        <v>7.8409366658578019</v>
      </c>
      <c r="C18" s="87">
        <v>3.3930373360242174</v>
      </c>
      <c r="D18" s="87">
        <v>9.2492012779552706</v>
      </c>
      <c r="E18" s="74">
        <v>5.2907339267548421</v>
      </c>
      <c r="F18" s="87">
        <v>4.6924603174603172</v>
      </c>
      <c r="G18" s="87">
        <v>21.157439538732593</v>
      </c>
      <c r="H18" s="87">
        <v>4.8625094289042638E-2</v>
      </c>
      <c r="I18" s="74">
        <v>8.9369244566507859</v>
      </c>
      <c r="J18" s="87">
        <v>14.444765760555233</v>
      </c>
      <c r="K18" s="87">
        <v>4.7722066683634514</v>
      </c>
      <c r="L18" s="87">
        <v>11.45246318851118</v>
      </c>
      <c r="M18" s="87">
        <v>11.75939933104798</v>
      </c>
      <c r="N18" s="87">
        <v>5.4489990467111529</v>
      </c>
      <c r="O18" s="74">
        <v>7.918013697467825</v>
      </c>
      <c r="P18" s="87"/>
      <c r="Q18" s="75">
        <v>7.918013697467825</v>
      </c>
    </row>
    <row r="19" spans="1:17" hidden="1">
      <c r="A19" s="76" t="s">
        <v>156</v>
      </c>
      <c r="B19" s="73">
        <v>9.5858037828602214</v>
      </c>
      <c r="C19" s="87">
        <v>4.6553025969568704</v>
      </c>
      <c r="D19" s="87">
        <v>11.336311941510967</v>
      </c>
      <c r="E19" s="74">
        <v>7.4533300421871047</v>
      </c>
      <c r="F19" s="87">
        <v>8.788611939458729</v>
      </c>
      <c r="G19" s="87">
        <v>5.2929201538113491</v>
      </c>
      <c r="H19" s="87">
        <v>0.8956156855589944</v>
      </c>
      <c r="I19" s="74">
        <v>10.032783664648912</v>
      </c>
      <c r="J19" s="87">
        <v>15.830607966457016</v>
      </c>
      <c r="K19" s="87">
        <v>8.1816938021617194</v>
      </c>
      <c r="L19" s="87">
        <v>10.347246580147317</v>
      </c>
      <c r="M19" s="87">
        <v>14.650346840935265</v>
      </c>
      <c r="N19" s="87">
        <v>6.5695589485748096</v>
      </c>
      <c r="O19" s="74">
        <v>9.3877890857662347</v>
      </c>
      <c r="P19" s="87"/>
      <c r="Q19" s="75">
        <v>9.3877890857662347</v>
      </c>
    </row>
    <row r="20" spans="1:17" hidden="1">
      <c r="A20" s="76" t="s">
        <v>157</v>
      </c>
      <c r="B20" s="73">
        <v>7.6090406042456484</v>
      </c>
      <c r="C20" s="87">
        <v>6.6838322068447589</v>
      </c>
      <c r="D20" s="87">
        <v>7.9493614938990609</v>
      </c>
      <c r="E20" s="74">
        <v>8.732730455232824</v>
      </c>
      <c r="F20" s="87">
        <v>10.300594582691037</v>
      </c>
      <c r="G20" s="87">
        <v>6.2854648625054592</v>
      </c>
      <c r="H20" s="87">
        <v>0.85630659879679083</v>
      </c>
      <c r="I20" s="74">
        <v>9.858359539753609</v>
      </c>
      <c r="J20" s="87">
        <v>14.167812929848694</v>
      </c>
      <c r="K20" s="87">
        <v>8.7188149688149679</v>
      </c>
      <c r="L20" s="87">
        <v>11.045481393975191</v>
      </c>
      <c r="M20" s="87">
        <v>16.781862263285511</v>
      </c>
      <c r="N20" s="87">
        <v>5.6647991504632174</v>
      </c>
      <c r="O20" s="74">
        <v>9.4007786313561006</v>
      </c>
      <c r="P20" s="87"/>
      <c r="Q20" s="75">
        <v>9.4007786313561006</v>
      </c>
    </row>
    <row r="21" spans="1:17" hidden="1">
      <c r="A21" s="76" t="s">
        <v>158</v>
      </c>
      <c r="B21" s="73">
        <v>6.5399439481324553</v>
      </c>
      <c r="C21" s="87">
        <v>7.9497163199466048</v>
      </c>
      <c r="D21" s="87">
        <v>6.0664484598484592</v>
      </c>
      <c r="E21" s="74">
        <v>9.5439645706253717</v>
      </c>
      <c r="F21" s="87">
        <v>10.531680884167606</v>
      </c>
      <c r="G21" s="87">
        <v>9.1351751878903311</v>
      </c>
      <c r="H21" s="87">
        <v>3.7803227410836486</v>
      </c>
      <c r="I21" s="74">
        <v>9.8150033032531461</v>
      </c>
      <c r="J21" s="87">
        <v>11.909831852558925</v>
      </c>
      <c r="K21" s="87">
        <v>8.0213903743315509</v>
      </c>
      <c r="L21" s="87">
        <v>12.457437089942696</v>
      </c>
      <c r="M21" s="87">
        <v>14.924920027598315</v>
      </c>
      <c r="N21" s="87">
        <v>6.6384283940699635</v>
      </c>
      <c r="O21" s="74">
        <v>9.4632575966921308</v>
      </c>
      <c r="P21" s="87"/>
      <c r="Q21" s="75">
        <v>9.4632575966921308</v>
      </c>
    </row>
    <row r="22" spans="1:17" hidden="1">
      <c r="A22" s="76" t="s">
        <v>159</v>
      </c>
      <c r="B22" s="73">
        <v>8.9063651449947852</v>
      </c>
      <c r="C22" s="87">
        <v>7.8501890935708127</v>
      </c>
      <c r="D22" s="87">
        <v>9.2228395964322267</v>
      </c>
      <c r="E22" s="74">
        <v>7.6858686914879515</v>
      </c>
      <c r="F22" s="87">
        <v>9.0779873021889514</v>
      </c>
      <c r="G22" s="87">
        <v>1.0839869569049048</v>
      </c>
      <c r="H22" s="87">
        <v>3.4132883754976313</v>
      </c>
      <c r="I22" s="74">
        <v>9.842513563491579</v>
      </c>
      <c r="J22" s="87">
        <v>10.682248894504106</v>
      </c>
      <c r="K22" s="87">
        <v>7.7128628689420626</v>
      </c>
      <c r="L22" s="87">
        <v>14.190181047137498</v>
      </c>
      <c r="M22" s="87">
        <v>13.867819089486616</v>
      </c>
      <c r="N22" s="87">
        <v>6.8959282563101176</v>
      </c>
      <c r="O22" s="74">
        <v>9.2294887836838448</v>
      </c>
      <c r="P22" s="87"/>
      <c r="Q22" s="75">
        <v>9.2294887836838448</v>
      </c>
    </row>
    <row r="23" spans="1:17" hidden="1">
      <c r="A23" s="76" t="s">
        <v>128</v>
      </c>
      <c r="B23" s="73">
        <v>9.0158024361770028</v>
      </c>
      <c r="C23" s="87">
        <v>7.816858914376164</v>
      </c>
      <c r="D23" s="87">
        <v>9.4159279121520552</v>
      </c>
      <c r="E23" s="74">
        <v>6.9647952203539072</v>
      </c>
      <c r="F23" s="87">
        <v>8.0961986035686646</v>
      </c>
      <c r="G23" s="87">
        <v>3.1149301825993554</v>
      </c>
      <c r="H23" s="87">
        <v>2.164064394764099</v>
      </c>
      <c r="I23" s="74">
        <v>9.0602612315039899</v>
      </c>
      <c r="J23" s="87">
        <v>5.2158143171551083</v>
      </c>
      <c r="K23" s="87">
        <v>8.7390919438472245</v>
      </c>
      <c r="L23" s="87">
        <v>15.122377622377622</v>
      </c>
      <c r="M23" s="87">
        <v>13.875767981872137</v>
      </c>
      <c r="N23" s="87">
        <v>6.9138971761604111</v>
      </c>
      <c r="O23" s="74">
        <v>8.5726528654261518</v>
      </c>
      <c r="P23" s="87"/>
      <c r="Q23" s="75">
        <v>8.5726528654261518</v>
      </c>
    </row>
    <row r="24" spans="1:17" hidden="1">
      <c r="A24" s="76" t="s">
        <v>129</v>
      </c>
      <c r="B24" s="73">
        <v>8.8587300395723094</v>
      </c>
      <c r="C24" s="87">
        <v>6.3857602574416736</v>
      </c>
      <c r="D24" s="87">
        <v>9.7577024873148446</v>
      </c>
      <c r="E24" s="74">
        <v>5.6959988556516246</v>
      </c>
      <c r="F24" s="87">
        <v>6.7002745195907236</v>
      </c>
      <c r="G24" s="87">
        <v>1.3552361396303949</v>
      </c>
      <c r="H24" s="87">
        <v>1.899224263721053</v>
      </c>
      <c r="I24" s="74">
        <v>7.3769526756188819</v>
      </c>
      <c r="J24" s="87">
        <v>0.22255689424364122</v>
      </c>
      <c r="K24" s="87">
        <v>7.3144496235209759</v>
      </c>
      <c r="L24" s="87">
        <v>15.737082066869302</v>
      </c>
      <c r="M24" s="87">
        <v>10.469709483965946</v>
      </c>
      <c r="N24" s="87">
        <v>6.3314388688660932</v>
      </c>
      <c r="O24" s="74">
        <v>7.1163999625204903</v>
      </c>
      <c r="P24" s="87"/>
      <c r="Q24" s="75">
        <v>7.1163999625204903</v>
      </c>
    </row>
    <row r="25" spans="1:17" hidden="1">
      <c r="A25" s="76" t="s">
        <v>130</v>
      </c>
      <c r="B25" s="73">
        <v>9.577640795152627</v>
      </c>
      <c r="C25" s="87">
        <v>5.1053217362628267</v>
      </c>
      <c r="D25" s="87">
        <v>11.106414158493966</v>
      </c>
      <c r="E25" s="74">
        <v>5.1041712864697404</v>
      </c>
      <c r="F25" s="87">
        <v>6.1605669352490091</v>
      </c>
      <c r="G25" s="87">
        <v>-0.41707080504364252</v>
      </c>
      <c r="H25" s="87">
        <v>1.8360462062707052</v>
      </c>
      <c r="I25" s="74">
        <v>7.4091737752812321</v>
      </c>
      <c r="J25" s="87">
        <v>-0.28049340594449185</v>
      </c>
      <c r="K25" s="87">
        <v>6.6360207449316366</v>
      </c>
      <c r="L25" s="87">
        <v>19.688353888191418</v>
      </c>
      <c r="M25" s="87">
        <v>8.1582842497303822</v>
      </c>
      <c r="N25" s="87">
        <v>5.7183947404465139</v>
      </c>
      <c r="O25" s="74">
        <v>7.0586023617574556</v>
      </c>
      <c r="P25" s="87"/>
      <c r="Q25" s="75">
        <v>7.0586023617574556</v>
      </c>
    </row>
    <row r="26" spans="1:17" hidden="1">
      <c r="A26" s="76" t="s">
        <v>131</v>
      </c>
      <c r="B26" s="73">
        <v>10.649729800090302</v>
      </c>
      <c r="C26" s="87">
        <v>4.8698713192043916</v>
      </c>
      <c r="D26" s="87">
        <v>12.359851400649285</v>
      </c>
      <c r="E26" s="74">
        <v>5.5526752849332546</v>
      </c>
      <c r="F26" s="87">
        <v>6.7630961688819395</v>
      </c>
      <c r="G26" s="87">
        <v>-1.4734088927637394</v>
      </c>
      <c r="H26" s="87">
        <v>2.1818170341427732</v>
      </c>
      <c r="I26" s="74">
        <v>6.9398867460755103</v>
      </c>
      <c r="J26" s="87">
        <v>-1.2142571771017636</v>
      </c>
      <c r="K26" s="87">
        <v>8.367162832656744</v>
      </c>
      <c r="L26" s="87">
        <v>18.304527924582203</v>
      </c>
      <c r="M26" s="87">
        <v>6.8890604755859783</v>
      </c>
      <c r="N26" s="87">
        <v>5.9774703156185511</v>
      </c>
      <c r="O26" s="74">
        <v>6.9055107469827846</v>
      </c>
      <c r="P26" s="87"/>
      <c r="Q26" s="75">
        <v>6.9055107469827846</v>
      </c>
    </row>
    <row r="27" spans="1:17" hidden="1">
      <c r="A27" s="76" t="s">
        <v>132</v>
      </c>
      <c r="B27" s="73">
        <v>15.719483126332957</v>
      </c>
      <c r="C27" s="87">
        <v>35.131298793470542</v>
      </c>
      <c r="D27" s="87">
        <v>9.3358228861029602</v>
      </c>
      <c r="E27" s="74">
        <v>9.7793399813905317</v>
      </c>
      <c r="F27" s="87">
        <v>10.354825744961804</v>
      </c>
      <c r="G27" s="87">
        <v>16.375000000000004</v>
      </c>
      <c r="H27" s="87">
        <v>1.8902575788267575</v>
      </c>
      <c r="I27" s="74">
        <v>8.6848502576080477</v>
      </c>
      <c r="J27" s="87">
        <v>4.8423442794970155</v>
      </c>
      <c r="K27" s="87">
        <v>1.9190509420795536</v>
      </c>
      <c r="L27" s="87">
        <v>16.815075585007246</v>
      </c>
      <c r="M27" s="87">
        <v>9.1969113870038584</v>
      </c>
      <c r="N27" s="87">
        <v>8.4006619293293099</v>
      </c>
      <c r="O27" s="74">
        <v>9.548067399261134</v>
      </c>
      <c r="P27" s="87"/>
      <c r="Q27" s="75">
        <v>9.548067399261134</v>
      </c>
    </row>
    <row r="28" spans="1:17" hidden="1">
      <c r="A28" s="76" t="s">
        <v>133</v>
      </c>
      <c r="B28" s="73">
        <v>19.025687757062286</v>
      </c>
      <c r="C28" s="87">
        <v>46.856980811040742</v>
      </c>
      <c r="D28" s="87">
        <v>9.2192912336797228</v>
      </c>
      <c r="E28" s="74">
        <v>12.553378260937025</v>
      </c>
      <c r="F28" s="87">
        <v>12.794820698494657</v>
      </c>
      <c r="G28" s="87">
        <v>23.44509724473258</v>
      </c>
      <c r="H28" s="87">
        <v>4.0356704678921975</v>
      </c>
      <c r="I28" s="74">
        <v>10.436236243143133</v>
      </c>
      <c r="J28" s="87">
        <v>6.5900856527473985</v>
      </c>
      <c r="K28" s="87">
        <v>3.341129301703976</v>
      </c>
      <c r="L28" s="87">
        <v>19.808285733044446</v>
      </c>
      <c r="M28" s="87">
        <v>10.077204388459975</v>
      </c>
      <c r="N28" s="87">
        <v>9.8523612423817752</v>
      </c>
      <c r="O28" s="74">
        <v>11.667560299501844</v>
      </c>
      <c r="P28" s="87"/>
      <c r="Q28" s="75">
        <v>11.667560299501844</v>
      </c>
    </row>
    <row r="29" spans="1:17" hidden="1">
      <c r="A29" s="76" t="s">
        <v>134</v>
      </c>
      <c r="B29" s="73">
        <v>21.737463762907591</v>
      </c>
      <c r="C29" s="87">
        <v>53.230708893028734</v>
      </c>
      <c r="D29" s="87">
        <v>11.553582752060874</v>
      </c>
      <c r="E29" s="74">
        <v>12.715398304694064</v>
      </c>
      <c r="F29" s="87">
        <v>13.102161746954893</v>
      </c>
      <c r="G29" s="87">
        <v>19.134119022109676</v>
      </c>
      <c r="H29" s="87">
        <v>6.0245702433648862</v>
      </c>
      <c r="I29" s="74">
        <v>11.754936825790004</v>
      </c>
      <c r="J29" s="87">
        <v>8.6967249518859084</v>
      </c>
      <c r="K29" s="87">
        <v>4.2113407759478276</v>
      </c>
      <c r="L29" s="87">
        <v>15.888196458320477</v>
      </c>
      <c r="M29" s="87">
        <v>9.9949135300101801</v>
      </c>
      <c r="N29" s="87">
        <v>13.866036146919738</v>
      </c>
      <c r="O29" s="74">
        <v>12.851056240799544</v>
      </c>
      <c r="P29" s="87"/>
      <c r="Q29" s="75">
        <v>12.851056240799544</v>
      </c>
    </row>
    <row r="30" spans="1:17" hidden="1">
      <c r="A30" s="76" t="s">
        <v>135</v>
      </c>
      <c r="B30" s="73">
        <v>18.964591648577365</v>
      </c>
      <c r="C30" s="87">
        <v>50.102470067953831</v>
      </c>
      <c r="D30" s="87">
        <v>10.365781007982843</v>
      </c>
      <c r="E30" s="74">
        <v>12.300603518706195</v>
      </c>
      <c r="F30" s="87">
        <v>11.998047113389479</v>
      </c>
      <c r="G30" s="87">
        <v>21.582160870719417</v>
      </c>
      <c r="H30" s="87">
        <v>8.4982123347079952</v>
      </c>
      <c r="I30" s="74">
        <v>9.8777068332304125</v>
      </c>
      <c r="J30" s="87">
        <v>11.16664018603845</v>
      </c>
      <c r="K30" s="87">
        <v>5.9313215400624353</v>
      </c>
      <c r="L30" s="87">
        <v>14.343495321460912</v>
      </c>
      <c r="M30" s="87">
        <v>10.937659422507908</v>
      </c>
      <c r="N30" s="87">
        <v>7.6832226762002049</v>
      </c>
      <c r="O30" s="74">
        <v>11.237712514781142</v>
      </c>
      <c r="P30" s="87"/>
      <c r="Q30" s="75">
        <v>11.237712514781142</v>
      </c>
    </row>
    <row r="31" spans="1:17" hidden="1">
      <c r="A31" s="76" t="s">
        <v>136</v>
      </c>
      <c r="B31" s="73">
        <v>4.1131830008673029</v>
      </c>
      <c r="C31" s="87">
        <v>-3.7815126050420167</v>
      </c>
      <c r="D31" s="87">
        <v>7.3219077823859475</v>
      </c>
      <c r="E31" s="74">
        <v>8.435130581297388</v>
      </c>
      <c r="F31" s="87">
        <v>7.8622651162387456</v>
      </c>
      <c r="G31" s="87">
        <v>11.707841031149298</v>
      </c>
      <c r="H31" s="87">
        <v>10.285355910943869</v>
      </c>
      <c r="I31" s="74">
        <v>11.13377737505442</v>
      </c>
      <c r="J31" s="87">
        <v>9.9084465445953924</v>
      </c>
      <c r="K31" s="87">
        <v>10.754307885427361</v>
      </c>
      <c r="L31" s="87">
        <v>13.378242628375583</v>
      </c>
      <c r="M31" s="87">
        <v>10.473417245913959</v>
      </c>
      <c r="N31" s="87">
        <v>10.865660919540229</v>
      </c>
      <c r="O31" s="74">
        <v>9.8711148445937784</v>
      </c>
      <c r="P31" s="87"/>
      <c r="Q31" s="75">
        <v>9.8711148445937784</v>
      </c>
    </row>
    <row r="32" spans="1:17" hidden="1">
      <c r="A32" s="76" t="s">
        <v>137</v>
      </c>
      <c r="B32" s="73">
        <v>-1.0821883794073828</v>
      </c>
      <c r="C32" s="87">
        <v>-8.3676622039134916</v>
      </c>
      <c r="D32" s="87">
        <v>2.3694803610636739</v>
      </c>
      <c r="E32" s="74">
        <v>6.656512418265577</v>
      </c>
      <c r="F32" s="87">
        <v>5.7496910329039652</v>
      </c>
      <c r="G32" s="87">
        <v>8.0704057768842485</v>
      </c>
      <c r="H32" s="87">
        <v>12.311943506294137</v>
      </c>
      <c r="I32" s="74">
        <v>11.559997273625729</v>
      </c>
      <c r="J32" s="87">
        <v>10.787907268170425</v>
      </c>
      <c r="K32" s="87">
        <v>11.665050113158742</v>
      </c>
      <c r="L32" s="87">
        <v>11.897194213064445</v>
      </c>
      <c r="M32" s="87">
        <v>11.267995570321151</v>
      </c>
      <c r="N32" s="87">
        <v>11.807986708597875</v>
      </c>
      <c r="O32" s="74">
        <v>9.2593091483159746</v>
      </c>
      <c r="P32" s="87"/>
      <c r="Q32" s="75">
        <v>9.2593091483159746</v>
      </c>
    </row>
    <row r="33" spans="1:17" hidden="1">
      <c r="A33" s="76" t="s">
        <v>138</v>
      </c>
      <c r="B33" s="73">
        <v>-2.7926474061245377</v>
      </c>
      <c r="C33" s="87">
        <v>-9.7261325825441514</v>
      </c>
      <c r="D33" s="87">
        <v>0.28706230104593</v>
      </c>
      <c r="E33" s="74">
        <v>5.7196337395997059</v>
      </c>
      <c r="F33" s="87">
        <v>4.5689013938747163</v>
      </c>
      <c r="G33" s="87">
        <v>6.8552507869026611</v>
      </c>
      <c r="H33" s="87">
        <v>13.21084864391951</v>
      </c>
      <c r="I33" s="74">
        <v>11.008492685935845</v>
      </c>
      <c r="J33" s="87">
        <v>11.045702179176756</v>
      </c>
      <c r="K33" s="87">
        <v>10.757318625371243</v>
      </c>
      <c r="L33" s="87">
        <v>15.834309445213501</v>
      </c>
      <c r="M33" s="87">
        <v>11.744196715294981</v>
      </c>
      <c r="N33" s="87">
        <v>8.2520267387284871</v>
      </c>
      <c r="O33" s="74">
        <v>8.4937930232193999</v>
      </c>
      <c r="P33" s="87"/>
      <c r="Q33" s="75">
        <v>8.4937930232193999</v>
      </c>
    </row>
    <row r="34" spans="1:17" hidden="1">
      <c r="A34" s="76" t="s">
        <v>139</v>
      </c>
      <c r="B34" s="73">
        <v>-3.121566473081149</v>
      </c>
      <c r="C34" s="87">
        <v>-9.0830698476573719</v>
      </c>
      <c r="D34" s="87">
        <v>-0.88254345244521204</v>
      </c>
      <c r="E34" s="74">
        <v>6.2507322788517863</v>
      </c>
      <c r="F34" s="87">
        <v>5.2128741644870678</v>
      </c>
      <c r="G34" s="87">
        <v>8.4425036390101891</v>
      </c>
      <c r="H34" s="87">
        <v>12.085921325051761</v>
      </c>
      <c r="I34" s="74">
        <v>13.584758524255136</v>
      </c>
      <c r="J34" s="87">
        <v>10.990852866275141</v>
      </c>
      <c r="K34" s="87">
        <v>10.707269155206287</v>
      </c>
      <c r="L34" s="87">
        <v>17.51227495908347</v>
      </c>
      <c r="M34" s="87">
        <v>14.568196449921825</v>
      </c>
      <c r="N34" s="87">
        <v>13.410404624277456</v>
      </c>
      <c r="O34" s="74">
        <v>10.272287847152704</v>
      </c>
      <c r="P34" s="87"/>
      <c r="Q34" s="75">
        <v>10.272287847152704</v>
      </c>
    </row>
    <row r="35" spans="1:17" hidden="1">
      <c r="A35" s="76" t="s">
        <v>140</v>
      </c>
      <c r="B35" s="73">
        <v>3.2446841743549157</v>
      </c>
      <c r="C35" s="87">
        <v>-1.0605115408608858</v>
      </c>
      <c r="D35" s="87">
        <v>4.8134572216065692</v>
      </c>
      <c r="E35" s="74">
        <v>6.0975688711922524</v>
      </c>
      <c r="F35" s="87">
        <v>6.1741297531955945</v>
      </c>
      <c r="G35" s="87">
        <v>0.74519230769230405</v>
      </c>
      <c r="H35" s="87">
        <v>9.3545635484788168</v>
      </c>
      <c r="I35" s="74">
        <v>12.105118535252975</v>
      </c>
      <c r="J35" s="87">
        <v>9.3227044053323791</v>
      </c>
      <c r="K35" s="87">
        <v>3.7154573742452692</v>
      </c>
      <c r="L35" s="87">
        <v>16.302704956480952</v>
      </c>
      <c r="M35" s="87">
        <v>13.553269279823144</v>
      </c>
      <c r="N35" s="87">
        <v>12.927263891138828</v>
      </c>
      <c r="O35" s="74">
        <v>9.979327679938029</v>
      </c>
      <c r="P35" s="87"/>
      <c r="Q35" s="75">
        <v>9.979327679938029</v>
      </c>
    </row>
    <row r="36" spans="1:17" hidden="1">
      <c r="A36" s="76" t="s">
        <v>141</v>
      </c>
      <c r="B36" s="73">
        <v>5.8613115782867906</v>
      </c>
      <c r="C36" s="87">
        <v>-4.9452093284630516</v>
      </c>
      <c r="D36" s="87">
        <v>10.444159790282702</v>
      </c>
      <c r="E36" s="74">
        <v>7.7770438174326104</v>
      </c>
      <c r="F36" s="87">
        <v>7.4944115455508058</v>
      </c>
      <c r="G36" s="87">
        <v>6.0516324981017497</v>
      </c>
      <c r="H36" s="87">
        <v>10.989611809732095</v>
      </c>
      <c r="I36" s="74">
        <v>10.135771901982743</v>
      </c>
      <c r="J36" s="87">
        <v>11.19374496302685</v>
      </c>
      <c r="K36" s="87">
        <v>2.9011523539290094</v>
      </c>
      <c r="L36" s="87">
        <v>14.550173857681569</v>
      </c>
      <c r="M36" s="87">
        <v>9.0486854109645858</v>
      </c>
      <c r="N36" s="87">
        <v>9.5844610730775361</v>
      </c>
      <c r="O36" s="74">
        <v>9.2476156660847622</v>
      </c>
      <c r="P36" s="87"/>
      <c r="Q36" s="75">
        <v>9.2476156660847622</v>
      </c>
    </row>
    <row r="37" spans="1:17" hidden="1">
      <c r="A37" s="76" t="s">
        <v>142</v>
      </c>
      <c r="B37" s="73">
        <v>4.0855991739720201</v>
      </c>
      <c r="C37" s="87">
        <v>-4.9333711369435784</v>
      </c>
      <c r="D37" s="87">
        <v>7.6916536771999429</v>
      </c>
      <c r="E37" s="74">
        <v>7.5332941939869595</v>
      </c>
      <c r="F37" s="87">
        <v>7.3877913944407929</v>
      </c>
      <c r="G37" s="87">
        <v>3.5577658760520277</v>
      </c>
      <c r="H37" s="87">
        <v>11.179804224626482</v>
      </c>
      <c r="I37" s="74">
        <v>10.016129520396081</v>
      </c>
      <c r="J37" s="87">
        <v>10.83825072568446</v>
      </c>
      <c r="K37" s="87">
        <v>12.342226733830028</v>
      </c>
      <c r="L37" s="87">
        <v>15.88527302813017</v>
      </c>
      <c r="M37" s="87">
        <v>7.9727399622300688</v>
      </c>
      <c r="N37" s="87">
        <v>6.2802186251839389</v>
      </c>
      <c r="O37" s="74">
        <v>8.9604932874742502</v>
      </c>
      <c r="P37" s="87"/>
      <c r="Q37" s="75">
        <v>8.9604932874742502</v>
      </c>
    </row>
    <row r="38" spans="1:17" hidden="1">
      <c r="A38" s="76" t="s">
        <v>143</v>
      </c>
      <c r="B38" s="73">
        <v>4.653988699191931</v>
      </c>
      <c r="C38" s="87">
        <v>-5.0268732216250394</v>
      </c>
      <c r="D38" s="87">
        <v>7.9891082368958477</v>
      </c>
      <c r="E38" s="74">
        <v>7.3882119424381099</v>
      </c>
      <c r="F38" s="87">
        <v>6.8604771605151393</v>
      </c>
      <c r="G38" s="87">
        <v>6.9127516778523495</v>
      </c>
      <c r="H38" s="87">
        <v>11.244516277995844</v>
      </c>
      <c r="I38" s="74">
        <v>14.056141231394962</v>
      </c>
      <c r="J38" s="87">
        <v>14.671692635472883</v>
      </c>
      <c r="K38" s="87">
        <v>20.514640638864243</v>
      </c>
      <c r="L38" s="87">
        <v>16.937730254290592</v>
      </c>
      <c r="M38" s="87">
        <v>9.3923095448342284</v>
      </c>
      <c r="N38" s="87">
        <v>11.652160276013488</v>
      </c>
      <c r="O38" s="74">
        <v>11.735173585443983</v>
      </c>
      <c r="P38" s="87"/>
      <c r="Q38" s="75">
        <v>11.735173585443983</v>
      </c>
    </row>
    <row r="39" spans="1:17" hidden="1">
      <c r="A39" s="76" t="s">
        <v>144</v>
      </c>
      <c r="B39" s="73">
        <v>1.464447806354009</v>
      </c>
      <c r="C39" s="87">
        <v>-7.1248423707440098</v>
      </c>
      <c r="D39" s="87">
        <v>4.4189009678206412</v>
      </c>
      <c r="E39" s="74">
        <v>8.081258047390353</v>
      </c>
      <c r="F39" s="87">
        <v>7.9033845687892734</v>
      </c>
      <c r="G39" s="87">
        <v>9.9021713194941547</v>
      </c>
      <c r="H39" s="87">
        <v>8.1123244929797202</v>
      </c>
      <c r="I39" s="74">
        <v>8.620005667327856</v>
      </c>
      <c r="J39" s="87">
        <v>10.006554511688879</v>
      </c>
      <c r="K39" s="87">
        <v>10.302006755414265</v>
      </c>
      <c r="L39" s="87">
        <v>12.601389200089628</v>
      </c>
      <c r="M39" s="87">
        <v>6.9187570198427553</v>
      </c>
      <c r="N39" s="87">
        <v>6.0273514082149857</v>
      </c>
      <c r="O39" s="74">
        <v>7.9159365816694933</v>
      </c>
      <c r="P39" s="87"/>
      <c r="Q39" s="75">
        <v>7.9159365816694933</v>
      </c>
    </row>
    <row r="40" spans="1:17" hidden="1">
      <c r="A40" s="76" t="s">
        <v>145</v>
      </c>
      <c r="B40" s="73">
        <v>1.489912462702788</v>
      </c>
      <c r="C40" s="87">
        <v>-6.3848655039905404</v>
      </c>
      <c r="D40" s="87">
        <v>4.3641267700606878</v>
      </c>
      <c r="E40" s="74">
        <v>7.7686394228243412</v>
      </c>
      <c r="F40" s="87">
        <v>6.3246990149580391</v>
      </c>
      <c r="G40" s="87">
        <v>9.81599484499176</v>
      </c>
      <c r="H40" s="87">
        <v>16.108374384236456</v>
      </c>
      <c r="I40" s="74">
        <v>10.909864181436589</v>
      </c>
      <c r="J40" s="87">
        <v>8.1633691063526772</v>
      </c>
      <c r="K40" s="87">
        <v>17.998499343462765</v>
      </c>
      <c r="L40" s="87">
        <v>17.174005985463872</v>
      </c>
      <c r="M40" s="87">
        <v>8.4347429266808653</v>
      </c>
      <c r="N40" s="87">
        <v>7.6274880139474064</v>
      </c>
      <c r="O40" s="74">
        <v>9.4472869914166981</v>
      </c>
      <c r="P40" s="87"/>
      <c r="Q40" s="75">
        <v>9.4472869914166981</v>
      </c>
    </row>
    <row r="41" spans="1:17" hidden="1">
      <c r="A41" s="76" t="s">
        <v>146</v>
      </c>
      <c r="B41" s="73">
        <v>6.6884518877283039</v>
      </c>
      <c r="C41" s="87">
        <v>-4.6779003877124934</v>
      </c>
      <c r="D41" s="87">
        <v>10.700281586357535</v>
      </c>
      <c r="E41" s="74">
        <v>7.9124163098761482</v>
      </c>
      <c r="F41" s="87">
        <v>6.5656274749801975</v>
      </c>
      <c r="G41" s="87">
        <v>9.7081640192094643</v>
      </c>
      <c r="H41" s="87">
        <v>15.454124189063947</v>
      </c>
      <c r="I41" s="74">
        <v>13.243199365033554</v>
      </c>
      <c r="J41" s="87">
        <v>12.664142035115331</v>
      </c>
      <c r="K41" s="87">
        <v>12.070582218054726</v>
      </c>
      <c r="L41" s="87">
        <v>17.432175154688242</v>
      </c>
      <c r="M41" s="87">
        <v>9.2927756653992404</v>
      </c>
      <c r="N41" s="87">
        <v>12.547594323295257</v>
      </c>
      <c r="O41" s="74">
        <v>11.541500355620459</v>
      </c>
      <c r="P41" s="87"/>
      <c r="Q41" s="75">
        <v>11.541500355620459</v>
      </c>
    </row>
    <row r="42" spans="1:17" hidden="1">
      <c r="A42" s="76" t="s">
        <v>147</v>
      </c>
      <c r="B42" s="73">
        <v>7.5343976777939066</v>
      </c>
      <c r="C42" s="87">
        <v>-5.6641145139813611</v>
      </c>
      <c r="D42" s="87">
        <v>11.533321566353161</v>
      </c>
      <c r="E42" s="74">
        <v>9.3238178364224478</v>
      </c>
      <c r="F42" s="87">
        <v>8.2261712439418417</v>
      </c>
      <c r="G42" s="87">
        <v>9.5417451349654741</v>
      </c>
      <c r="H42" s="87">
        <v>16.230801162308012</v>
      </c>
      <c r="I42" s="74">
        <v>10.424848268475545</v>
      </c>
      <c r="J42" s="87">
        <v>8.3547715300747267</v>
      </c>
      <c r="K42" s="87">
        <v>0.75099396259755569</v>
      </c>
      <c r="L42" s="87">
        <v>18.30720762256032</v>
      </c>
      <c r="M42" s="87">
        <v>6.6852572099508327</v>
      </c>
      <c r="N42" s="87">
        <v>11.077556944541985</v>
      </c>
      <c r="O42" s="74">
        <v>9.9592463254229546</v>
      </c>
      <c r="P42" s="87"/>
      <c r="Q42" s="75">
        <v>9.9592463254229546</v>
      </c>
    </row>
    <row r="43" spans="1:17" hidden="1">
      <c r="A43" s="76" t="s">
        <v>148</v>
      </c>
      <c r="B43" s="73">
        <v>14.606071449871772</v>
      </c>
      <c r="C43" s="87">
        <v>5.3292600135777324</v>
      </c>
      <c r="D43" s="87">
        <v>17.444245398135887</v>
      </c>
      <c r="E43" s="74">
        <v>9.0471781205537702</v>
      </c>
      <c r="F43" s="87">
        <v>8.0851601313610519</v>
      </c>
      <c r="G43" s="87">
        <v>11.267911419887106</v>
      </c>
      <c r="H43" s="87">
        <v>14.165464165464165</v>
      </c>
      <c r="I43" s="74">
        <v>12.232077637483037</v>
      </c>
      <c r="J43" s="87">
        <v>12.899702085402184</v>
      </c>
      <c r="K43" s="87">
        <v>11.429343420697109</v>
      </c>
      <c r="L43" s="87">
        <v>17.391650415887291</v>
      </c>
      <c r="M43" s="87">
        <v>9.737376566986482</v>
      </c>
      <c r="N43" s="87">
        <v>10.009696259047962</v>
      </c>
      <c r="O43" s="74">
        <v>11.72306787132935</v>
      </c>
      <c r="P43" s="87"/>
      <c r="Q43" s="75">
        <v>11.72306787132935</v>
      </c>
    </row>
    <row r="44" spans="1:17" hidden="1">
      <c r="A44" s="76" t="s">
        <v>149</v>
      </c>
      <c r="B44" s="73">
        <v>14.740756605206284</v>
      </c>
      <c r="C44" s="87">
        <v>5.1152510262077673</v>
      </c>
      <c r="D44" s="87">
        <v>17.89212519060295</v>
      </c>
      <c r="E44" s="74">
        <v>11.070488446914311</v>
      </c>
      <c r="F44" s="87">
        <v>10.672669128041839</v>
      </c>
      <c r="G44" s="87">
        <v>12.107184769852656</v>
      </c>
      <c r="H44" s="87">
        <v>12.855324565125159</v>
      </c>
      <c r="I44" s="74">
        <v>8.8733650663976817</v>
      </c>
      <c r="J44" s="87">
        <v>12.945546882347408</v>
      </c>
      <c r="K44" s="87">
        <v>5.0631905253954379</v>
      </c>
      <c r="L44" s="87">
        <v>15.798883496916845</v>
      </c>
      <c r="M44" s="87">
        <v>11.092095111173455</v>
      </c>
      <c r="N44" s="87">
        <v>3.0215082793376529</v>
      </c>
      <c r="O44" s="74">
        <v>9.7952593159088046</v>
      </c>
      <c r="P44" s="87"/>
      <c r="Q44" s="75">
        <v>9.7952593159088046</v>
      </c>
    </row>
    <row r="45" spans="1:17" hidden="1">
      <c r="A45" s="76" t="s">
        <v>150</v>
      </c>
      <c r="B45" s="73">
        <v>14.487617047344012</v>
      </c>
      <c r="C45" s="87">
        <v>5.1577679395522704</v>
      </c>
      <c r="D45" s="87">
        <v>17.32319030072507</v>
      </c>
      <c r="E45" s="74">
        <v>11.025014245924606</v>
      </c>
      <c r="F45" s="87">
        <v>10.682458499145325</v>
      </c>
      <c r="G45" s="87">
        <v>11.994073674994944</v>
      </c>
      <c r="H45" s="87">
        <v>12.482440297009834</v>
      </c>
      <c r="I45" s="74">
        <v>11.31153677671141</v>
      </c>
      <c r="J45" s="87">
        <v>8.8266107909900473</v>
      </c>
      <c r="K45" s="87">
        <v>4.4877158287061691</v>
      </c>
      <c r="L45" s="87">
        <v>12.608504745499374</v>
      </c>
      <c r="M45" s="87">
        <v>11.071527971054834</v>
      </c>
      <c r="N45" s="87">
        <v>13.76507545967795</v>
      </c>
      <c r="O45" s="74">
        <v>11.496985669204065</v>
      </c>
      <c r="P45" s="87"/>
      <c r="Q45" s="75">
        <v>11.496985669204065</v>
      </c>
    </row>
    <row r="46" spans="1:17" hidden="1">
      <c r="A46" s="76" t="s">
        <v>151</v>
      </c>
      <c r="B46" s="73">
        <v>17.527227704954612</v>
      </c>
      <c r="C46" s="87">
        <v>7.5215695961324727</v>
      </c>
      <c r="D46" s="87">
        <v>20.091334523997919</v>
      </c>
      <c r="E46" s="74">
        <v>12.325646926219884</v>
      </c>
      <c r="F46" s="87">
        <v>12.861237162646285</v>
      </c>
      <c r="G46" s="87">
        <v>9.4269340974212046</v>
      </c>
      <c r="H46" s="87">
        <v>10.928571428571429</v>
      </c>
      <c r="I46" s="74">
        <v>11.119632478439687</v>
      </c>
      <c r="J46" s="87">
        <v>9.7343131712832118</v>
      </c>
      <c r="K46" s="87">
        <v>7.6658871674948852</v>
      </c>
      <c r="L46" s="87">
        <v>10.723216315396357</v>
      </c>
      <c r="M46" s="87">
        <v>11.542165359746869</v>
      </c>
      <c r="N46" s="87">
        <v>13.018187949166474</v>
      </c>
      <c r="O46" s="74">
        <v>11.860483404063073</v>
      </c>
      <c r="P46" s="87"/>
      <c r="Q46" s="75">
        <v>11.860483404063073</v>
      </c>
    </row>
    <row r="47" spans="1:17">
      <c r="A47" s="76" t="s">
        <v>152</v>
      </c>
      <c r="B47" s="73">
        <v>17.475171883942</v>
      </c>
      <c r="C47" s="87">
        <v>16.287337125631225</v>
      </c>
      <c r="D47" s="87">
        <v>20.22569079894572</v>
      </c>
      <c r="E47" s="74">
        <v>14.21447293883957</v>
      </c>
      <c r="F47" s="87">
        <v>13.290746429561114</v>
      </c>
      <c r="G47" s="87">
        <v>8.7572973829287548</v>
      </c>
      <c r="H47" s="87">
        <v>27.182135503590192</v>
      </c>
      <c r="I47" s="74">
        <v>10.226598133177074</v>
      </c>
      <c r="J47" s="87">
        <v>6.6005002715165197</v>
      </c>
      <c r="K47" s="87">
        <v>8.4306870822809952</v>
      </c>
      <c r="L47" s="87">
        <v>15.876630265240591</v>
      </c>
      <c r="M47" s="87">
        <v>11.565116867680361</v>
      </c>
      <c r="N47" s="87">
        <v>9.0752017550364528</v>
      </c>
      <c r="O47" s="74">
        <v>11.728895390725222</v>
      </c>
      <c r="P47" s="87"/>
      <c r="Q47" s="75">
        <v>11.618458639576184</v>
      </c>
    </row>
    <row r="48" spans="1:17">
      <c r="A48" s="76" t="s">
        <v>153</v>
      </c>
      <c r="B48" s="73">
        <v>17.093074040761714</v>
      </c>
      <c r="C48" s="87">
        <v>15.184282965010777</v>
      </c>
      <c r="D48" s="87">
        <v>21.795435587615383</v>
      </c>
      <c r="E48" s="74">
        <v>15.435399274770687</v>
      </c>
      <c r="F48" s="87">
        <v>13.527764029893358</v>
      </c>
      <c r="G48" s="87">
        <v>9.336619222766176</v>
      </c>
      <c r="H48" s="87">
        <v>37.030530734240187</v>
      </c>
      <c r="I48" s="74">
        <v>12.900886624339286</v>
      </c>
      <c r="J48" s="87">
        <v>7.5448052562854144</v>
      </c>
      <c r="K48" s="87">
        <v>7.4210134130315586</v>
      </c>
      <c r="L48" s="87">
        <v>15.529489154559052</v>
      </c>
      <c r="M48" s="87">
        <v>12.141681584642146</v>
      </c>
      <c r="N48" s="87">
        <v>17.366727622279619</v>
      </c>
      <c r="O48" s="74">
        <v>14.315447219041221</v>
      </c>
      <c r="P48" s="87"/>
      <c r="Q48" s="75">
        <v>13.790615771124207</v>
      </c>
    </row>
    <row r="49" spans="1:17">
      <c r="A49" s="76" t="s">
        <v>154</v>
      </c>
      <c r="B49" s="73">
        <v>17.061008450006167</v>
      </c>
      <c r="C49" s="87">
        <v>15.53554341288981</v>
      </c>
      <c r="D49" s="87">
        <v>20.567937986222017</v>
      </c>
      <c r="E49" s="74">
        <v>16.786753326810544</v>
      </c>
      <c r="F49" s="87">
        <v>14.747151191983274</v>
      </c>
      <c r="G49" s="87">
        <v>12.480321564591264</v>
      </c>
      <c r="H49" s="87">
        <v>37.253414744821271</v>
      </c>
      <c r="I49" s="74">
        <v>11.397209791446409</v>
      </c>
      <c r="J49" s="87">
        <v>9.3462245235385204</v>
      </c>
      <c r="K49" s="87">
        <v>7.8177708722444379</v>
      </c>
      <c r="L49" s="87">
        <v>15.35621947069458</v>
      </c>
      <c r="M49" s="87">
        <v>11.802810671554038</v>
      </c>
      <c r="N49" s="87">
        <v>11.394017187213585</v>
      </c>
      <c r="O49" s="74">
        <v>13.23948319868202</v>
      </c>
      <c r="P49" s="87"/>
      <c r="Q49" s="75">
        <v>13.088066581032216</v>
      </c>
    </row>
    <row r="50" spans="1:17">
      <c r="A50" s="76" t="s">
        <v>155</v>
      </c>
      <c r="B50" s="73">
        <v>17.623983377408319</v>
      </c>
      <c r="C50" s="87">
        <v>15.79592598350891</v>
      </c>
      <c r="D50" s="87">
        <v>21.163673475228673</v>
      </c>
      <c r="E50" s="74">
        <v>17.41277883229148</v>
      </c>
      <c r="F50" s="87">
        <v>15.265084949652341</v>
      </c>
      <c r="G50" s="87">
        <v>13.45666497763866</v>
      </c>
      <c r="H50" s="87">
        <v>39.410140534276032</v>
      </c>
      <c r="I50" s="74">
        <v>12.603622018354818</v>
      </c>
      <c r="J50" s="87">
        <v>8.6879800065686261</v>
      </c>
      <c r="K50" s="87">
        <v>7.5205736892267048</v>
      </c>
      <c r="L50" s="87">
        <v>18.298435658360539</v>
      </c>
      <c r="M50" s="87">
        <v>12.765740829184502</v>
      </c>
      <c r="N50" s="87">
        <v>13.729652647246157</v>
      </c>
      <c r="O50" s="74">
        <v>14.479372493512621</v>
      </c>
      <c r="P50" s="87"/>
      <c r="Q50" s="75">
        <v>14.167270064746114</v>
      </c>
    </row>
    <row r="51" spans="1:17">
      <c r="A51" s="76" t="s">
        <v>71</v>
      </c>
      <c r="B51" s="73">
        <v>16.468633922389973</v>
      </c>
      <c r="C51" s="87">
        <v>15.216455074842747</v>
      </c>
      <c r="D51" s="87">
        <v>19.273164078610545</v>
      </c>
      <c r="E51" s="74">
        <v>13.875609392907329</v>
      </c>
      <c r="F51" s="87">
        <v>13.688879231959447</v>
      </c>
      <c r="G51" s="87">
        <v>14.139867181109564</v>
      </c>
      <c r="H51" s="87">
        <v>15.279211854572605</v>
      </c>
      <c r="I51" s="74">
        <v>11.517498919182609</v>
      </c>
      <c r="J51" s="87">
        <v>11.277799357570849</v>
      </c>
      <c r="K51" s="87">
        <v>6.6973928691985023</v>
      </c>
      <c r="L51" s="87">
        <v>15.292638157434871</v>
      </c>
      <c r="M51" s="87">
        <v>10.156206384947367</v>
      </c>
      <c r="N51" s="87">
        <v>11.649461460387162</v>
      </c>
      <c r="O51" s="74">
        <v>12.835734121035475</v>
      </c>
      <c r="P51" s="87"/>
      <c r="Q51" s="75">
        <v>12.396194448285227</v>
      </c>
    </row>
    <row r="52" spans="1:17">
      <c r="A52" s="76" t="s">
        <v>72</v>
      </c>
      <c r="B52" s="73">
        <v>13.011585988813227</v>
      </c>
      <c r="C52" s="87">
        <v>9.8858970556311014</v>
      </c>
      <c r="D52" s="87">
        <v>20.293836031235788</v>
      </c>
      <c r="E52" s="74">
        <v>14.335302434385863</v>
      </c>
      <c r="F52" s="87">
        <v>13.838233922175464</v>
      </c>
      <c r="G52" s="87">
        <v>15.628939121106116</v>
      </c>
      <c r="H52" s="87">
        <v>17.190808876402798</v>
      </c>
      <c r="I52" s="74">
        <v>11.174760900430353</v>
      </c>
      <c r="J52" s="87">
        <v>13.540681726770709</v>
      </c>
      <c r="K52" s="87">
        <v>6.3950391984348505</v>
      </c>
      <c r="L52" s="87">
        <v>10.462580792056867</v>
      </c>
      <c r="M52" s="87">
        <v>8.8756269536701016</v>
      </c>
      <c r="N52" s="87">
        <v>13.152914571876103</v>
      </c>
      <c r="O52" s="74">
        <v>12.641405292261073</v>
      </c>
      <c r="P52" s="87"/>
      <c r="Q52" s="75">
        <v>12.145699803010974</v>
      </c>
    </row>
    <row r="53" spans="1:17">
      <c r="A53" s="76" t="s">
        <v>73</v>
      </c>
      <c r="B53" s="73">
        <v>12.114617537495054</v>
      </c>
      <c r="C53" s="87">
        <v>8.8588266718486022</v>
      </c>
      <c r="D53" s="87">
        <v>19.287026751896789</v>
      </c>
      <c r="E53" s="74">
        <v>15.483929201073648</v>
      </c>
      <c r="F53" s="87">
        <v>14.755350963348471</v>
      </c>
      <c r="G53" s="87">
        <v>17.628435734343988</v>
      </c>
      <c r="H53" s="87">
        <v>19.44744801173449</v>
      </c>
      <c r="I53" s="74">
        <v>12.114678483046383</v>
      </c>
      <c r="J53" s="87">
        <v>10.767256993967573</v>
      </c>
      <c r="K53" s="87">
        <v>7.0497308577091813</v>
      </c>
      <c r="L53" s="87">
        <v>15.199597397221773</v>
      </c>
      <c r="M53" s="87">
        <v>9.5658516447270365</v>
      </c>
      <c r="N53" s="87">
        <v>13.819818656699336</v>
      </c>
      <c r="O53" s="74">
        <v>13.594273313236535</v>
      </c>
      <c r="P53" s="87"/>
      <c r="Q53" s="75">
        <v>13.043807959889591</v>
      </c>
    </row>
    <row r="54" spans="1:17">
      <c r="A54" s="76" t="s">
        <v>74</v>
      </c>
      <c r="B54" s="73">
        <v>13.663971651514744</v>
      </c>
      <c r="C54" s="87">
        <v>11.86195233197969</v>
      </c>
      <c r="D54" s="87">
        <v>16.998663477511816</v>
      </c>
      <c r="E54" s="74">
        <v>13.519560962303409</v>
      </c>
      <c r="F54" s="87">
        <v>13.131754989735454</v>
      </c>
      <c r="G54" s="87">
        <v>15.374041838266498</v>
      </c>
      <c r="H54" s="87">
        <v>15.267781864256314</v>
      </c>
      <c r="I54" s="74">
        <v>8.9228191114337321</v>
      </c>
      <c r="J54" s="87">
        <v>9.6142584730565801</v>
      </c>
      <c r="K54" s="87">
        <v>4.3728168162211078</v>
      </c>
      <c r="L54" s="87">
        <v>7.2943660545952627</v>
      </c>
      <c r="M54" s="87">
        <v>8.3393748586044509</v>
      </c>
      <c r="N54" s="87">
        <v>11.642610210539306</v>
      </c>
      <c r="O54" s="74">
        <v>10.757084299257205</v>
      </c>
      <c r="P54" s="87"/>
      <c r="Q54" s="75">
        <v>10.457907036487759</v>
      </c>
    </row>
    <row r="55" spans="1:17">
      <c r="A55" s="76" t="s">
        <v>68</v>
      </c>
      <c r="B55" s="73">
        <v>10.026355103824837</v>
      </c>
      <c r="C55" s="87">
        <v>9.8229612623041493</v>
      </c>
      <c r="D55" s="87">
        <v>10.46640641417283</v>
      </c>
      <c r="E55" s="74">
        <v>7.4180100370222117</v>
      </c>
      <c r="F55" s="87">
        <v>6.3096828889055354</v>
      </c>
      <c r="G55" s="87">
        <v>7.9185465525919083</v>
      </c>
      <c r="H55" s="87">
        <v>16.326900495199524</v>
      </c>
      <c r="I55" s="74">
        <v>9.8961694633067641</v>
      </c>
      <c r="J55" s="87">
        <v>8.7743657568044959</v>
      </c>
      <c r="K55" s="87">
        <v>3.7832240461671129</v>
      </c>
      <c r="L55" s="87">
        <v>3.450447420778139</v>
      </c>
      <c r="M55" s="87">
        <v>8.7463730408306439</v>
      </c>
      <c r="N55" s="87">
        <v>17.634949349999641</v>
      </c>
      <c r="O55" s="74">
        <v>9.3937280128233365</v>
      </c>
      <c r="P55" s="87"/>
      <c r="Q55" s="75">
        <v>9.2124610069684802</v>
      </c>
    </row>
    <row r="56" spans="1:17">
      <c r="A56" s="76" t="s">
        <v>69</v>
      </c>
      <c r="B56" s="73">
        <v>8.2998488457799766</v>
      </c>
      <c r="C56" s="87">
        <v>9.0999495188873549</v>
      </c>
      <c r="D56" s="87">
        <v>6.5970511607996025</v>
      </c>
      <c r="E56" s="74">
        <v>4.3381847446148996</v>
      </c>
      <c r="F56" s="87">
        <v>3.3376276698678402</v>
      </c>
      <c r="G56" s="87">
        <v>3.34996337041868</v>
      </c>
      <c r="H56" s="87">
        <v>12.072176858284216</v>
      </c>
      <c r="I56" s="74">
        <v>9.0679258724167511</v>
      </c>
      <c r="J56" s="87">
        <v>5.9578672501686132</v>
      </c>
      <c r="K56" s="87">
        <v>4.730645545526289</v>
      </c>
      <c r="L56" s="87">
        <v>2.5311553085263538</v>
      </c>
      <c r="M56" s="87">
        <v>8.9943410149688319</v>
      </c>
      <c r="N56" s="87">
        <v>17.078585515398586</v>
      </c>
      <c r="O56" s="74">
        <v>7.8032161685011943</v>
      </c>
      <c r="P56" s="87"/>
      <c r="Q56" s="75">
        <v>7.6810926025935684</v>
      </c>
    </row>
    <row r="57" spans="1:17">
      <c r="A57" s="76" t="s">
        <v>70</v>
      </c>
      <c r="B57" s="73">
        <v>6.4848274558807635</v>
      </c>
      <c r="C57" s="87">
        <v>6.767656296401535</v>
      </c>
      <c r="D57" s="87">
        <v>5.9162329124025677</v>
      </c>
      <c r="E57" s="74">
        <v>7.3343826918359998</v>
      </c>
      <c r="F57" s="87">
        <v>6.6236544707555129</v>
      </c>
      <c r="G57" s="87">
        <v>10.985779455914111</v>
      </c>
      <c r="H57" s="87">
        <v>10.131324483230033</v>
      </c>
      <c r="I57" s="74">
        <v>8.2568004833911779</v>
      </c>
      <c r="J57" s="87">
        <v>9.9462004812142624</v>
      </c>
      <c r="K57" s="87">
        <v>6.1018638874770739</v>
      </c>
      <c r="L57" s="87">
        <v>2.3148072788623297</v>
      </c>
      <c r="M57" s="87">
        <v>10.007897151252269</v>
      </c>
      <c r="N57" s="87">
        <v>11.550610905561292</v>
      </c>
      <c r="O57" s="74">
        <v>7.5561848585454419</v>
      </c>
      <c r="P57" s="87"/>
      <c r="Q57" s="75">
        <v>7.9161049775140366</v>
      </c>
    </row>
    <row r="58" spans="1:17">
      <c r="A58" s="76" t="s">
        <v>161</v>
      </c>
      <c r="B58" s="73">
        <v>3.1615082928686111</v>
      </c>
      <c r="C58" s="87">
        <v>3.4064488515630176</v>
      </c>
      <c r="D58" s="87">
        <v>2.7281386755832187</v>
      </c>
      <c r="E58" s="74">
        <v>8.0529919234802509</v>
      </c>
      <c r="F58" s="87">
        <v>6.8109649936609644</v>
      </c>
      <c r="G58" s="87">
        <v>10.636225342204646</v>
      </c>
      <c r="H58" s="87">
        <v>15.479066739153268</v>
      </c>
      <c r="I58" s="74">
        <v>13.184536346701115</v>
      </c>
      <c r="J58" s="87">
        <v>7.1475381522417587</v>
      </c>
      <c r="K58" s="87">
        <v>7.4267453449483769</v>
      </c>
      <c r="L58" s="87">
        <v>3.0974305104470541</v>
      </c>
      <c r="M58" s="87">
        <v>8.6781560207102668</v>
      </c>
      <c r="N58" s="87">
        <v>27.29003369036397</v>
      </c>
      <c r="O58" s="74">
        <v>11.279372474312213</v>
      </c>
      <c r="P58" s="87"/>
      <c r="Q58" s="75">
        <v>11.225463717351561</v>
      </c>
    </row>
    <row r="59" spans="1:17">
      <c r="A59" s="76" t="s">
        <v>163</v>
      </c>
      <c r="B59" s="73">
        <v>8.2027904189137502</v>
      </c>
      <c r="C59" s="87">
        <v>5.7095464233970574</v>
      </c>
      <c r="D59" s="87">
        <v>13.565610476410503</v>
      </c>
      <c r="E59" s="74">
        <v>10.807221200304788</v>
      </c>
      <c r="F59" s="87">
        <v>11.219486347349898</v>
      </c>
      <c r="G59" s="87">
        <v>9.7172982171056486</v>
      </c>
      <c r="H59" s="87">
        <v>8.3274981834898529</v>
      </c>
      <c r="I59" s="74">
        <v>14.704606196250197</v>
      </c>
      <c r="J59" s="87">
        <v>10.239749307065301</v>
      </c>
      <c r="K59" s="87">
        <v>12.391605365666454</v>
      </c>
      <c r="L59" s="87">
        <v>13.482481914996411</v>
      </c>
      <c r="M59" s="87">
        <v>8.1749434642520278</v>
      </c>
      <c r="N59" s="87">
        <v>20.878057222622743</v>
      </c>
      <c r="O59" s="74">
        <v>13.25879597650775</v>
      </c>
      <c r="P59" s="87"/>
      <c r="Q59" s="75">
        <v>13.321075815652772</v>
      </c>
    </row>
    <row r="60" spans="1:17">
      <c r="A60" s="76" t="s">
        <v>164</v>
      </c>
      <c r="B60" s="73">
        <v>9.5694814924659681</v>
      </c>
      <c r="C60" s="87">
        <v>6.5710636785333234</v>
      </c>
      <c r="D60" s="87">
        <v>16.100635482151727</v>
      </c>
      <c r="E60" s="74">
        <v>11.789764744636107</v>
      </c>
      <c r="F60" s="87">
        <v>12.247699159026039</v>
      </c>
      <c r="G60" s="87">
        <v>10.629637212580445</v>
      </c>
      <c r="H60" s="87">
        <v>9.4261980955762397</v>
      </c>
      <c r="I60" s="74">
        <v>13.264886256835512</v>
      </c>
      <c r="J60" s="87">
        <v>12.148061603946704</v>
      </c>
      <c r="K60" s="87">
        <v>11.53510615452903</v>
      </c>
      <c r="L60" s="87">
        <v>15.32291926744927</v>
      </c>
      <c r="M60" s="87">
        <v>8.2673106287794695</v>
      </c>
      <c r="N60" s="87">
        <v>15.031592910837215</v>
      </c>
      <c r="O60" s="74">
        <v>12.508545165048336</v>
      </c>
      <c r="P60" s="87"/>
      <c r="Q60" s="75">
        <v>12.682123541662765</v>
      </c>
    </row>
    <row r="61" spans="1:17">
      <c r="A61" s="76" t="s">
        <v>165</v>
      </c>
      <c r="B61" s="73">
        <v>10.424927444725554</v>
      </c>
      <c r="C61" s="87">
        <v>5.9154977788587173</v>
      </c>
      <c r="D61" s="87">
        <v>19.563488034490398</v>
      </c>
      <c r="E61" s="74">
        <v>8.1678700777038404</v>
      </c>
      <c r="F61" s="87">
        <v>8.545990934466035</v>
      </c>
      <c r="G61" s="87">
        <v>7.5294824694243365</v>
      </c>
      <c r="H61" s="87">
        <v>6.0222331369319431</v>
      </c>
      <c r="I61" s="74">
        <v>13.921984305743852</v>
      </c>
      <c r="J61" s="87">
        <v>10.822783194095285</v>
      </c>
      <c r="K61" s="87">
        <v>10.684492217208971</v>
      </c>
      <c r="L61" s="87">
        <v>11.192604758443309</v>
      </c>
      <c r="M61" s="87">
        <v>8.1444369905891829</v>
      </c>
      <c r="N61" s="87">
        <v>20.58731532128208</v>
      </c>
      <c r="O61" s="74">
        <v>12.516875588275861</v>
      </c>
      <c r="P61" s="87"/>
      <c r="Q61" s="75">
        <v>12.152260944127073</v>
      </c>
    </row>
    <row r="62" spans="1:17">
      <c r="A62" s="76" t="s">
        <v>166</v>
      </c>
      <c r="B62" s="73">
        <v>9.9471215814290144</v>
      </c>
      <c r="C62" s="87">
        <v>6.5382492309501581</v>
      </c>
      <c r="D62" s="87">
        <v>16.018211985740955</v>
      </c>
      <c r="E62" s="74">
        <v>9.9809516957789981</v>
      </c>
      <c r="F62" s="87">
        <v>11.098000194600553</v>
      </c>
      <c r="G62" s="87">
        <v>8.4168126296881063</v>
      </c>
      <c r="H62" s="87">
        <v>3.4159642532914196</v>
      </c>
      <c r="I62" s="74">
        <v>10.788428172340666</v>
      </c>
      <c r="J62" s="87">
        <v>13.928580474249857</v>
      </c>
      <c r="K62" s="87">
        <v>11.707752209839692</v>
      </c>
      <c r="L62" s="87">
        <v>12.449637097967859</v>
      </c>
      <c r="M62" s="87">
        <v>8.8656079005882553</v>
      </c>
      <c r="N62" s="87">
        <v>8.5173978408873108</v>
      </c>
      <c r="O62" s="74">
        <v>10.071459089045455</v>
      </c>
      <c r="P62" s="87"/>
      <c r="Q62" s="75">
        <v>10.520359879781916</v>
      </c>
    </row>
    <row r="63" spans="1:17">
      <c r="A63" s="76" t="s">
        <v>170</v>
      </c>
      <c r="B63" s="73">
        <v>5.3559266845552349</v>
      </c>
      <c r="C63" s="87">
        <v>5.2371860306142493</v>
      </c>
      <c r="D63" s="87">
        <v>5.5936628476276651</v>
      </c>
      <c r="E63" s="74">
        <v>8.7458729526697816</v>
      </c>
      <c r="F63" s="87">
        <v>8.7298048777548374</v>
      </c>
      <c r="G63" s="87">
        <v>10.937550652009813</v>
      </c>
      <c r="H63" s="87">
        <v>7.5277476465677351</v>
      </c>
      <c r="I63" s="74">
        <v>10.224015376729287</v>
      </c>
      <c r="J63" s="87">
        <v>14.155571046507157</v>
      </c>
      <c r="K63" s="87">
        <v>8.2136395959127366</v>
      </c>
      <c r="L63" s="87">
        <v>11.838592789311511</v>
      </c>
      <c r="M63" s="87">
        <v>9.2117457123037916</v>
      </c>
      <c r="N63" s="87">
        <v>8.4044309609199512</v>
      </c>
      <c r="O63" s="74">
        <v>9.6185149117040076</v>
      </c>
      <c r="P63" s="87"/>
      <c r="Q63" s="75">
        <v>9.6021350313219767</v>
      </c>
    </row>
    <row r="64" spans="1:17">
      <c r="A64" s="76" t="s">
        <v>171</v>
      </c>
      <c r="B64" s="73">
        <v>7.3223781849152072</v>
      </c>
      <c r="C64" s="87">
        <v>7.7966311782332083</v>
      </c>
      <c r="D64" s="87">
        <v>6.3741506585656724</v>
      </c>
      <c r="E64" s="74">
        <v>7.1556775386207665</v>
      </c>
      <c r="F64" s="87">
        <v>7.3747142917754598</v>
      </c>
      <c r="G64" s="87">
        <v>8.6999872022323128</v>
      </c>
      <c r="H64" s="87">
        <v>4.8064456290470599</v>
      </c>
      <c r="I64" s="74">
        <v>13.282350416232994</v>
      </c>
      <c r="J64" s="87">
        <v>12.433927306681268</v>
      </c>
      <c r="K64" s="87">
        <v>13.888559467434414</v>
      </c>
      <c r="L64" s="87">
        <v>11.078960492012493</v>
      </c>
      <c r="M64" s="87">
        <v>8.6364965852179889</v>
      </c>
      <c r="N64" s="87">
        <v>16.379476505422851</v>
      </c>
      <c r="O64" s="74">
        <v>11.58031453045489</v>
      </c>
      <c r="P64" s="87"/>
      <c r="Q64" s="75">
        <v>11.326629460122181</v>
      </c>
    </row>
    <row r="65" spans="1:17">
      <c r="A65" s="76" t="s">
        <v>173</v>
      </c>
      <c r="B65" s="73">
        <v>5.5733041884143688</v>
      </c>
      <c r="C65" s="87">
        <v>7.3227394365424399</v>
      </c>
      <c r="D65" s="87">
        <v>2.4326871246482149</v>
      </c>
      <c r="E65" s="74">
        <v>7.2136548856958864</v>
      </c>
      <c r="F65" s="87">
        <v>6.4391714640176954</v>
      </c>
      <c r="G65" s="87">
        <v>8.1106806898865145</v>
      </c>
      <c r="H65" s="87">
        <v>11.959326480427061</v>
      </c>
      <c r="I65" s="74">
        <v>11.797950531122821</v>
      </c>
      <c r="J65" s="87">
        <v>11.512321026856394</v>
      </c>
      <c r="K65" s="87">
        <v>11.405772706047088</v>
      </c>
      <c r="L65" s="87">
        <v>11.634183906016796</v>
      </c>
      <c r="M65" s="87">
        <v>9.7112942520128911</v>
      </c>
      <c r="N65" s="87">
        <v>12.828616806676038</v>
      </c>
      <c r="O65" s="74">
        <v>10.337333459321552</v>
      </c>
      <c r="P65" s="87"/>
      <c r="Q65" s="75">
        <v>10.283190370768622</v>
      </c>
    </row>
    <row r="66" spans="1:17">
      <c r="A66" s="76" t="s">
        <v>174</v>
      </c>
      <c r="B66" s="73">
        <v>8.6698136741128522</v>
      </c>
      <c r="C66" s="87">
        <v>7.3277451033066514</v>
      </c>
      <c r="D66" s="87">
        <v>10.864690002585588</v>
      </c>
      <c r="E66" s="74">
        <v>7.2856824856528837</v>
      </c>
      <c r="F66" s="87">
        <v>6.7374115809402806</v>
      </c>
      <c r="G66" s="87">
        <v>10.693754595329416</v>
      </c>
      <c r="H66" s="87">
        <v>9.1785997628579086</v>
      </c>
      <c r="I66" s="74">
        <v>7.9162709730058882</v>
      </c>
      <c r="J66" s="87">
        <v>10.579956627690473</v>
      </c>
      <c r="K66" s="87">
        <v>12.065541081145314</v>
      </c>
      <c r="L66" s="87">
        <v>10.692769935138154</v>
      </c>
      <c r="M66" s="87">
        <v>8.2650064946772872</v>
      </c>
      <c r="N66" s="87">
        <v>3.4347570782747332</v>
      </c>
      <c r="O66" s="74">
        <v>7.8898201846456715</v>
      </c>
      <c r="P66" s="87"/>
      <c r="Q66" s="75">
        <v>7.7623257965714147</v>
      </c>
    </row>
    <row r="67" spans="1:17">
      <c r="A67" s="76" t="s">
        <v>175</v>
      </c>
      <c r="B67" s="73">
        <v>9.8139686554081411</v>
      </c>
      <c r="C67" s="87">
        <v>8.4719545954977509</v>
      </c>
      <c r="D67" s="87">
        <v>12.49180634890908</v>
      </c>
      <c r="E67" s="74">
        <v>8.8184292211335631</v>
      </c>
      <c r="F67" s="87">
        <v>8.4795265117624758</v>
      </c>
      <c r="G67" s="87">
        <v>11.355867831371063</v>
      </c>
      <c r="H67" s="87">
        <v>9.8927038626609445</v>
      </c>
      <c r="I67" s="74">
        <v>9.2413444647731815</v>
      </c>
      <c r="J67" s="87">
        <v>8.9520183297670233</v>
      </c>
      <c r="K67" s="87">
        <v>7.3280976326346279</v>
      </c>
      <c r="L67" s="87">
        <v>11.241190289741581</v>
      </c>
      <c r="M67" s="87">
        <v>6.9999622700783233</v>
      </c>
      <c r="N67" s="87">
        <v>9.5615558829349894</v>
      </c>
      <c r="O67" s="74">
        <v>9.3765234124438734</v>
      </c>
      <c r="P67" s="87"/>
      <c r="Q67" s="75">
        <v>9.1545422928831535</v>
      </c>
    </row>
    <row r="68" spans="1:17">
      <c r="A68" s="76" t="s">
        <v>176</v>
      </c>
      <c r="B68" s="73">
        <v>10.057292862101088</v>
      </c>
      <c r="C68" s="87">
        <v>8.3475821199256011</v>
      </c>
      <c r="D68" s="87">
        <v>13.521423018885164</v>
      </c>
      <c r="E68" s="74">
        <v>9.5871866409951121</v>
      </c>
      <c r="F68" s="87">
        <v>8.8019178589099862</v>
      </c>
      <c r="G68" s="87">
        <v>12.740088105726882</v>
      </c>
      <c r="H68" s="87">
        <v>13.168079616660519</v>
      </c>
      <c r="I68" s="74">
        <v>7.9416754966497916</v>
      </c>
      <c r="J68" s="87">
        <v>8.4076108569012504</v>
      </c>
      <c r="K68" s="87">
        <v>7.0195042665583092</v>
      </c>
      <c r="L68" s="87">
        <v>12.070377211188738</v>
      </c>
      <c r="M68" s="87">
        <v>6.708595374233199</v>
      </c>
      <c r="N68" s="87">
        <v>6.0581412545158804</v>
      </c>
      <c r="O68" s="74">
        <v>8.6330602943893577</v>
      </c>
      <c r="P68" s="87"/>
      <c r="Q68" s="75">
        <v>8.4701757689350501</v>
      </c>
    </row>
    <row r="69" spans="1:17">
      <c r="A69" s="76" t="s">
        <v>177</v>
      </c>
      <c r="B69" s="73">
        <v>9.7431496229080157</v>
      </c>
      <c r="C69" s="87">
        <v>9.6240175850627576</v>
      </c>
      <c r="D69" s="87">
        <v>9.9672274415556092</v>
      </c>
      <c r="E69" s="74">
        <v>9.7974686061334655</v>
      </c>
      <c r="F69" s="87">
        <v>9.3589424715299572</v>
      </c>
      <c r="G69" s="87">
        <v>13.030353848733839</v>
      </c>
      <c r="H69" s="87">
        <v>10.815363881401616</v>
      </c>
      <c r="I69" s="74">
        <v>7.4182041700215278</v>
      </c>
      <c r="J69" s="87">
        <v>7.4352456900490678</v>
      </c>
      <c r="K69" s="87">
        <v>7.2191329166871778</v>
      </c>
      <c r="L69" s="87">
        <v>7.2887976814098865</v>
      </c>
      <c r="M69" s="87">
        <v>6.1234473505531355</v>
      </c>
      <c r="N69" s="87">
        <v>7.9454407678706849</v>
      </c>
      <c r="O69" s="74">
        <v>8.0615297386846532</v>
      </c>
      <c r="P69" s="87"/>
      <c r="Q69" s="75">
        <v>8.1419351890644442</v>
      </c>
    </row>
    <row r="70" spans="1:17">
      <c r="A70" s="76" t="s">
        <v>188</v>
      </c>
      <c r="B70" s="73">
        <v>10.084342289607852</v>
      </c>
      <c r="C70" s="87">
        <v>10.291102848115054</v>
      </c>
      <c r="D70" s="87">
        <v>9.756985160325117</v>
      </c>
      <c r="E70" s="74">
        <v>9.4864338191774742</v>
      </c>
      <c r="F70" s="87">
        <v>9.1623571664635541</v>
      </c>
      <c r="G70" s="87">
        <v>12.107301678381859</v>
      </c>
      <c r="H70" s="87">
        <v>10.168700925134114</v>
      </c>
      <c r="I70" s="74">
        <v>8.8485441034318431</v>
      </c>
      <c r="J70" s="87">
        <v>5.8883700483508807</v>
      </c>
      <c r="K70" s="87">
        <v>8.1030208428977986</v>
      </c>
      <c r="L70" s="87">
        <v>6.6445364510186486</v>
      </c>
      <c r="M70" s="87">
        <v>5.9349449355876649</v>
      </c>
      <c r="N70" s="87">
        <v>13.076867347678037</v>
      </c>
      <c r="O70" s="74">
        <v>9.1636584802698628</v>
      </c>
      <c r="P70" s="87"/>
      <c r="Q70" s="75">
        <v>9.0808697727157526</v>
      </c>
    </row>
    <row r="71" spans="1:17">
      <c r="A71" s="76" t="s">
        <v>212</v>
      </c>
      <c r="B71" s="73">
        <v>8.2980865045256706</v>
      </c>
      <c r="C71" s="87">
        <v>9.2063539680466313</v>
      </c>
      <c r="D71" s="87">
        <v>6.5505046894576253</v>
      </c>
      <c r="E71" s="74">
        <v>9.2505016500570907</v>
      </c>
      <c r="F71" s="87">
        <v>9.0355383543245988</v>
      </c>
      <c r="G71" s="87">
        <v>10.767516452710471</v>
      </c>
      <c r="H71" s="87">
        <v>9.9557620184801827</v>
      </c>
      <c r="I71" s="74">
        <v>6.9346437758097608</v>
      </c>
      <c r="J71" s="87">
        <v>7.6396447132925021</v>
      </c>
      <c r="K71" s="87">
        <v>7.9378881078951178</v>
      </c>
      <c r="L71" s="87">
        <v>6.1804357599096118</v>
      </c>
      <c r="M71" s="87">
        <v>6.3434488087810879</v>
      </c>
      <c r="N71" s="87">
        <v>6.901283906127385</v>
      </c>
      <c r="O71" s="74">
        <v>9.1636584802698628</v>
      </c>
      <c r="P71" s="87"/>
      <c r="Q71" s="75">
        <v>7.6092743651494015</v>
      </c>
    </row>
    <row r="72" spans="1:17">
      <c r="A72" s="76" t="s">
        <v>213</v>
      </c>
      <c r="B72" s="73">
        <v>9.230970576462818</v>
      </c>
      <c r="C72" s="87">
        <v>10.443519413489311</v>
      </c>
      <c r="D72" s="87">
        <v>6.8861360626242414</v>
      </c>
      <c r="E72" s="74">
        <v>9.6349599184903489</v>
      </c>
      <c r="F72" s="87">
        <v>9.420807006384516</v>
      </c>
      <c r="G72" s="87">
        <v>10.824014322139666</v>
      </c>
      <c r="H72" s="87">
        <v>10.364308418140675</v>
      </c>
      <c r="I72" s="74">
        <v>8.2278118762683352</v>
      </c>
      <c r="J72" s="87">
        <v>7.0835736816918251</v>
      </c>
      <c r="K72" s="87">
        <v>7.1071340046413525</v>
      </c>
      <c r="L72" s="87">
        <v>4.6902807143971481</v>
      </c>
      <c r="M72" s="87">
        <v>5.5756038800976482</v>
      </c>
      <c r="N72" s="87">
        <v>12.147680453446066</v>
      </c>
      <c r="O72" s="74">
        <v>9.1636584802698628</v>
      </c>
      <c r="P72" s="87"/>
      <c r="Q72" s="75">
        <v>8.6485440171093266</v>
      </c>
    </row>
    <row r="73" spans="1:17" ht="39" thickBot="1">
      <c r="A73" s="88" t="s">
        <v>18</v>
      </c>
      <c r="B73" s="89">
        <f>AVERAGE(B3:B72)</f>
        <v>9.3678575974962079</v>
      </c>
      <c r="C73" s="90">
        <f t="shared" ref="C73:Q73" si="0">AVERAGE(C3:C72)</f>
        <v>8.1232518445113691</v>
      </c>
      <c r="D73" s="90">
        <f t="shared" si="0"/>
        <v>10.58706905483885</v>
      </c>
      <c r="E73" s="90">
        <f t="shared" si="0"/>
        <v>9.0043792954474267</v>
      </c>
      <c r="F73" s="90">
        <f t="shared" si="0"/>
        <v>8.8897292575528031</v>
      </c>
      <c r="G73" s="90">
        <f t="shared" si="0"/>
        <v>10.313528596905373</v>
      </c>
      <c r="H73" s="90">
        <f t="shared" si="0"/>
        <v>9.689050527192073</v>
      </c>
      <c r="I73" s="90">
        <f t="shared" si="0"/>
        <v>10.722191911900236</v>
      </c>
      <c r="J73" s="90">
        <f t="shared" si="0"/>
        <v>9.9250764988234188</v>
      </c>
      <c r="K73" s="90">
        <f t="shared" si="0"/>
        <v>8.3870765670557432</v>
      </c>
      <c r="L73" s="90">
        <f t="shared" si="0"/>
        <v>13.194652028145022</v>
      </c>
      <c r="M73" s="90">
        <f t="shared" si="0"/>
        <v>10.359837699212616</v>
      </c>
      <c r="N73" s="90">
        <f t="shared" si="0"/>
        <v>10.975928880022058</v>
      </c>
      <c r="O73" s="90">
        <f t="shared" si="0"/>
        <v>10.253703997186966</v>
      </c>
      <c r="P73" s="90" t="e">
        <f t="shared" si="0"/>
        <v>#DIV/0!</v>
      </c>
      <c r="Q73" s="91">
        <f t="shared" si="0"/>
        <v>10.175570286060985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5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4" t="s">
        <v>57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8"/>
      <c r="N1" s="218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6.3849656498061851</v>
      </c>
      <c r="C3" s="108">
        <v>3.977122902108845</v>
      </c>
      <c r="D3" s="108">
        <v>2.4078427476973401</v>
      </c>
      <c r="E3" s="79">
        <v>30.732818579768601</v>
      </c>
      <c r="F3" s="108">
        <v>24.747774468703799</v>
      </c>
      <c r="G3" s="108">
        <v>2.09028400086481</v>
      </c>
      <c r="H3" s="108">
        <v>3.8947601101999907</v>
      </c>
      <c r="I3" s="79">
        <v>62.882215770425219</v>
      </c>
      <c r="J3" s="108">
        <v>12.077850176661865</v>
      </c>
      <c r="K3" s="108">
        <v>11.405875396902786</v>
      </c>
      <c r="L3" s="108">
        <v>8.6989640615082795</v>
      </c>
      <c r="M3" s="108">
        <v>7.1127130527575027</v>
      </c>
      <c r="N3" s="108">
        <v>23.586813082594784</v>
      </c>
      <c r="O3" s="85"/>
      <c r="P3" s="83"/>
      <c r="Q3" s="149"/>
    </row>
    <row r="4" spans="1:23">
      <c r="A4" s="80">
        <f>A3+1</f>
        <v>1997</v>
      </c>
      <c r="B4" s="81">
        <v>6.3016631975119068</v>
      </c>
      <c r="C4" s="109">
        <v>3.8705157705723567</v>
      </c>
      <c r="D4" s="109">
        <v>2.4311474269395514</v>
      </c>
      <c r="E4" s="82">
        <v>30.122127366420916</v>
      </c>
      <c r="F4" s="109">
        <v>24.093305921479185</v>
      </c>
      <c r="G4" s="109">
        <v>2.0903259969301411</v>
      </c>
      <c r="H4" s="109">
        <v>3.9384954480115821</v>
      </c>
      <c r="I4" s="82">
        <v>63.576209436067167</v>
      </c>
      <c r="J4" s="109">
        <v>12.196053558889504</v>
      </c>
      <c r="K4" s="109">
        <v>11.198480557687615</v>
      </c>
      <c r="L4" s="109">
        <v>9.2217644133203969</v>
      </c>
      <c r="M4" s="109">
        <v>7.5028879772759476</v>
      </c>
      <c r="N4" s="109">
        <v>23.457022928893707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6.5136755906929436</v>
      </c>
      <c r="C5" s="109">
        <v>4.1964226284160757</v>
      </c>
      <c r="D5" s="109">
        <v>2.3172529622768683</v>
      </c>
      <c r="E5" s="82">
        <v>30.049947975192186</v>
      </c>
      <c r="F5" s="109">
        <v>24.734596950685908</v>
      </c>
      <c r="G5" s="109">
        <v>1.9155868347126046</v>
      </c>
      <c r="H5" s="109">
        <v>3.399764189793677</v>
      </c>
      <c r="I5" s="82">
        <v>63.436376434114869</v>
      </c>
      <c r="J5" s="109">
        <v>12.032380921736886</v>
      </c>
      <c r="K5" s="109">
        <v>10.853760503287976</v>
      </c>
      <c r="L5" s="109">
        <v>9.666728043598054</v>
      </c>
      <c r="M5" s="109">
        <v>7.4439139712042595</v>
      </c>
      <c r="N5" s="109">
        <v>23.439592994287693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5.6047731742494333</v>
      </c>
      <c r="C6" s="109">
        <v>3.8325344177095753</v>
      </c>
      <c r="D6" s="109">
        <v>1.7722387565398581</v>
      </c>
      <c r="E6" s="82">
        <v>29.796770507479387</v>
      </c>
      <c r="F6" s="109">
        <v>24.626998675000834</v>
      </c>
      <c r="G6" s="109">
        <v>2.0893380354254671</v>
      </c>
      <c r="H6" s="109">
        <v>3.0804337970530895</v>
      </c>
      <c r="I6" s="82">
        <v>64.598456318271175</v>
      </c>
      <c r="J6" s="109">
        <v>13.316121257606358</v>
      </c>
      <c r="K6" s="109">
        <v>10.503463314869228</v>
      </c>
      <c r="L6" s="109">
        <v>10.287845644921715</v>
      </c>
      <c r="M6" s="109">
        <v>7.8300570374337237</v>
      </c>
      <c r="N6" s="109">
        <v>22.660969063440152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5.4475531396519852</v>
      </c>
      <c r="C7" s="109">
        <v>3.7120950317912524</v>
      </c>
      <c r="D7" s="109">
        <v>1.735458107860733</v>
      </c>
      <c r="E7" s="82">
        <v>29.737137953143222</v>
      </c>
      <c r="F7" s="109">
        <v>24.833325671225602</v>
      </c>
      <c r="G7" s="109">
        <v>2.0666467145458709</v>
      </c>
      <c r="H7" s="109">
        <v>2.8371655673717515</v>
      </c>
      <c r="I7" s="82">
        <v>64.815308907204809</v>
      </c>
      <c r="J7" s="109">
        <v>13.786822969878591</v>
      </c>
      <c r="K7" s="109">
        <v>10.221151084411016</v>
      </c>
      <c r="L7" s="109">
        <v>10.348630605022207</v>
      </c>
      <c r="M7" s="109">
        <v>8.2368893202911906</v>
      </c>
      <c r="N7" s="109">
        <v>22.221814927601809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5.4085815838837519</v>
      </c>
      <c r="C8" s="109">
        <v>3.7304361907974584</v>
      </c>
      <c r="D8" s="109">
        <v>1.6781453930862937</v>
      </c>
      <c r="E8" s="82">
        <v>29.745201337641237</v>
      </c>
      <c r="F8" s="109">
        <v>24.362259190105128</v>
      </c>
      <c r="G8" s="109">
        <v>1.9806332684706811</v>
      </c>
      <c r="H8" s="109">
        <v>3.4023088790654263</v>
      </c>
      <c r="I8" s="82">
        <v>64.846217078474993</v>
      </c>
      <c r="J8" s="109">
        <v>13.522962754079593</v>
      </c>
      <c r="K8" s="109">
        <v>9.9769663500500219</v>
      </c>
      <c r="L8" s="109">
        <v>10.905920665507569</v>
      </c>
      <c r="M8" s="109">
        <v>8.3221238116910587</v>
      </c>
      <c r="N8" s="109">
        <v>22.118243497146757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6.3367758735898532</v>
      </c>
      <c r="C9" s="109">
        <v>4.8566321942673092</v>
      </c>
      <c r="D9" s="109">
        <v>1.4801436793225449</v>
      </c>
      <c r="E9" s="82">
        <v>29.384900766227855</v>
      </c>
      <c r="F9" s="109">
        <v>24.680371119058343</v>
      </c>
      <c r="G9" s="109">
        <v>2.2845945085365957</v>
      </c>
      <c r="H9" s="109">
        <v>2.4199351386329195</v>
      </c>
      <c r="I9" s="82">
        <v>64.278323360182313</v>
      </c>
      <c r="J9" s="109">
        <v>13.238723795152127</v>
      </c>
      <c r="K9" s="109">
        <v>9.4162928182878112</v>
      </c>
      <c r="L9" s="109">
        <v>11.385259326760536</v>
      </c>
      <c r="M9" s="109">
        <v>8.2876820562729971</v>
      </c>
      <c r="N9" s="109">
        <v>21.950365363708833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5.6974964057673745</v>
      </c>
      <c r="C10" s="109">
        <v>4.2802482486171289</v>
      </c>
      <c r="D10" s="109">
        <v>1.417248157150246</v>
      </c>
      <c r="E10" s="82">
        <v>28.415086882840129</v>
      </c>
      <c r="F10" s="109">
        <v>24.047343792606686</v>
      </c>
      <c r="G10" s="109">
        <v>1.9540943787879108</v>
      </c>
      <c r="H10" s="109">
        <v>2.4136487114455307</v>
      </c>
      <c r="I10" s="82">
        <v>65.887416711392504</v>
      </c>
      <c r="J10" s="109">
        <v>13.522882921320178</v>
      </c>
      <c r="K10" s="109">
        <v>9.6238015396341492</v>
      </c>
      <c r="L10" s="109">
        <v>12.047008879773557</v>
      </c>
      <c r="M10" s="109">
        <v>8.5005455850257921</v>
      </c>
      <c r="N10" s="109">
        <v>22.193177785638824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5.1388319521015333</v>
      </c>
      <c r="C11" s="109">
        <v>3.735946683240031</v>
      </c>
      <c r="D11" s="109">
        <v>1.4028852688615028</v>
      </c>
      <c r="E11" s="82">
        <v>27.812317421275051</v>
      </c>
      <c r="F11" s="109">
        <v>23.485562811291768</v>
      </c>
      <c r="G11" s="109">
        <v>1.8760336154216042</v>
      </c>
      <c r="H11" s="109">
        <v>2.4507209945616766</v>
      </c>
      <c r="I11" s="82">
        <v>67.04885062662342</v>
      </c>
      <c r="J11" s="109">
        <v>13.818340431064533</v>
      </c>
      <c r="K11" s="109">
        <v>9.6620729352570613</v>
      </c>
      <c r="L11" s="109">
        <v>12.794312714260498</v>
      </c>
      <c r="M11" s="109">
        <v>8.5507556098586726</v>
      </c>
      <c r="N11" s="109">
        <v>22.223368936182645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4.2175783210295084</v>
      </c>
      <c r="C12" s="109">
        <v>2.936539387084506</v>
      </c>
      <c r="D12" s="109">
        <v>1.2810389339450028</v>
      </c>
      <c r="E12" s="82">
        <v>27.473721174909926</v>
      </c>
      <c r="F12" s="109">
        <v>22.983708608668092</v>
      </c>
      <c r="G12" s="109">
        <v>1.8993369671605063</v>
      </c>
      <c r="H12" s="109">
        <v>2.5906755990813268</v>
      </c>
      <c r="I12" s="82">
        <v>68.308700504060553</v>
      </c>
      <c r="J12" s="109">
        <v>13.762365426937931</v>
      </c>
      <c r="K12" s="109">
        <v>9.730965023441529</v>
      </c>
      <c r="L12" s="109">
        <v>14.227183616435349</v>
      </c>
      <c r="M12" s="109">
        <v>8.3790453776546787</v>
      </c>
      <c r="N12" s="109">
        <v>22.209141059591079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4.3227628639464468</v>
      </c>
      <c r="C13" s="109">
        <v>2.9894097722961819</v>
      </c>
      <c r="D13" s="109">
        <v>1.3333530916502641</v>
      </c>
      <c r="E13" s="82">
        <v>27.421348921682892</v>
      </c>
      <c r="F13" s="109">
        <v>22.942039719052808</v>
      </c>
      <c r="G13" s="109">
        <v>1.9087933272064099</v>
      </c>
      <c r="H13" s="109">
        <v>2.5705158754236765</v>
      </c>
      <c r="I13" s="82">
        <v>68.255888214370657</v>
      </c>
      <c r="J13" s="109">
        <v>13.883009253486625</v>
      </c>
      <c r="K13" s="109">
        <v>9.4358235245575433</v>
      </c>
      <c r="L13" s="109">
        <v>14.414433172629879</v>
      </c>
      <c r="M13" s="109">
        <v>8.4169340920046682</v>
      </c>
      <c r="N13" s="110">
        <v>22.105688171691956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4.4793186947835109</v>
      </c>
      <c r="C14" s="109">
        <v>3.0548884354930297</v>
      </c>
      <c r="D14" s="109">
        <v>1.4244302592904816</v>
      </c>
      <c r="E14" s="82">
        <v>28.109100824957352</v>
      </c>
      <c r="F14" s="109">
        <v>23.155903466725547</v>
      </c>
      <c r="G14" s="109">
        <v>1.8736441315736707</v>
      </c>
      <c r="H14" s="109">
        <v>3.0795532266581351</v>
      </c>
      <c r="I14" s="82">
        <v>67.411580480259133</v>
      </c>
      <c r="J14" s="109">
        <v>13.257490397288491</v>
      </c>
      <c r="K14" s="109">
        <v>8.9833832183877309</v>
      </c>
      <c r="L14" s="109">
        <v>14.807823372524172</v>
      </c>
      <c r="M14" s="109">
        <v>8.332585092186827</v>
      </c>
      <c r="N14" s="110">
        <v>22.030298399871914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4.5515414893487165</v>
      </c>
      <c r="C15" s="109">
        <v>3.0389716181722157</v>
      </c>
      <c r="D15" s="109">
        <v>1.5125698711765003</v>
      </c>
      <c r="E15" s="82">
        <v>28.690586424092878</v>
      </c>
      <c r="F15" s="109">
        <v>23.54084475066912</v>
      </c>
      <c r="G15" s="109">
        <v>1.9364960356813172</v>
      </c>
      <c r="H15" s="109">
        <v>3.2132456377424399</v>
      </c>
      <c r="I15" s="82">
        <v>66.757872086558407</v>
      </c>
      <c r="J15" s="109">
        <v>13.16730316461272</v>
      </c>
      <c r="K15" s="109">
        <v>8.5113073501107106</v>
      </c>
      <c r="L15" s="109">
        <v>14.803147924071784</v>
      </c>
      <c r="M15" s="109">
        <v>8.1286288935147351</v>
      </c>
      <c r="N15" s="110">
        <v>22.14748475424846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4.4647238745456859</v>
      </c>
      <c r="C16" s="109">
        <v>2.9907236858353112</v>
      </c>
      <c r="D16" s="109">
        <v>1.4740001887103751</v>
      </c>
      <c r="E16" s="82">
        <v>28.105907212166432</v>
      </c>
      <c r="F16" s="109">
        <v>22.841434148331903</v>
      </c>
      <c r="G16" s="109">
        <v>1.9235446667124327</v>
      </c>
      <c r="H16" s="109">
        <v>3.3409283971220991</v>
      </c>
      <c r="I16" s="82">
        <v>67.428781898068308</v>
      </c>
      <c r="J16" s="109">
        <v>13.029665303029455</v>
      </c>
      <c r="K16" s="109">
        <v>8.2401202928962967</v>
      </c>
      <c r="L16" s="109">
        <v>13.958552961481807</v>
      </c>
      <c r="M16" s="109">
        <v>8.1322030045862004</v>
      </c>
      <c r="N16" s="110">
        <v>24.068240336074538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4.3625594113977524</v>
      </c>
      <c r="C17" s="109">
        <v>2.8327053671762616</v>
      </c>
      <c r="D17" s="109">
        <v>1.5298540442214912</v>
      </c>
      <c r="E17" s="82">
        <v>27.614333586588074</v>
      </c>
      <c r="F17" s="109">
        <v>22.568107732356989</v>
      </c>
      <c r="G17" s="109">
        <v>1.870305369079285</v>
      </c>
      <c r="H17" s="109">
        <v>3.1759204851518015</v>
      </c>
      <c r="I17" s="82">
        <v>68.02205967904527</v>
      </c>
      <c r="J17" s="109">
        <v>13.005415336366225</v>
      </c>
      <c r="K17" s="109">
        <v>8.2004388761970048</v>
      </c>
      <c r="L17" s="109">
        <v>14.077790199841592</v>
      </c>
      <c r="M17" s="109">
        <v>7.8613635211956456</v>
      </c>
      <c r="N17" s="110">
        <v>24.877051745444795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4.2682952869118624</v>
      </c>
      <c r="C18" s="109">
        <v>2.7603161664856755</v>
      </c>
      <c r="D18" s="109">
        <v>1.5079791204261863</v>
      </c>
      <c r="E18" s="82">
        <v>27.076458294355959</v>
      </c>
      <c r="F18" s="109">
        <v>22.065705750203261</v>
      </c>
      <c r="G18" s="109">
        <v>1.87442888677063</v>
      </c>
      <c r="H18" s="109">
        <v>3.1363236573820701</v>
      </c>
      <c r="I18" s="82">
        <v>68.653814566373455</v>
      </c>
      <c r="J18" s="109">
        <v>13.281520639435113</v>
      </c>
      <c r="K18" s="109">
        <v>8.3279345665314555</v>
      </c>
      <c r="L18" s="109">
        <v>14.246034155642867</v>
      </c>
      <c r="M18" s="109">
        <v>7.8067531515306614</v>
      </c>
      <c r="N18" s="110">
        <v>24.991572053233355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4.2914979277238672</v>
      </c>
      <c r="C19" s="109">
        <v>2.772324426197986</v>
      </c>
      <c r="D19" s="109">
        <v>1.5191735015258814</v>
      </c>
      <c r="E19" s="82">
        <v>27.261032438075844</v>
      </c>
      <c r="F19" s="109">
        <v>22.123404899111023</v>
      </c>
      <c r="G19" s="109">
        <v>1.9311322177214449</v>
      </c>
      <c r="H19" s="109">
        <v>3.2064953212433722</v>
      </c>
      <c r="I19" s="82">
        <v>68.445712990983893</v>
      </c>
      <c r="J19" s="109">
        <v>13.145437429408711</v>
      </c>
      <c r="K19" s="109">
        <v>8.2349122302572102</v>
      </c>
      <c r="L19" s="109">
        <v>14.354922347634552</v>
      </c>
      <c r="M19" s="109">
        <v>7.6455074407221133</v>
      </c>
      <c r="N19" s="110">
        <v>25.064933542961299</v>
      </c>
      <c r="Q19" s="10"/>
      <c r="R19" s="10"/>
      <c r="S19" s="10"/>
      <c r="T19" s="10"/>
      <c r="U19" s="10"/>
      <c r="V19" s="10"/>
      <c r="W19" s="10"/>
    </row>
    <row r="20" spans="1:23" ht="51.75" thickBot="1">
      <c r="A20" s="92" t="s">
        <v>19</v>
      </c>
      <c r="B20" s="93">
        <f t="shared" ref="B20:M20" si="1">AVERAGE(B3:B19)</f>
        <v>5.1642702609966076</v>
      </c>
      <c r="C20" s="142">
        <f t="shared" si="1"/>
        <v>3.5039901721330113</v>
      </c>
      <c r="D20" s="142">
        <f t="shared" si="1"/>
        <v>1.6602800888635949</v>
      </c>
      <c r="E20" s="94">
        <f t="shared" si="1"/>
        <v>28.679341039224589</v>
      </c>
      <c r="F20" s="142">
        <f t="shared" si="1"/>
        <v>23.637216922075059</v>
      </c>
      <c r="G20" s="142">
        <f t="shared" si="1"/>
        <v>1.9744246444471405</v>
      </c>
      <c r="H20" s="142">
        <f t="shared" si="1"/>
        <v>3.0676994727023859</v>
      </c>
      <c r="I20" s="94">
        <f t="shared" si="1"/>
        <v>66.156105003675052</v>
      </c>
      <c r="J20" s="142">
        <f t="shared" si="1"/>
        <v>13.179079160997345</v>
      </c>
      <c r="K20" s="142">
        <f t="shared" si="1"/>
        <v>9.5603970342804221</v>
      </c>
      <c r="L20" s="142">
        <f t="shared" si="1"/>
        <v>12.367430712054992</v>
      </c>
      <c r="M20" s="142">
        <f t="shared" si="1"/>
        <v>8.0288581761886277</v>
      </c>
      <c r="N20" s="143">
        <f>AVERAGE(N3:N19)</f>
        <v>23.020339920153685</v>
      </c>
    </row>
    <row r="21" spans="1:23">
      <c r="H21" s="148"/>
      <c r="I21" s="148"/>
    </row>
    <row r="22" spans="1:23">
      <c r="I22" t="s">
        <v>160</v>
      </c>
    </row>
    <row r="101" spans="4:6">
      <c r="D101" s="9"/>
    </row>
    <row r="103" spans="4:6">
      <c r="F103" s="10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2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9" t="s">
        <v>187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222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11.288708748322742</v>
      </c>
      <c r="C3" s="107">
        <v>31.219885239761684</v>
      </c>
      <c r="D3" s="107">
        <v>4.368765339010511</v>
      </c>
      <c r="E3" s="104">
        <v>20.245042208285025</v>
      </c>
      <c r="F3" s="107">
        <v>20.924039137211555</v>
      </c>
      <c r="G3" s="107">
        <v>17.394424395032733</v>
      </c>
      <c r="H3" s="107">
        <v>18.021026255675061</v>
      </c>
      <c r="I3" s="104">
        <v>15.73051835655545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12.085819941834156</v>
      </c>
      <c r="C4" s="107">
        <v>29.28963769979805</v>
      </c>
      <c r="D4" s="107">
        <v>6.1343775999025345</v>
      </c>
      <c r="E4" s="104">
        <v>20.180000589563853</v>
      </c>
      <c r="F4" s="107">
        <v>20.995846665370575</v>
      </c>
      <c r="G4" s="107">
        <v>17.437448848651616</v>
      </c>
      <c r="H4" s="107">
        <v>17.359219109142639</v>
      </c>
      <c r="I4" s="104">
        <v>15.699938425827979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11.834930824744733</v>
      </c>
      <c r="C5" s="107">
        <v>28.92453081455869</v>
      </c>
      <c r="D5" s="107">
        <v>6.0984701370025842</v>
      </c>
      <c r="E5" s="104">
        <v>20.209721370485905</v>
      </c>
      <c r="F5" s="107">
        <v>20.985825312423927</v>
      </c>
      <c r="G5" s="107">
        <v>17.360777291784693</v>
      </c>
      <c r="H5" s="107">
        <v>17.741225030152609</v>
      </c>
      <c r="I5" s="104">
        <v>15.421737315775752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12.503454565287115</v>
      </c>
      <c r="C6" s="107">
        <v>30.820293094463185</v>
      </c>
      <c r="D6" s="107">
        <v>6.0220877142669469</v>
      </c>
      <c r="E6" s="104">
        <v>20.101392416965762</v>
      </c>
      <c r="F6" s="107">
        <v>20.933221406863463</v>
      </c>
      <c r="G6" s="107">
        <v>17.395691743275385</v>
      </c>
      <c r="H6" s="107">
        <v>16.730717828698115</v>
      </c>
      <c r="I6" s="104">
        <v>15.528246755502796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10.454572645921276</v>
      </c>
      <c r="C7" s="107">
        <v>28.257792407700549</v>
      </c>
      <c r="D7" s="107">
        <v>4.4252885359751204</v>
      </c>
      <c r="E7" s="104">
        <v>20.175682802322768</v>
      </c>
      <c r="F7" s="107">
        <v>21.141974358104061</v>
      </c>
      <c r="G7" s="107">
        <v>17.493376540370143</v>
      </c>
      <c r="H7" s="107">
        <v>15.994736511913807</v>
      </c>
      <c r="I7" s="104">
        <v>15.338577486979208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10.265065710481892</v>
      </c>
      <c r="C8" s="107">
        <v>28.002506571344831</v>
      </c>
      <c r="D8" s="107">
        <v>4.3590716181944229</v>
      </c>
      <c r="E8" s="104">
        <v>20.30330412250294</v>
      </c>
      <c r="F8" s="107">
        <v>21.237797622631735</v>
      </c>
      <c r="G8" s="107">
        <v>17.96297050774983</v>
      </c>
      <c r="H8" s="107">
        <v>15.736125154649914</v>
      </c>
      <c r="I8" s="104">
        <v>15.300214581815238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10.117276594803712</v>
      </c>
      <c r="C9" s="107">
        <v>28.855298944900348</v>
      </c>
      <c r="D9" s="107">
        <v>4.1404213103185707</v>
      </c>
      <c r="E9" s="104">
        <v>20.87205813778472</v>
      </c>
      <c r="F9" s="107">
        <v>21.191725942724304</v>
      </c>
      <c r="G9" s="107">
        <v>18.624138114185424</v>
      </c>
      <c r="H9" s="107">
        <v>20.11282426500772</v>
      </c>
      <c r="I9" s="104">
        <v>15.459390922210792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11.012030581534257</v>
      </c>
      <c r="C10" s="107">
        <v>28.355031923435565</v>
      </c>
      <c r="D10" s="107">
        <v>3.6622552322715274</v>
      </c>
      <c r="E10" s="104">
        <v>20.35835219814598</v>
      </c>
      <c r="F10" s="107">
        <v>21.157836666166858</v>
      </c>
      <c r="G10" s="107">
        <v>19.740467884872988</v>
      </c>
      <c r="H10" s="107">
        <v>15.015438752176033</v>
      </c>
      <c r="I10" s="104">
        <v>15.35952585812602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10.905701241942742</v>
      </c>
      <c r="C11" s="107">
        <v>29.6223686770327</v>
      </c>
      <c r="D11" s="107">
        <v>3.7499384385689067</v>
      </c>
      <c r="E11" s="104">
        <v>20.14911372394808</v>
      </c>
      <c r="F11" s="107">
        <v>21.28418387808674</v>
      </c>
      <c r="G11" s="107">
        <v>16.967710933151565</v>
      </c>
      <c r="H11" s="107">
        <v>14.605835703544892</v>
      </c>
      <c r="I11" s="104">
        <v>15.375925080643455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10.295768277822104</v>
      </c>
      <c r="C12" s="107">
        <v>29.458492509253986</v>
      </c>
      <c r="D12" s="107">
        <v>3.7681572693470096</v>
      </c>
      <c r="E12" s="104">
        <v>20.112195452459574</v>
      </c>
      <c r="F12" s="107">
        <v>21.24472540096156</v>
      </c>
      <c r="G12" s="107">
        <v>17.052465721431251</v>
      </c>
      <c r="H12" s="107">
        <v>14.642918571793631</v>
      </c>
      <c r="I12" s="104">
        <v>15.32848023966365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8.8750686305256536</v>
      </c>
      <c r="C13" s="107">
        <v>26.981005008372478</v>
      </c>
      <c r="D13" s="107">
        <v>3.4964844527192112</v>
      </c>
      <c r="E13" s="104">
        <v>20.101444041006385</v>
      </c>
      <c r="F13" s="107">
        <v>21.237648667473373</v>
      </c>
      <c r="G13" s="107">
        <v>17.241025320976643</v>
      </c>
      <c r="H13" s="107">
        <v>14.856964538276088</v>
      </c>
      <c r="I13" s="104">
        <v>15.442913310650763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8.7085184058551768</v>
      </c>
      <c r="C14" s="107">
        <v>28.691210289195347</v>
      </c>
      <c r="D14" s="107">
        <v>3.3997566632450966</v>
      </c>
      <c r="E14" s="104">
        <v>19.9752094084254</v>
      </c>
      <c r="F14" s="107">
        <v>21.157434320181739</v>
      </c>
      <c r="G14" s="107">
        <v>17.221399657186506</v>
      </c>
      <c r="H14" s="107">
        <v>14.475115133338415</v>
      </c>
      <c r="I14" s="104">
        <v>15.371411393890448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8.7197026986144959</v>
      </c>
      <c r="C15" s="107">
        <v>29.088603995393907</v>
      </c>
      <c r="D15" s="107">
        <v>3.485435261469251</v>
      </c>
      <c r="E15" s="104">
        <v>19.843213868266616</v>
      </c>
      <c r="F15" s="107">
        <v>21.168502088615178</v>
      </c>
      <c r="G15" s="107">
        <v>17.213096978064851</v>
      </c>
      <c r="H15" s="107">
        <v>14.402203941806956</v>
      </c>
      <c r="I15" s="104">
        <v>15.339759617429522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8.3664469532956733</v>
      </c>
      <c r="C16" s="107">
        <v>28.699887895102982</v>
      </c>
      <c r="D16" s="107">
        <v>3.4522894212594823</v>
      </c>
      <c r="E16" s="104">
        <v>19.793706550582222</v>
      </c>
      <c r="F16" s="107">
        <v>21.153336565540972</v>
      </c>
      <c r="G16" s="107">
        <v>17.051086524917196</v>
      </c>
      <c r="H16" s="107">
        <v>14.406379193090052</v>
      </c>
      <c r="I16" s="104">
        <v>15.324111841151723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8.312537970525911</v>
      </c>
      <c r="C17" s="107">
        <v>28.337491082181067</v>
      </c>
      <c r="D17" s="107">
        <v>3.4154551484738156</v>
      </c>
      <c r="E17" s="104">
        <v>19.736482353626503</v>
      </c>
      <c r="F17" s="107">
        <v>21.193880777712803</v>
      </c>
      <c r="G17" s="107">
        <v>16.618432287844801</v>
      </c>
      <c r="H17" s="107">
        <v>14.489632945304971</v>
      </c>
      <c r="I17" s="104">
        <v>15.365831931960228</v>
      </c>
      <c r="J17" s="107">
        <v>17.250963180855209</v>
      </c>
      <c r="K17" s="107">
        <v>21.804528997398211</v>
      </c>
      <c r="L17" s="107">
        <v>13.87903413808192</v>
      </c>
      <c r="M17" s="107">
        <v>16.390382360697977</v>
      </c>
      <c r="N17" s="111">
        <v>13.728704293006741</v>
      </c>
      <c r="P17" s="152"/>
    </row>
    <row r="18" spans="1:16">
      <c r="A18" s="102">
        <f t="shared" si="0"/>
        <v>2010</v>
      </c>
      <c r="B18" s="103">
        <v>8.2215799636780975</v>
      </c>
      <c r="C18" s="107">
        <v>28.898022748528874</v>
      </c>
      <c r="D18" s="107">
        <v>3.5364268840313913</v>
      </c>
      <c r="E18" s="104">
        <v>19.864269588645193</v>
      </c>
      <c r="F18" s="107">
        <v>21.2994901257279</v>
      </c>
      <c r="G18" s="107">
        <v>16.501166684585058</v>
      </c>
      <c r="H18" s="107">
        <v>14.61899188497596</v>
      </c>
      <c r="I18" s="104">
        <v>15.376781728161903</v>
      </c>
      <c r="J18" s="107">
        <v>17.310856234287751</v>
      </c>
      <c r="K18" s="107">
        <v>21.944372290807664</v>
      </c>
      <c r="L18" s="107">
        <v>13.914765169876114</v>
      </c>
      <c r="M18" s="107">
        <v>16.428265787305335</v>
      </c>
      <c r="N18" s="111">
        <v>13.755893875744608</v>
      </c>
      <c r="P18" s="152"/>
    </row>
    <row r="19" spans="1:16">
      <c r="A19" s="102">
        <v>2011</v>
      </c>
      <c r="B19" s="103">
        <v>8.0835952490491945</v>
      </c>
      <c r="C19" s="107">
        <v>29.228187901266097</v>
      </c>
      <c r="D19" s="107">
        <v>3.4779783626692216</v>
      </c>
      <c r="E19" s="104">
        <v>19.844085901277687</v>
      </c>
      <c r="F19" s="107">
        <v>21.295361427704528</v>
      </c>
      <c r="G19" s="107">
        <v>16.449344786679767</v>
      </c>
      <c r="H19" s="107">
        <v>14.632881186529662</v>
      </c>
      <c r="I19" s="104">
        <v>15.403928464601776</v>
      </c>
      <c r="J19" s="107">
        <v>17.427233590816801</v>
      </c>
      <c r="K19" s="107">
        <v>21.95067211966002</v>
      </c>
      <c r="L19" s="107">
        <v>13.949349693562132</v>
      </c>
      <c r="M19" s="107">
        <v>16.448232834507216</v>
      </c>
      <c r="N19" s="111">
        <v>13.735387431333548</v>
      </c>
      <c r="P19" s="152"/>
    </row>
    <row r="20" spans="1:16">
      <c r="A20" s="102">
        <v>2012</v>
      </c>
      <c r="B20" s="103">
        <v>7.9456105344202914</v>
      </c>
      <c r="C20" s="107">
        <v>29.558353054003319</v>
      </c>
      <c r="D20" s="107">
        <v>3.4195298413070518</v>
      </c>
      <c r="E20" s="104">
        <v>19.823902213910181</v>
      </c>
      <c r="F20" s="107">
        <v>21.291232729681155</v>
      </c>
      <c r="G20" s="107">
        <v>16.397522888774475</v>
      </c>
      <c r="H20" s="107">
        <v>14.646770488083364</v>
      </c>
      <c r="I20" s="104">
        <v>15.431075201041649</v>
      </c>
      <c r="J20" s="107">
        <v>17.543610947345851</v>
      </c>
      <c r="K20" s="107">
        <v>21.956971948512376</v>
      </c>
      <c r="L20" s="107">
        <v>13.98393421724815</v>
      </c>
      <c r="M20" s="107">
        <v>16.468199881709097</v>
      </c>
      <c r="N20" s="111">
        <v>13.714880986922488</v>
      </c>
    </row>
    <row r="21" spans="1:16" ht="51.75" thickBot="1">
      <c r="A21" s="102" t="s">
        <v>19</v>
      </c>
      <c r="B21" s="105">
        <f>AVERAGE(B3:B20)</f>
        <v>9.8886883077032905</v>
      </c>
      <c r="C21" s="106">
        <f t="shared" ref="C21:N21" si="1">AVERAGE(C3:C20)</f>
        <v>29.01603332534965</v>
      </c>
      <c r="D21" s="106">
        <f t="shared" si="1"/>
        <v>4.1340105127795912</v>
      </c>
      <c r="E21" s="106">
        <f t="shared" si="1"/>
        <v>20.093843163789156</v>
      </c>
      <c r="F21" s="106">
        <f t="shared" si="1"/>
        <v>21.160781282954581</v>
      </c>
      <c r="G21" s="106">
        <f t="shared" si="1"/>
        <v>17.340141506085271</v>
      </c>
      <c r="H21" s="106">
        <f t="shared" si="1"/>
        <v>15.693833694119995</v>
      </c>
      <c r="I21" s="106">
        <f t="shared" si="1"/>
        <v>15.422131583999354</v>
      </c>
      <c r="J21" s="106">
        <f t="shared" si="1"/>
        <v>16.727824540451969</v>
      </c>
      <c r="K21" s="106">
        <f t="shared" si="1"/>
        <v>21.882638540661425</v>
      </c>
      <c r="L21" s="106">
        <f t="shared" si="1"/>
        <v>13.801125202596168</v>
      </c>
      <c r="M21" s="106">
        <f t="shared" si="1"/>
        <v>16.354404213425358</v>
      </c>
      <c r="N21" s="153">
        <f t="shared" si="1"/>
        <v>13.679724953572148</v>
      </c>
    </row>
    <row r="22" spans="1:16"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57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3" t="s">
        <v>192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>
      <c r="A3" t="s">
        <v>128</v>
      </c>
      <c r="B3" s="119">
        <v>18509.079103642875</v>
      </c>
      <c r="C3" s="119">
        <v>114100.598</v>
      </c>
      <c r="D3" s="118">
        <f>C3*1000000</f>
        <v>114100598000</v>
      </c>
      <c r="E3" s="118">
        <f>B3*1000000</f>
        <v>18509079103.642876</v>
      </c>
    </row>
    <row r="4" spans="1:20">
      <c r="A4" t="s">
        <v>129</v>
      </c>
      <c r="B4" s="119">
        <v>18924.379162557801</v>
      </c>
      <c r="C4" s="119">
        <v>116343.45699999999</v>
      </c>
      <c r="D4" s="118">
        <f t="shared" ref="D4:D39" si="0">C4*1000000</f>
        <v>116343457000</v>
      </c>
      <c r="E4" s="118">
        <f t="shared" ref="E4:E39" si="1">B4*1000000</f>
        <v>18924379162.5578</v>
      </c>
    </row>
    <row r="5" spans="1:20">
      <c r="A5" t="s">
        <v>130</v>
      </c>
      <c r="B5" s="119">
        <v>19273.539957533136</v>
      </c>
      <c r="C5" s="119">
        <v>118828.39600000001</v>
      </c>
      <c r="D5" s="118">
        <f t="shared" si="0"/>
        <v>118828396000.00002</v>
      </c>
      <c r="E5" s="118">
        <f t="shared" si="1"/>
        <v>19273539957.533134</v>
      </c>
    </row>
    <row r="6" spans="1:20">
      <c r="A6" t="s">
        <v>131</v>
      </c>
      <c r="B6" s="119">
        <v>20473.834833396471</v>
      </c>
      <c r="C6" s="119">
        <v>125723.549</v>
      </c>
      <c r="D6" s="118">
        <f t="shared" si="0"/>
        <v>125723549000</v>
      </c>
      <c r="E6" s="118">
        <f t="shared" si="1"/>
        <v>20473834833.396473</v>
      </c>
    </row>
    <row r="7" spans="1:20">
      <c r="A7" t="s">
        <v>132</v>
      </c>
      <c r="B7" s="119">
        <v>20070.237935041278</v>
      </c>
      <c r="C7" s="119">
        <v>124995</v>
      </c>
      <c r="D7" s="118">
        <f t="shared" si="0"/>
        <v>124995000000</v>
      </c>
      <c r="E7" s="118">
        <f t="shared" si="1"/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11486902096.746744</v>
      </c>
    </row>
    <row r="8" spans="1:20">
      <c r="A8" t="s">
        <v>133</v>
      </c>
      <c r="B8" s="119">
        <v>20979.093657466306</v>
      </c>
      <c r="C8" s="119">
        <v>129917.9</v>
      </c>
      <c r="D8" s="118">
        <f t="shared" si="0"/>
        <v>129917900000</v>
      </c>
      <c r="E8" s="118">
        <f t="shared" si="1"/>
        <v>20979093657.466305</v>
      </c>
      <c r="F8" s="119">
        <v>4128329079</v>
      </c>
      <c r="G8" s="119">
        <v>697677279</v>
      </c>
      <c r="H8" s="10">
        <f t="shared" ref="H8:H39" si="2">E8/D8*100</f>
        <v>16.14796241123533</v>
      </c>
      <c r="I8" s="10">
        <f t="shared" ref="I8:I36" si="3">G8/F8*100</f>
        <v>16.899749648082743</v>
      </c>
      <c r="J8" s="10">
        <f t="shared" ref="J8:J36" si="4">D8/F8</f>
        <v>31.469850758958842</v>
      </c>
      <c r="K8" s="10">
        <f t="shared" ref="K8:K36" si="5">E8/G8</f>
        <v>30.069910958740429</v>
      </c>
      <c r="M8" s="118">
        <f t="shared" ref="M8:M30" si="6">E8*$L$26</f>
        <v>12007072148.410002</v>
      </c>
      <c r="N8" s="10">
        <f>(M8-M7)/M7*100</f>
        <v>4.5283754251773178</v>
      </c>
    </row>
    <row r="9" spans="1:20">
      <c r="A9" t="s">
        <v>134</v>
      </c>
      <c r="B9" s="119">
        <v>21574.100043995608</v>
      </c>
      <c r="C9" s="119">
        <v>134099.1</v>
      </c>
      <c r="D9" s="118">
        <f t="shared" si="0"/>
        <v>134099100000</v>
      </c>
      <c r="E9" s="118">
        <f t="shared" si="1"/>
        <v>21574100043.995609</v>
      </c>
      <c r="F9" s="119">
        <v>4479766142</v>
      </c>
      <c r="G9" s="119">
        <v>748604188</v>
      </c>
      <c r="H9" s="10">
        <f t="shared" si="2"/>
        <v>16.088176612666015</v>
      </c>
      <c r="I9" s="10">
        <f t="shared" si="3"/>
        <v>16.71078722126741</v>
      </c>
      <c r="J9" s="10">
        <f t="shared" si="4"/>
        <v>29.93439741033696</v>
      </c>
      <c r="K9" s="10">
        <f t="shared" si="5"/>
        <v>28.819101455515245</v>
      </c>
      <c r="M9" s="118">
        <f t="shared" si="6"/>
        <v>12347615201.816864</v>
      </c>
      <c r="N9" s="10">
        <f t="shared" ref="N9:N39" si="7">(M9-M8)/M8*100</f>
        <v>2.8361872836081661</v>
      </c>
    </row>
    <row r="10" spans="1:20" ht="13.5" thickBot="1">
      <c r="A10" t="s">
        <v>135</v>
      </c>
      <c r="B10" s="119">
        <v>22625.7862459391</v>
      </c>
      <c r="C10" s="119">
        <v>139852</v>
      </c>
      <c r="D10" s="118">
        <f t="shared" si="0"/>
        <v>139852000000</v>
      </c>
      <c r="E10" s="118">
        <f t="shared" si="1"/>
        <v>22625786245.939098</v>
      </c>
      <c r="F10" s="119">
        <v>4393645140</v>
      </c>
      <c r="G10" s="119">
        <v>741841930</v>
      </c>
      <c r="H10" s="10">
        <f t="shared" si="2"/>
        <v>16.178378747489557</v>
      </c>
      <c r="I10" s="10">
        <f t="shared" si="3"/>
        <v>16.884429815376485</v>
      </c>
      <c r="J10" s="10">
        <f t="shared" si="4"/>
        <v>31.830517837405502</v>
      </c>
      <c r="K10" s="10">
        <f t="shared" si="5"/>
        <v>30.499470751052179</v>
      </c>
      <c r="M10" s="118">
        <f t="shared" si="6"/>
        <v>12949532153.540308</v>
      </c>
      <c r="N10" s="10">
        <f t="shared" si="7"/>
        <v>4.8747627933439013</v>
      </c>
    </row>
    <row r="11" spans="1:20" ht="15.75" customHeight="1" thickBot="1">
      <c r="A11" t="s">
        <v>136</v>
      </c>
      <c r="B11" s="119">
        <v>22001.488871187423</v>
      </c>
      <c r="C11" s="119">
        <v>137333.4</v>
      </c>
      <c r="D11" s="118">
        <f t="shared" si="0"/>
        <v>137333400000</v>
      </c>
      <c r="E11" s="118">
        <f t="shared" si="1"/>
        <v>22001488871.187424</v>
      </c>
      <c r="F11" s="119">
        <v>4324510166.1150007</v>
      </c>
      <c r="G11" s="119">
        <v>733454143.19999993</v>
      </c>
      <c r="H11" s="10">
        <f t="shared" si="2"/>
        <v>16.020493828294811</v>
      </c>
      <c r="I11" s="10">
        <f t="shared" si="3"/>
        <v>16.960398172885121</v>
      </c>
      <c r="J11" s="10">
        <f t="shared" si="4"/>
        <v>31.756983964585256</v>
      </c>
      <c r="K11" s="10">
        <f t="shared" si="5"/>
        <v>29.997088536710343</v>
      </c>
      <c r="M11" s="118">
        <f t="shared" si="6"/>
        <v>12592224838.787054</v>
      </c>
      <c r="N11" s="10">
        <f t="shared" si="7"/>
        <v>-2.7592295267251701</v>
      </c>
      <c r="O11" s="10">
        <f>(M11-M7)/M7*100</f>
        <v>9.6224615891290064</v>
      </c>
      <c r="R11" s="226" t="s">
        <v>162</v>
      </c>
      <c r="S11" s="227"/>
      <c r="T11" s="228"/>
    </row>
    <row r="12" spans="1:20">
      <c r="A12" t="s">
        <v>137</v>
      </c>
      <c r="B12" s="119">
        <v>22868.84969786946</v>
      </c>
      <c r="C12" s="119">
        <v>141947.4</v>
      </c>
      <c r="D12" s="118">
        <f t="shared" si="0"/>
        <v>141947400000</v>
      </c>
      <c r="E12" s="118">
        <f t="shared" si="1"/>
        <v>22868849697.869461</v>
      </c>
      <c r="F12" s="119">
        <v>4344832650.1500006</v>
      </c>
      <c r="G12" s="119">
        <v>733104993.00000012</v>
      </c>
      <c r="H12" s="10">
        <f t="shared" si="2"/>
        <v>16.11079153113721</v>
      </c>
      <c r="I12" s="10">
        <f t="shared" si="3"/>
        <v>16.873031760491177</v>
      </c>
      <c r="J12" s="10">
        <f t="shared" si="4"/>
        <v>32.670395255637615</v>
      </c>
      <c r="K12" s="10">
        <f t="shared" si="5"/>
        <v>31.194508175815216</v>
      </c>
      <c r="M12" s="118">
        <f t="shared" si="6"/>
        <v>13088645904.192295</v>
      </c>
      <c r="N12" s="10">
        <f t="shared" si="7"/>
        <v>3.9422824144320057</v>
      </c>
      <c r="O12" s="10">
        <f t="shared" ref="O12:O36" si="8">(M12-M8)/M8*100</f>
        <v>9.0078059198263194</v>
      </c>
      <c r="R12" s="7">
        <v>2001</v>
      </c>
    </row>
    <row r="13" spans="1:20">
      <c r="A13" t="s">
        <v>138</v>
      </c>
      <c r="B13" s="119">
        <v>23362.981349285223</v>
      </c>
      <c r="C13" s="119">
        <v>145489.20000000001</v>
      </c>
      <c r="D13" s="118">
        <f t="shared" si="0"/>
        <v>145489200000</v>
      </c>
      <c r="E13" s="118">
        <f t="shared" si="1"/>
        <v>23362981349.285221</v>
      </c>
      <c r="F13" s="119">
        <v>4469507962.3999996</v>
      </c>
      <c r="G13" s="119">
        <v>755965791.00000012</v>
      </c>
      <c r="H13" s="10">
        <f t="shared" si="2"/>
        <v>16.058223805811856</v>
      </c>
      <c r="I13" s="10">
        <f t="shared" si="3"/>
        <v>16.913848176569036</v>
      </c>
      <c r="J13" s="10">
        <f t="shared" si="4"/>
        <v>32.551502586847704</v>
      </c>
      <c r="K13" s="10">
        <f t="shared" si="5"/>
        <v>30.904812925966404</v>
      </c>
      <c r="M13" s="118">
        <f t="shared" si="6"/>
        <v>13371454803.672586</v>
      </c>
      <c r="N13" s="10">
        <f t="shared" si="7"/>
        <v>2.1607193100831585</v>
      </c>
      <c r="O13" s="10">
        <f t="shared" si="8"/>
        <v>8.2918003608103348</v>
      </c>
      <c r="R13" s="7">
        <f>R12+1</f>
        <v>2002</v>
      </c>
      <c r="S13" s="154">
        <f>SUM(M7:M10)</f>
        <v>48791121600.513916</v>
      </c>
    </row>
    <row r="14" spans="1:20">
      <c r="A14" t="s">
        <v>139</v>
      </c>
      <c r="B14" s="119">
        <v>24884.870289023893</v>
      </c>
      <c r="C14" s="119">
        <v>154218</v>
      </c>
      <c r="D14" s="118">
        <f t="shared" si="0"/>
        <v>154218000000</v>
      </c>
      <c r="E14" s="118">
        <f t="shared" si="1"/>
        <v>24884870289.023891</v>
      </c>
      <c r="F14" s="119">
        <v>4792454884.6540003</v>
      </c>
      <c r="G14" s="119">
        <v>792421454</v>
      </c>
      <c r="H14" s="10">
        <f t="shared" si="2"/>
        <v>16.136164578080308</v>
      </c>
      <c r="I14" s="10">
        <f t="shared" si="3"/>
        <v>16.534771282613971</v>
      </c>
      <c r="J14" s="10">
        <f t="shared" si="4"/>
        <v>32.179332661810555</v>
      </c>
      <c r="K14" s="10">
        <f t="shared" si="5"/>
        <v>31.403579702959295</v>
      </c>
      <c r="M14" s="118">
        <f t="shared" si="6"/>
        <v>14242485297.156563</v>
      </c>
      <c r="N14" s="10">
        <f t="shared" si="7"/>
        <v>6.5141041589935318</v>
      </c>
      <c r="O14" s="10">
        <f t="shared" si="8"/>
        <v>9.9845548726080491</v>
      </c>
      <c r="R14" s="7">
        <f t="shared" ref="R14:R23" si="9">R13+1</f>
        <v>2003</v>
      </c>
      <c r="S14" s="154">
        <f>SUM(M11:M14)</f>
        <v>53294810843.808495</v>
      </c>
      <c r="T14" s="10">
        <f>(S14-S13)/S13*100</f>
        <v>9.2305507550520041</v>
      </c>
    </row>
    <row r="15" spans="1:20">
      <c r="A15" t="s">
        <v>140</v>
      </c>
      <c r="B15" s="119">
        <v>24019.061636832706</v>
      </c>
      <c r="C15" s="119">
        <v>151038.35</v>
      </c>
      <c r="D15" s="118">
        <f t="shared" si="0"/>
        <v>151038350000</v>
      </c>
      <c r="E15" s="118">
        <f t="shared" si="1"/>
        <v>24019061636.832706</v>
      </c>
      <c r="F15" s="119">
        <v>4499340550.9499998</v>
      </c>
      <c r="G15" s="119">
        <v>735941631.61000013</v>
      </c>
      <c r="H15" s="10">
        <f t="shared" si="2"/>
        <v>15.902624490291842</v>
      </c>
      <c r="I15" s="10">
        <f t="shared" si="3"/>
        <v>16.356655453755593</v>
      </c>
      <c r="J15" s="10">
        <f t="shared" si="4"/>
        <v>33.568997120724603</v>
      </c>
      <c r="K15" s="10">
        <f t="shared" si="5"/>
        <v>32.637182903060989</v>
      </c>
      <c r="M15" s="118">
        <f t="shared" si="6"/>
        <v>13746952595.729425</v>
      </c>
      <c r="N15" s="10">
        <f t="shared" si="7"/>
        <v>-3.4792572440012832</v>
      </c>
      <c r="O15" s="10">
        <f t="shared" si="8"/>
        <v>9.1701646986601979</v>
      </c>
      <c r="R15" s="7">
        <f t="shared" si="9"/>
        <v>2004</v>
      </c>
      <c r="S15" s="154">
        <f>SUM(M15:M18)</f>
        <v>58271173588.171814</v>
      </c>
      <c r="T15" s="10">
        <f t="shared" ref="T15:T21" si="10">(S15-S14)/S14*100</f>
        <v>9.3374245364104649</v>
      </c>
    </row>
    <row r="16" spans="1:20">
      <c r="A16" t="s">
        <v>141</v>
      </c>
      <c r="B16" s="119">
        <v>24769.505620647975</v>
      </c>
      <c r="C16" s="119">
        <v>155074.15</v>
      </c>
      <c r="D16" s="118">
        <f t="shared" si="0"/>
        <v>155074150000</v>
      </c>
      <c r="E16" s="118">
        <f t="shared" si="1"/>
        <v>24769505620.647976</v>
      </c>
      <c r="F16" s="119">
        <v>4543677182.2600002</v>
      </c>
      <c r="G16" s="119">
        <v>765181765.9000001</v>
      </c>
      <c r="H16" s="10">
        <f t="shared" si="2"/>
        <v>15.972685080426348</v>
      </c>
      <c r="I16" s="10">
        <f t="shared" si="3"/>
        <v>16.8405838532614</v>
      </c>
      <c r="J16" s="10">
        <f t="shared" si="4"/>
        <v>34.129658375700664</v>
      </c>
      <c r="K16" s="10">
        <f t="shared" si="5"/>
        <v>32.370747349833017</v>
      </c>
      <c r="M16" s="118">
        <f t="shared" si="6"/>
        <v>14176458045.494333</v>
      </c>
      <c r="N16" s="10">
        <f t="shared" si="7"/>
        <v>3.1243684501999107</v>
      </c>
      <c r="O16" s="10">
        <f t="shared" si="8"/>
        <v>8.3111129238633605</v>
      </c>
      <c r="R16" s="7">
        <f t="shared" si="9"/>
        <v>2005</v>
      </c>
      <c r="S16" s="154">
        <f>SUM(M19:M22)</f>
        <v>63855555264.920471</v>
      </c>
      <c r="T16" s="10">
        <f t="shared" si="10"/>
        <v>9.583437801023118</v>
      </c>
    </row>
    <row r="17" spans="1:20">
      <c r="A17" t="s">
        <v>142</v>
      </c>
      <c r="B17" s="119">
        <v>25342.120843975063</v>
      </c>
      <c r="C17" s="119">
        <v>158525.75</v>
      </c>
      <c r="D17" s="118">
        <f t="shared" si="0"/>
        <v>158525750000</v>
      </c>
      <c r="E17" s="118">
        <f t="shared" si="1"/>
        <v>25342120843.975063</v>
      </c>
      <c r="F17" s="119">
        <v>4775490888.2999992</v>
      </c>
      <c r="G17" s="119">
        <v>793665970.39999986</v>
      </c>
      <c r="H17" s="10">
        <f t="shared" si="2"/>
        <v>15.98612266081382</v>
      </c>
      <c r="I17" s="10">
        <f t="shared" si="3"/>
        <v>16.619568311699421</v>
      </c>
      <c r="J17" s="10">
        <f t="shared" si="4"/>
        <v>33.195697302740058</v>
      </c>
      <c r="K17" s="10">
        <f t="shared" si="5"/>
        <v>31.930461666641552</v>
      </c>
      <c r="M17" s="118">
        <f t="shared" si="6"/>
        <v>14504185849.756235</v>
      </c>
      <c r="N17" s="10">
        <f t="shared" si="7"/>
        <v>2.3117749384943354</v>
      </c>
      <c r="O17" s="10">
        <f t="shared" si="8"/>
        <v>8.4712625717624555</v>
      </c>
      <c r="Q17" s="161"/>
      <c r="R17" s="7">
        <f t="shared" si="9"/>
        <v>2006</v>
      </c>
      <c r="S17" s="154">
        <f>SUM(M23:M26)</f>
        <v>70530805035.544357</v>
      </c>
      <c r="T17" s="10">
        <f t="shared" si="10"/>
        <v>10.453671169140994</v>
      </c>
    </row>
    <row r="18" spans="1:20">
      <c r="A18" t="s">
        <v>143</v>
      </c>
      <c r="B18" s="119">
        <v>27682.342846194199</v>
      </c>
      <c r="C18" s="119">
        <v>172315.75</v>
      </c>
      <c r="D18" s="118">
        <f t="shared" si="0"/>
        <v>172315750000</v>
      </c>
      <c r="E18" s="118">
        <f t="shared" si="1"/>
        <v>27682342846.194199</v>
      </c>
      <c r="F18" s="119">
        <v>4830257034.4000006</v>
      </c>
      <c r="G18" s="119">
        <v>826240651</v>
      </c>
      <c r="H18" s="10">
        <f t="shared" si="2"/>
        <v>16.064894152852656</v>
      </c>
      <c r="I18" s="10">
        <f t="shared" si="3"/>
        <v>17.105521406328908</v>
      </c>
      <c r="J18" s="10">
        <f t="shared" si="4"/>
        <v>35.674240267713728</v>
      </c>
      <c r="K18" s="10">
        <f t="shared" si="5"/>
        <v>33.503971043654445</v>
      </c>
      <c r="L18">
        <f>L31/G31</f>
        <v>0.58440941989797135</v>
      </c>
      <c r="M18" s="118">
        <f t="shared" si="6"/>
        <v>15843577097.191816</v>
      </c>
      <c r="N18" s="10">
        <f t="shared" si="7"/>
        <v>9.2345152034720499</v>
      </c>
      <c r="O18" s="10">
        <f t="shared" si="8"/>
        <v>11.241660192234168</v>
      </c>
      <c r="Q18" s="161"/>
      <c r="R18" s="7">
        <f t="shared" si="9"/>
        <v>2007</v>
      </c>
      <c r="S18" s="154">
        <f>SUM(M27:M30)</f>
        <v>79846713128.137512</v>
      </c>
      <c r="T18" s="10">
        <f t="shared" si="10"/>
        <v>13.208282661594966</v>
      </c>
    </row>
    <row r="19" spans="1:20">
      <c r="A19" t="s">
        <v>144</v>
      </c>
      <c r="B19" s="119">
        <v>25969.990679730832</v>
      </c>
      <c r="C19" s="119">
        <v>162994.45000000001</v>
      </c>
      <c r="D19" s="118">
        <f t="shared" si="0"/>
        <v>162994450000</v>
      </c>
      <c r="E19" s="118">
        <f t="shared" si="1"/>
        <v>25969990679.730831</v>
      </c>
      <c r="F19" s="119">
        <v>4690209425</v>
      </c>
      <c r="G19" s="119">
        <v>774740717</v>
      </c>
      <c r="H19" s="10">
        <f t="shared" si="2"/>
        <v>15.933052125229313</v>
      </c>
      <c r="I19" s="10">
        <f t="shared" si="3"/>
        <v>16.51825423552382</v>
      </c>
      <c r="J19" s="10">
        <f t="shared" si="4"/>
        <v>34.752062270652232</v>
      </c>
      <c r="K19" s="10">
        <f t="shared" si="5"/>
        <v>33.520880095593107</v>
      </c>
      <c r="L19">
        <f t="shared" ref="L19:L24" si="11">L32/G32</f>
        <v>0.58543455033832625</v>
      </c>
      <c r="M19" s="118">
        <f t="shared" si="6"/>
        <v>14863537809.417601</v>
      </c>
      <c r="N19" s="10">
        <f t="shared" si="7"/>
        <v>-6.185719814169504</v>
      </c>
      <c r="O19" s="10">
        <f t="shared" si="8"/>
        <v>8.1224199029757997</v>
      </c>
      <c r="Q19" s="161"/>
      <c r="R19" s="7">
        <f t="shared" si="9"/>
        <v>2008</v>
      </c>
      <c r="S19" s="154">
        <f>SUM(M31:M34)</f>
        <v>90281184836.889862</v>
      </c>
      <c r="T19" s="10">
        <f t="shared" si="10"/>
        <v>13.068129294197965</v>
      </c>
    </row>
    <row r="20" spans="1:20">
      <c r="A20" t="s">
        <v>145</v>
      </c>
      <c r="B20" s="119">
        <v>27141.137372733087</v>
      </c>
      <c r="C20" s="119">
        <v>169724.45</v>
      </c>
      <c r="D20" s="118">
        <f t="shared" si="0"/>
        <v>169724450000</v>
      </c>
      <c r="E20" s="118">
        <f t="shared" si="1"/>
        <v>27141137372.733086</v>
      </c>
      <c r="F20" s="119">
        <v>4760343407</v>
      </c>
      <c r="G20" s="119">
        <v>805551748</v>
      </c>
      <c r="H20" s="10">
        <f t="shared" si="2"/>
        <v>15.991294932894515</v>
      </c>
      <c r="I20" s="10">
        <f t="shared" si="3"/>
        <v>16.922135214351357</v>
      </c>
      <c r="J20" s="10">
        <f t="shared" si="4"/>
        <v>35.653824837599579</v>
      </c>
      <c r="K20" s="10">
        <f t="shared" si="5"/>
        <v>33.692605645904557</v>
      </c>
      <c r="L20">
        <f t="shared" si="11"/>
        <v>0.58087081840123489</v>
      </c>
      <c r="M20" s="118">
        <f t="shared" si="6"/>
        <v>15533826195.982161</v>
      </c>
      <c r="N20" s="10">
        <f t="shared" si="7"/>
        <v>4.5096153766289904</v>
      </c>
      <c r="O20" s="10">
        <f t="shared" si="8"/>
        <v>9.5748045536609627</v>
      </c>
      <c r="Q20" s="161"/>
      <c r="R20" s="7">
        <f t="shared" si="9"/>
        <v>2009</v>
      </c>
      <c r="S20" s="154">
        <f>SUM(M35:M38)</f>
        <v>95873522639.876083</v>
      </c>
      <c r="T20" s="10">
        <f t="shared" si="10"/>
        <v>6.1943557930590334</v>
      </c>
    </row>
    <row r="21" spans="1:20">
      <c r="A21" t="s">
        <v>146</v>
      </c>
      <c r="B21" s="119">
        <v>28172.266574362955</v>
      </c>
      <c r="C21" s="119">
        <v>176822</v>
      </c>
      <c r="D21" s="118">
        <f t="shared" si="0"/>
        <v>176822000000</v>
      </c>
      <c r="E21" s="118">
        <f t="shared" si="1"/>
        <v>28172266574.362953</v>
      </c>
      <c r="F21" s="119">
        <v>4824982237</v>
      </c>
      <c r="G21" s="119">
        <v>802738840</v>
      </c>
      <c r="H21" s="10">
        <f t="shared" si="2"/>
        <v>15.932557359583624</v>
      </c>
      <c r="I21" s="10">
        <f t="shared" si="3"/>
        <v>16.637135652941058</v>
      </c>
      <c r="J21" s="10">
        <f t="shared" si="4"/>
        <v>36.647181546919342</v>
      </c>
      <c r="K21" s="10">
        <f t="shared" si="5"/>
        <v>35.095183103838544</v>
      </c>
      <c r="L21">
        <f t="shared" si="11"/>
        <v>0.56311469509910428</v>
      </c>
      <c r="M21" s="118">
        <f t="shared" si="6"/>
        <v>16123977654.403051</v>
      </c>
      <c r="N21" s="10">
        <f t="shared" si="7"/>
        <v>3.7991377718229788</v>
      </c>
      <c r="O21" s="10">
        <f t="shared" si="8"/>
        <v>11.167754063728019</v>
      </c>
      <c r="Q21" s="160"/>
      <c r="R21" s="7">
        <f t="shared" si="9"/>
        <v>2010</v>
      </c>
      <c r="S21" s="154">
        <f>SUM(M39:M42)</f>
        <v>109044918706.8764</v>
      </c>
      <c r="T21" s="10">
        <f t="shared" si="10"/>
        <v>13.738304074290916</v>
      </c>
    </row>
    <row r="22" spans="1:20">
      <c r="A22" t="s">
        <v>147</v>
      </c>
      <c r="B22" s="119">
        <v>30286.824815027543</v>
      </c>
      <c r="C22" s="119">
        <v>189477.1</v>
      </c>
      <c r="D22" s="118">
        <f t="shared" si="0"/>
        <v>189477100000</v>
      </c>
      <c r="E22" s="118">
        <f t="shared" si="1"/>
        <v>30286824815.027542</v>
      </c>
      <c r="F22" s="119">
        <v>5011501336</v>
      </c>
      <c r="G22" s="119">
        <v>832010091</v>
      </c>
      <c r="H22" s="10">
        <f t="shared" si="2"/>
        <v>15.984424933159492</v>
      </c>
      <c r="I22" s="10">
        <f t="shared" si="3"/>
        <v>16.602012754606594</v>
      </c>
      <c r="J22" s="10">
        <f t="shared" si="4"/>
        <v>37.808450461520536</v>
      </c>
      <c r="K22" s="10">
        <f t="shared" si="5"/>
        <v>36.401992166495901</v>
      </c>
      <c r="L22">
        <f t="shared" si="11"/>
        <v>0.56498434357946659</v>
      </c>
      <c r="M22" s="118">
        <f t="shared" si="6"/>
        <v>17334213605.117664</v>
      </c>
      <c r="N22" s="10">
        <f t="shared" si="7"/>
        <v>7.5058151075031292</v>
      </c>
      <c r="O22" s="10">
        <f t="shared" si="8"/>
        <v>9.408459332015715</v>
      </c>
      <c r="Q22" s="160"/>
      <c r="R22" s="7">
        <f t="shared" si="9"/>
        <v>2011</v>
      </c>
      <c r="S22" s="154">
        <f>SUM(M43:M46)</f>
        <v>119527547259.20985</v>
      </c>
      <c r="T22" s="10">
        <f>(S22-S21)/S21*100</f>
        <v>9.6131288616132586</v>
      </c>
    </row>
    <row r="23" spans="1:20">
      <c r="A23" t="s">
        <v>148</v>
      </c>
      <c r="B23" s="119">
        <v>28799.051833053687</v>
      </c>
      <c r="C23" s="119">
        <v>182102.39999999999</v>
      </c>
      <c r="D23" s="118">
        <f t="shared" si="0"/>
        <v>182102400000</v>
      </c>
      <c r="E23" s="118">
        <f t="shared" si="1"/>
        <v>28799051833.053688</v>
      </c>
      <c r="F23" s="119">
        <v>4675546289</v>
      </c>
      <c r="G23" s="119">
        <v>750919883</v>
      </c>
      <c r="H23" s="10">
        <f t="shared" si="2"/>
        <v>15.814756880224362</v>
      </c>
      <c r="I23" s="10">
        <f t="shared" si="3"/>
        <v>16.060580659134182</v>
      </c>
      <c r="J23" s="10">
        <f t="shared" si="4"/>
        <v>38.947833845304061</v>
      </c>
      <c r="K23" s="10">
        <f t="shared" si="5"/>
        <v>38.351697011935009</v>
      </c>
      <c r="L23">
        <f t="shared" si="11"/>
        <v>0.56386607347301743</v>
      </c>
      <c r="M23" s="118">
        <f t="shared" si="6"/>
        <v>16482708872.516523</v>
      </c>
      <c r="N23" s="10">
        <f t="shared" si="7"/>
        <v>-4.9122778338773161</v>
      </c>
      <c r="O23" s="10">
        <f t="shared" si="8"/>
        <v>10.893577853806844</v>
      </c>
      <c r="Q23" s="175"/>
      <c r="R23" s="7">
        <f t="shared" si="9"/>
        <v>2012</v>
      </c>
      <c r="S23" s="154">
        <f>SUM(M47:M50)</f>
        <v>129376919731.44264</v>
      </c>
      <c r="T23" s="10">
        <f>(S23-S22)/S22*100</f>
        <v>8.2402531450538685</v>
      </c>
    </row>
    <row r="24" spans="1:20">
      <c r="A24" t="s">
        <v>149</v>
      </c>
      <c r="B24" s="119">
        <v>29647.297003968466</v>
      </c>
      <c r="C24" s="119">
        <v>186349.4</v>
      </c>
      <c r="D24" s="118">
        <f t="shared" si="0"/>
        <v>186349400000</v>
      </c>
      <c r="E24" s="118">
        <f t="shared" si="1"/>
        <v>29647297003.968468</v>
      </c>
      <c r="F24" s="119">
        <v>4859349229</v>
      </c>
      <c r="G24" s="119">
        <v>811777848</v>
      </c>
      <c r="H24" s="10">
        <f t="shared" si="2"/>
        <v>15.909521041639238</v>
      </c>
      <c r="I24" s="10">
        <f t="shared" si="3"/>
        <v>16.705484824087335</v>
      </c>
      <c r="J24" s="10">
        <f t="shared" si="4"/>
        <v>38.348632958481282</v>
      </c>
      <c r="K24" s="10">
        <f t="shared" si="5"/>
        <v>36.521441274865225</v>
      </c>
      <c r="L24">
        <f t="shared" si="11"/>
        <v>0.56366596005589387</v>
      </c>
      <c r="M24" s="118">
        <f t="shared" si="6"/>
        <v>16968189376.727407</v>
      </c>
      <c r="N24" s="10">
        <f t="shared" si="7"/>
        <v>2.9453927019264436</v>
      </c>
      <c r="O24" s="10">
        <f t="shared" si="8"/>
        <v>9.2338047474500939</v>
      </c>
      <c r="Q24" s="175"/>
    </row>
    <row r="25" spans="1:20">
      <c r="A25" t="s">
        <v>150</v>
      </c>
      <c r="B25" s="119">
        <v>31142.548988348488</v>
      </c>
      <c r="C25" s="119">
        <v>197151.2</v>
      </c>
      <c r="D25" s="118">
        <f t="shared" si="0"/>
        <v>197151200000</v>
      </c>
      <c r="E25" s="118">
        <f t="shared" si="1"/>
        <v>31142548988.348488</v>
      </c>
      <c r="F25" s="119">
        <v>4906222423</v>
      </c>
      <c r="G25" s="119">
        <v>827883368</v>
      </c>
      <c r="H25" s="10">
        <f t="shared" si="2"/>
        <v>15.796276658903668</v>
      </c>
      <c r="I25" s="10">
        <f t="shared" si="3"/>
        <v>16.874150754334849</v>
      </c>
      <c r="J25" s="10">
        <f t="shared" si="4"/>
        <v>40.183909941744602</v>
      </c>
      <c r="K25" s="10">
        <f t="shared" si="5"/>
        <v>37.617072877768557</v>
      </c>
      <c r="M25" s="118">
        <f t="shared" si="6"/>
        <v>17823974605.090435</v>
      </c>
      <c r="N25" s="10">
        <f t="shared" si="7"/>
        <v>5.0434681589349388</v>
      </c>
      <c r="O25" s="10">
        <f t="shared" si="8"/>
        <v>10.54328520619822</v>
      </c>
      <c r="Q25" s="175"/>
    </row>
    <row r="26" spans="1:20">
      <c r="A26" t="s">
        <v>151</v>
      </c>
      <c r="B26" s="119">
        <v>33644.505479624226</v>
      </c>
      <c r="C26" s="119">
        <v>211950</v>
      </c>
      <c r="D26" s="118">
        <f t="shared" si="0"/>
        <v>211950000000</v>
      </c>
      <c r="E26" s="118">
        <f t="shared" si="1"/>
        <v>33644505479.624226</v>
      </c>
      <c r="F26" s="119">
        <v>5280826192</v>
      </c>
      <c r="G26" s="119">
        <v>873224453</v>
      </c>
      <c r="H26" s="10">
        <f t="shared" si="2"/>
        <v>15.873793573778826</v>
      </c>
      <c r="I26" s="10">
        <f t="shared" si="3"/>
        <v>16.535754468171294</v>
      </c>
      <c r="J26" s="10">
        <f t="shared" si="4"/>
        <v>40.135765180282988</v>
      </c>
      <c r="K26" s="10">
        <f t="shared" si="5"/>
        <v>38.529046414168874</v>
      </c>
      <c r="L26">
        <f>AVERAGE(L18:L24)</f>
        <v>0.57233512297785916</v>
      </c>
      <c r="M26" s="118">
        <f t="shared" si="6"/>
        <v>19255932181.209988</v>
      </c>
      <c r="N26" s="10">
        <f t="shared" si="7"/>
        <v>8.0338847414571219</v>
      </c>
      <c r="O26" s="10">
        <f t="shared" si="8"/>
        <v>11.086274923512914</v>
      </c>
      <c r="Q26" s="159">
        <f>M26/E26</f>
        <v>0.57233512297785916</v>
      </c>
    </row>
    <row r="27" spans="1:20">
      <c r="A27" t="s">
        <v>152</v>
      </c>
      <c r="B27" s="119">
        <v>32145.057758867137</v>
      </c>
      <c r="C27" s="119">
        <v>203461</v>
      </c>
      <c r="D27" s="118">
        <f t="shared" si="0"/>
        <v>203461000000</v>
      </c>
      <c r="E27" s="118">
        <f t="shared" si="1"/>
        <v>32145057758.867138</v>
      </c>
      <c r="F27" s="119">
        <v>5154329343</v>
      </c>
      <c r="G27" s="119">
        <v>833477953</v>
      </c>
      <c r="H27" s="10">
        <f t="shared" si="2"/>
        <v>15.799125020946098</v>
      </c>
      <c r="I27" s="10">
        <f t="shared" si="3"/>
        <v>16.170444252498747</v>
      </c>
      <c r="J27" s="10">
        <f t="shared" si="4"/>
        <v>39.473806670176529</v>
      </c>
      <c r="K27" s="10">
        <f t="shared" si="5"/>
        <v>38.567376189334112</v>
      </c>
      <c r="M27" s="118">
        <f t="shared" si="6"/>
        <v>18397745585.551609</v>
      </c>
      <c r="N27" s="10">
        <f t="shared" si="7"/>
        <v>-4.4567387731859611</v>
      </c>
      <c r="O27" s="10">
        <f t="shared" si="8"/>
        <v>11.618458639576181</v>
      </c>
      <c r="Q27" s="159">
        <f t="shared" ref="Q27:Q38" si="12">M27/E27</f>
        <v>0.57233512297785916</v>
      </c>
    </row>
    <row r="28" spans="1:20">
      <c r="A28" t="s">
        <v>153</v>
      </c>
      <c r="B28" s="119">
        <v>33735.841820309775</v>
      </c>
      <c r="C28" s="119">
        <v>213026.15</v>
      </c>
      <c r="D28" s="118">
        <f t="shared" si="0"/>
        <v>213026150000</v>
      </c>
      <c r="E28" s="118">
        <f t="shared" si="1"/>
        <v>33735841820.309776</v>
      </c>
      <c r="F28" s="119">
        <v>5056692012</v>
      </c>
      <c r="G28" s="119">
        <v>821281896</v>
      </c>
      <c r="H28" s="10">
        <f t="shared" si="2"/>
        <v>15.836479146015536</v>
      </c>
      <c r="I28" s="10">
        <f t="shared" si="3"/>
        <v>16.241485422703654</v>
      </c>
      <c r="J28" s="10">
        <f t="shared" si="4"/>
        <v>42.12757065181529</v>
      </c>
      <c r="K28" s="10">
        <f t="shared" si="5"/>
        <v>41.077055253035525</v>
      </c>
      <c r="M28" s="118">
        <f t="shared" si="6"/>
        <v>19308207176.988598</v>
      </c>
      <c r="N28" s="10">
        <f t="shared" si="7"/>
        <v>4.9487671584718838</v>
      </c>
      <c r="O28" s="10">
        <f t="shared" si="8"/>
        <v>13.790615771124196</v>
      </c>
      <c r="Q28" s="159">
        <f>M28/E28</f>
        <v>0.57233512297785916</v>
      </c>
    </row>
    <row r="29" spans="1:20">
      <c r="A29" t="s">
        <v>154</v>
      </c>
      <c r="B29" s="119">
        <v>35218.506534974113</v>
      </c>
      <c r="C29" s="119">
        <v>223253</v>
      </c>
      <c r="D29" s="118">
        <f t="shared" si="0"/>
        <v>223253000000</v>
      </c>
      <c r="E29" s="118">
        <f t="shared" si="1"/>
        <v>35218506534.974113</v>
      </c>
      <c r="F29" s="119">
        <v>5400223668</v>
      </c>
      <c r="G29" s="119">
        <v>898105429</v>
      </c>
      <c r="H29" s="10">
        <f t="shared" si="2"/>
        <v>15.775154884805181</v>
      </c>
      <c r="I29" s="10">
        <f t="shared" si="3"/>
        <v>16.630893166923542</v>
      </c>
      <c r="J29" s="10">
        <f t="shared" si="4"/>
        <v>41.341435785877898</v>
      </c>
      <c r="K29" s="10">
        <f t="shared" si="5"/>
        <v>39.214222960647653</v>
      </c>
      <c r="M29" s="118">
        <f t="shared" si="6"/>
        <v>20156788268.790947</v>
      </c>
      <c r="N29" s="10">
        <f t="shared" si="7"/>
        <v>4.3949243139139442</v>
      </c>
      <c r="O29" s="10">
        <f t="shared" si="8"/>
        <v>13.088066581032226</v>
      </c>
      <c r="Q29" s="159">
        <f t="shared" si="12"/>
        <v>0.57233512297785916</v>
      </c>
    </row>
    <row r="30" spans="1:20">
      <c r="A30" t="s">
        <v>155</v>
      </c>
      <c r="B30" s="119">
        <v>38411.013432870895</v>
      </c>
      <c r="C30" s="119">
        <v>242639.03</v>
      </c>
      <c r="D30" s="118">
        <f t="shared" si="0"/>
        <v>242639030000</v>
      </c>
      <c r="E30" s="118">
        <f t="shared" si="1"/>
        <v>38411013432.870895</v>
      </c>
      <c r="F30" s="119">
        <v>5579296845</v>
      </c>
      <c r="G30" s="119">
        <v>902642355</v>
      </c>
      <c r="H30" s="10">
        <f t="shared" si="2"/>
        <v>15.830517222588178</v>
      </c>
      <c r="I30" s="10">
        <f t="shared" si="3"/>
        <v>16.178424989323183</v>
      </c>
      <c r="J30" s="10">
        <f t="shared" si="4"/>
        <v>43.489177353494981</v>
      </c>
      <c r="K30" s="10">
        <f t="shared" si="5"/>
        <v>42.553967493438634</v>
      </c>
      <c r="M30" s="118">
        <f t="shared" si="6"/>
        <v>21983972096.806362</v>
      </c>
      <c r="N30" s="10">
        <f t="shared" si="7"/>
        <v>9.0648559862310538</v>
      </c>
      <c r="O30" s="10">
        <f t="shared" si="8"/>
        <v>14.167270064746107</v>
      </c>
      <c r="Q30" s="159">
        <f t="shared" si="12"/>
        <v>0.57233512297785916</v>
      </c>
    </row>
    <row r="31" spans="1:20">
      <c r="A31" s="120" t="s">
        <v>71</v>
      </c>
      <c r="B31" s="119">
        <v>36129.821624169905</v>
      </c>
      <c r="C31" s="119">
        <v>229576.71299999999</v>
      </c>
      <c r="D31" s="118">
        <f t="shared" si="0"/>
        <v>229576713000</v>
      </c>
      <c r="E31" s="118">
        <f t="shared" si="1"/>
        <v>36129821624.169907</v>
      </c>
      <c r="F31" s="119">
        <v>5543646776</v>
      </c>
      <c r="G31" s="119">
        <v>903773016</v>
      </c>
      <c r="H31" s="10">
        <f t="shared" si="2"/>
        <v>15.737581199783929</v>
      </c>
      <c r="I31" s="10">
        <f t="shared" si="3"/>
        <v>16.302860779526693</v>
      </c>
      <c r="J31" s="10">
        <f t="shared" si="4"/>
        <v>41.412579530481977</v>
      </c>
      <c r="K31" s="10">
        <f t="shared" si="5"/>
        <v>39.976654518937202</v>
      </c>
      <c r="L31" s="119">
        <v>528173464</v>
      </c>
      <c r="M31" s="118">
        <f t="shared" ref="M31:M38" si="13">L31*K31</f>
        <v>21114608096.398315</v>
      </c>
      <c r="N31" s="10">
        <f t="shared" si="7"/>
        <v>-3.9545355888362881</v>
      </c>
      <c r="O31" s="10">
        <f t="shared" si="8"/>
        <v>14.767366459183744</v>
      </c>
      <c r="Q31" s="159">
        <f t="shared" si="12"/>
        <v>0.58440941989797135</v>
      </c>
    </row>
    <row r="32" spans="1:20">
      <c r="A32" s="120" t="s">
        <v>72</v>
      </c>
      <c r="B32" s="119">
        <v>37833.295893823233</v>
      </c>
      <c r="C32" s="119">
        <v>239955.649</v>
      </c>
      <c r="D32" s="118">
        <f t="shared" si="0"/>
        <v>239955649000</v>
      </c>
      <c r="E32" s="118">
        <f t="shared" si="1"/>
        <v>37833295893.823235</v>
      </c>
      <c r="F32" s="119">
        <v>5265926862</v>
      </c>
      <c r="G32" s="119">
        <v>890535459</v>
      </c>
      <c r="H32" s="10">
        <f t="shared" si="2"/>
        <v>15.766786925621922</v>
      </c>
      <c r="I32" s="10">
        <f t="shared" si="3"/>
        <v>16.911276634437996</v>
      </c>
      <c r="J32" s="10">
        <f t="shared" si="4"/>
        <v>45.56760002338217</v>
      </c>
      <c r="K32" s="10">
        <f t="shared" si="5"/>
        <v>42.483761327490534</v>
      </c>
      <c r="L32" s="119">
        <v>521350226</v>
      </c>
      <c r="M32" s="118">
        <f t="shared" si="13"/>
        <v>22148918569.417252</v>
      </c>
      <c r="N32" s="10">
        <f t="shared" si="7"/>
        <v>4.8985539693505684</v>
      </c>
      <c r="O32" s="10">
        <f t="shared" si="8"/>
        <v>14.712455518988815</v>
      </c>
      <c r="Q32" s="159">
        <f t="shared" si="12"/>
        <v>0.58543455033832625</v>
      </c>
    </row>
    <row r="33" spans="1:17">
      <c r="A33" s="120" t="s">
        <v>73</v>
      </c>
      <c r="B33" s="119">
        <v>39812.340893737302</v>
      </c>
      <c r="C33" s="119">
        <v>253602.62299999996</v>
      </c>
      <c r="D33" s="118">
        <f t="shared" si="0"/>
        <v>253602622999.99997</v>
      </c>
      <c r="E33" s="118">
        <f t="shared" si="1"/>
        <v>39812340893.737305</v>
      </c>
      <c r="F33" s="119">
        <v>5202135900</v>
      </c>
      <c r="G33" s="119">
        <v>869534795</v>
      </c>
      <c r="H33" s="10">
        <f t="shared" si="2"/>
        <v>15.698710219466976</v>
      </c>
      <c r="I33" s="10">
        <f t="shared" si="3"/>
        <v>16.714957312053304</v>
      </c>
      <c r="J33" s="10">
        <f t="shared" si="4"/>
        <v>48.749711248412403</v>
      </c>
      <c r="K33" s="10">
        <f t="shared" si="5"/>
        <v>45.785793878136076</v>
      </c>
      <c r="L33" s="119">
        <v>505087388</v>
      </c>
      <c r="M33" s="118">
        <f t="shared" si="13"/>
        <v>23125827037.414143</v>
      </c>
      <c r="N33" s="10">
        <f t="shared" si="7"/>
        <v>4.4106373181839453</v>
      </c>
      <c r="O33" s="10">
        <f t="shared" si="8"/>
        <v>14.729721466689224</v>
      </c>
      <c r="Q33" s="159">
        <f t="shared" si="12"/>
        <v>0.580870818401235</v>
      </c>
    </row>
    <row r="34" spans="1:17">
      <c r="A34" s="120" t="s">
        <v>74</v>
      </c>
      <c r="B34" s="119">
        <v>42428.001509453359</v>
      </c>
      <c r="C34" s="119">
        <v>268739.91499999998</v>
      </c>
      <c r="D34" s="118">
        <f t="shared" si="0"/>
        <v>268739914999.99997</v>
      </c>
      <c r="E34" s="118">
        <f t="shared" si="1"/>
        <v>42428001509.453362</v>
      </c>
      <c r="F34" s="119">
        <v>5460259824</v>
      </c>
      <c r="G34" s="119">
        <v>899511198</v>
      </c>
      <c r="H34" s="10">
        <f t="shared" si="2"/>
        <v>15.787755797069956</v>
      </c>
      <c r="I34" s="10">
        <f t="shared" si="3"/>
        <v>16.473780131236477</v>
      </c>
      <c r="J34" s="10">
        <f t="shared" si="4"/>
        <v>49.217422551722144</v>
      </c>
      <c r="K34" s="10">
        <f t="shared" si="5"/>
        <v>47.167841382952254</v>
      </c>
      <c r="L34" s="119">
        <v>506527974</v>
      </c>
      <c r="M34" s="118">
        <f t="shared" si="13"/>
        <v>23891831133.660164</v>
      </c>
      <c r="N34" s="10">
        <f t="shared" si="7"/>
        <v>3.3123316844268564</v>
      </c>
      <c r="O34" s="10">
        <f t="shared" si="8"/>
        <v>8.6784091084747992</v>
      </c>
      <c r="Q34" s="159">
        <f t="shared" si="12"/>
        <v>0.56311469509910428</v>
      </c>
    </row>
    <row r="35" spans="1:17">
      <c r="A35" s="122" t="s">
        <v>68</v>
      </c>
      <c r="B35" s="119">
        <v>39458.267353183823</v>
      </c>
      <c r="C35" s="119">
        <v>251142.52500000002</v>
      </c>
      <c r="D35" s="118">
        <f t="shared" si="0"/>
        <v>251142525000.00003</v>
      </c>
      <c r="E35" s="118">
        <f t="shared" si="1"/>
        <v>39458267353.183823</v>
      </c>
      <c r="F35" s="119">
        <v>5083035776</v>
      </c>
      <c r="G35" s="156">
        <v>823636857</v>
      </c>
      <c r="H35" s="10">
        <f t="shared" si="2"/>
        <v>15.711503797767351</v>
      </c>
      <c r="I35" s="10">
        <f t="shared" si="3"/>
        <v>16.203640763043097</v>
      </c>
      <c r="J35" s="10">
        <f t="shared" si="4"/>
        <v>49.407979024226336</v>
      </c>
      <c r="K35" s="10">
        <f t="shared" si="5"/>
        <v>47.907359921829993</v>
      </c>
      <c r="L35" s="119">
        <v>465341929</v>
      </c>
      <c r="M35" s="118">
        <f t="shared" si="13"/>
        <v>22293303279.321659</v>
      </c>
      <c r="N35" s="10">
        <f t="shared" si="7"/>
        <v>-6.6906878982850682</v>
      </c>
      <c r="O35" s="10">
        <f t="shared" si="8"/>
        <v>5.5823682710189777</v>
      </c>
      <c r="Q35" s="159">
        <f t="shared" si="12"/>
        <v>0.56498434357946659</v>
      </c>
    </row>
    <row r="36" spans="1:17">
      <c r="A36" s="122" t="s">
        <v>69</v>
      </c>
      <c r="B36" s="119">
        <v>40739.306386041026</v>
      </c>
      <c r="C36" s="119">
        <v>258679.90699999998</v>
      </c>
      <c r="D36" s="118">
        <f t="shared" si="0"/>
        <v>258679906999.99997</v>
      </c>
      <c r="E36" s="118">
        <f t="shared" si="1"/>
        <v>40739306386.041023</v>
      </c>
      <c r="F36" s="119">
        <v>4994646966</v>
      </c>
      <c r="G36" s="119">
        <v>831381344</v>
      </c>
      <c r="H36" s="10">
        <f t="shared" si="2"/>
        <v>15.7489257122862</v>
      </c>
      <c r="I36" s="10">
        <f t="shared" si="3"/>
        <v>16.645447609399667</v>
      </c>
      <c r="J36" s="10">
        <f t="shared" si="4"/>
        <v>51.791429656772259</v>
      </c>
      <c r="K36" s="10">
        <f t="shared" si="5"/>
        <v>49.001949201834655</v>
      </c>
      <c r="L36" s="119">
        <v>468787734</v>
      </c>
      <c r="M36" s="118">
        <f t="shared" si="13"/>
        <v>22971512727.911179</v>
      </c>
      <c r="N36" s="10">
        <f t="shared" si="7"/>
        <v>3.0422115560532403</v>
      </c>
      <c r="O36" s="10">
        <f t="shared" si="8"/>
        <v>3.7139247043408576</v>
      </c>
      <c r="Q36" s="159">
        <f t="shared" si="12"/>
        <v>0.56386607347301754</v>
      </c>
    </row>
    <row r="37" spans="1:17">
      <c r="A37" s="120" t="s">
        <v>70</v>
      </c>
      <c r="B37" s="119">
        <v>42963.927592891298</v>
      </c>
      <c r="C37" s="119">
        <v>272765.30600000004</v>
      </c>
      <c r="D37" s="118">
        <f t="shared" si="0"/>
        <v>272765306000.00003</v>
      </c>
      <c r="E37" s="118">
        <f t="shared" si="1"/>
        <v>42963927592.891296</v>
      </c>
      <c r="F37" s="119">
        <v>5002707417</v>
      </c>
      <c r="G37" s="119">
        <v>835393434</v>
      </c>
      <c r="H37" s="10">
        <f t="shared" si="2"/>
        <v>15.751243522477631</v>
      </c>
      <c r="I37" s="10">
        <f>G37/F37*100</f>
        <v>16.698826542627685</v>
      </c>
      <c r="J37" s="10">
        <f t="shared" ref="J37:K39" si="14">D37/F37</f>
        <v>54.523537609475198</v>
      </c>
      <c r="K37" s="10">
        <f t="shared" si="14"/>
        <v>51.429572994335139</v>
      </c>
      <c r="L37" s="119">
        <v>470882842</v>
      </c>
      <c r="M37" s="118">
        <f t="shared" si="13"/>
        <v>24217303494.41898</v>
      </c>
      <c r="N37" s="10">
        <f t="shared" si="7"/>
        <v>5.4231986428744081</v>
      </c>
      <c r="O37" s="10">
        <f t="shared" ref="O37:O39" si="15">(M37-M33)/M33*100</f>
        <v>4.7197293970891971</v>
      </c>
      <c r="Q37" s="159">
        <f t="shared" si="12"/>
        <v>0.56366596005589387</v>
      </c>
    </row>
    <row r="38" spans="1:17">
      <c r="A38" s="120" t="s">
        <v>161</v>
      </c>
      <c r="B38" s="119">
        <v>47190.741424894419</v>
      </c>
      <c r="C38" s="119">
        <v>299052.09100000001</v>
      </c>
      <c r="D38" s="118">
        <f t="shared" si="0"/>
        <v>299052091000</v>
      </c>
      <c r="E38" s="118">
        <f t="shared" si="1"/>
        <v>47190741424.894417</v>
      </c>
      <c r="F38" s="119">
        <v>5074816265</v>
      </c>
      <c r="G38" s="119">
        <v>901763015</v>
      </c>
      <c r="H38" s="10">
        <f t="shared" si="2"/>
        <v>15.78010749468206</v>
      </c>
      <c r="I38" s="10">
        <f>G38/F38*100</f>
        <v>17.769372680924043</v>
      </c>
      <c r="J38" s="10">
        <f t="shared" si="14"/>
        <v>58.928653843588954</v>
      </c>
      <c r="K38" s="10">
        <f>E38/G38</f>
        <v>52.331644389844946</v>
      </c>
      <c r="L38" s="119">
        <v>504310603</v>
      </c>
      <c r="M38" s="118">
        <f t="shared" si="13"/>
        <v>26391403138.224274</v>
      </c>
      <c r="N38" s="10">
        <f t="shared" si="7"/>
        <v>8.9774637556420274</v>
      </c>
      <c r="O38" s="10">
        <f t="shared" si="15"/>
        <v>10.462036126827346</v>
      </c>
      <c r="Q38" s="159">
        <f t="shared" si="12"/>
        <v>0.5592495973013486</v>
      </c>
    </row>
    <row r="39" spans="1:17">
      <c r="A39" s="157" t="s">
        <v>163</v>
      </c>
      <c r="B39" s="119">
        <v>44714.533062844406</v>
      </c>
      <c r="C39" s="119">
        <v>284441</v>
      </c>
      <c r="D39" s="118">
        <f t="shared" si="0"/>
        <v>284441000000</v>
      </c>
      <c r="E39" s="118">
        <f t="shared" si="1"/>
        <v>44714533062.844406</v>
      </c>
      <c r="F39" s="119"/>
      <c r="G39" s="119"/>
      <c r="H39" s="10">
        <f t="shared" si="2"/>
        <v>15.720143391017613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" si="16">E39*Q39</f>
        <v>25662101072.886555</v>
      </c>
      <c r="N39" s="10">
        <f t="shared" si="7"/>
        <v>-2.7634076957485694</v>
      </c>
      <c r="O39" s="10">
        <f t="shared" si="15"/>
        <v>15.111254493584415</v>
      </c>
      <c r="Q39" s="159">
        <f>(Q27+Q31+Q35)/3</f>
        <v>0.57390962881843233</v>
      </c>
    </row>
    <row r="40" spans="1:17">
      <c r="A40" s="157" t="s">
        <v>164</v>
      </c>
      <c r="B40" s="119">
        <v>45905.915551935257</v>
      </c>
      <c r="C40" s="119">
        <v>291037</v>
      </c>
      <c r="D40" s="118">
        <f t="shared" ref="D40:D52" si="17">C40*1000000</f>
        <v>291037000000</v>
      </c>
      <c r="E40" s="118">
        <f t="shared" ref="E40:E52" si="18">B40*1000000</f>
        <v>45905915551.935257</v>
      </c>
      <c r="F40" s="119"/>
      <c r="G40" s="119"/>
      <c r="H40" s="10">
        <f t="shared" ref="H40:H52" si="19">E40/D40*100</f>
        <v>15.773223181909948</v>
      </c>
      <c r="I40" s="10" t="e">
        <f t="shared" ref="I40:I52" si="20">G40/F40*100</f>
        <v>#DIV/0!</v>
      </c>
      <c r="J40" s="10" t="e">
        <f t="shared" ref="J40:J52" si="21">D40/F40</f>
        <v>#DIV/0!</v>
      </c>
      <c r="K40" s="10" t="e">
        <f t="shared" ref="K40:K52" si="22">E40/G40</f>
        <v>#DIV/0!</v>
      </c>
      <c r="L40" s="119"/>
      <c r="M40" s="158">
        <f t="shared" ref="M40:M52" si="23">E40*Q40</f>
        <v>26344421734.432713</v>
      </c>
      <c r="N40" s="10">
        <f t="shared" ref="N40:N52" si="24">(M40-M39)/M39*100</f>
        <v>2.6588651475115097</v>
      </c>
      <c r="O40" s="10">
        <f t="shared" ref="O40:O52" si="25">(M40-M36)/M36*100</f>
        <v>14.683007803936801</v>
      </c>
      <c r="Q40" s="159">
        <f t="shared" ref="Q40:Q52" si="26">(Q28+Q32+Q36)/3</f>
        <v>0.57387858226306765</v>
      </c>
    </row>
    <row r="41" spans="1:17">
      <c r="A41" s="157" t="s">
        <v>165</v>
      </c>
      <c r="B41" s="119">
        <v>48185.016185825261</v>
      </c>
      <c r="C41" s="119">
        <v>306907</v>
      </c>
      <c r="D41" s="118">
        <f t="shared" si="17"/>
        <v>306907000000</v>
      </c>
      <c r="E41" s="118">
        <f t="shared" si="18"/>
        <v>48185016185.825264</v>
      </c>
      <c r="F41" s="119"/>
      <c r="G41" s="119"/>
      <c r="H41" s="10">
        <f t="shared" si="19"/>
        <v>15.700201098647234</v>
      </c>
      <c r="I41" s="10" t="e">
        <f t="shared" si="20"/>
        <v>#DIV/0!</v>
      </c>
      <c r="J41" s="10" t="e">
        <f t="shared" si="21"/>
        <v>#DIV/0!</v>
      </c>
      <c r="K41" s="10" t="e">
        <f t="shared" si="22"/>
        <v>#DIV/0!</v>
      </c>
      <c r="L41" s="119"/>
      <c r="M41" s="158">
        <f t="shared" si="23"/>
        <v>27575833453.211159</v>
      </c>
      <c r="N41" s="10">
        <f t="shared" si="24"/>
        <v>4.6742787949259297</v>
      </c>
      <c r="O41" s="10">
        <f t="shared" si="25"/>
        <v>13.868306847482719</v>
      </c>
      <c r="Q41" s="159">
        <f t="shared" si="26"/>
        <v>0.57229063381166256</v>
      </c>
    </row>
    <row r="42" spans="1:17">
      <c r="A42" s="157" t="s">
        <v>166</v>
      </c>
      <c r="B42" s="119">
        <v>52155.377252730636</v>
      </c>
      <c r="C42" s="119">
        <v>329171</v>
      </c>
      <c r="D42" s="118">
        <f t="shared" si="17"/>
        <v>329171000000</v>
      </c>
      <c r="E42" s="118">
        <f t="shared" si="18"/>
        <v>52155377252.730637</v>
      </c>
      <c r="F42" s="119"/>
      <c r="G42" s="119"/>
      <c r="H42" s="10">
        <f t="shared" si="19"/>
        <v>15.844462985114314</v>
      </c>
      <c r="I42" s="10" t="e">
        <f t="shared" si="20"/>
        <v>#DIV/0!</v>
      </c>
      <c r="J42" s="10" t="e">
        <f t="shared" si="21"/>
        <v>#DIV/0!</v>
      </c>
      <c r="K42" s="10" t="e">
        <f t="shared" si="22"/>
        <v>#DIV/0!</v>
      </c>
      <c r="L42" s="119"/>
      <c r="M42" s="158">
        <f t="shared" si="23"/>
        <v>29462562446.345978</v>
      </c>
      <c r="N42" s="10">
        <f t="shared" si="24"/>
        <v>6.841965434466724</v>
      </c>
      <c r="O42" s="10">
        <f t="shared" si="25"/>
        <v>11.636968644814331</v>
      </c>
      <c r="Q42" s="159">
        <f t="shared" si="26"/>
        <v>0.56489980512610405</v>
      </c>
    </row>
    <row r="43" spans="1:17">
      <c r="A43" s="157" t="s">
        <v>170</v>
      </c>
      <c r="B43" s="119">
        <v>49008.082906163836</v>
      </c>
      <c r="C43" s="119">
        <v>311800</v>
      </c>
      <c r="D43" s="118">
        <f t="shared" si="17"/>
        <v>311800000000</v>
      </c>
      <c r="E43" s="118">
        <f t="shared" si="18"/>
        <v>49008082906.163834</v>
      </c>
      <c r="F43" s="119"/>
      <c r="G43" s="119"/>
      <c r="H43" s="10">
        <f t="shared" si="19"/>
        <v>15.717794389404693</v>
      </c>
      <c r="I43" s="10" t="e">
        <f t="shared" si="20"/>
        <v>#DIV/0!</v>
      </c>
      <c r="J43" s="10" t="e">
        <f t="shared" si="21"/>
        <v>#DIV/0!</v>
      </c>
      <c r="K43" s="10" t="e">
        <f t="shared" si="22"/>
        <v>#DIV/0!</v>
      </c>
      <c r="L43" s="119"/>
      <c r="M43" s="158">
        <f t="shared" si="23"/>
        <v>28151931840.703133</v>
      </c>
      <c r="N43" s="10">
        <f t="shared" si="24"/>
        <v>-4.4484610190631697</v>
      </c>
      <c r="O43" s="10">
        <f t="shared" si="25"/>
        <v>9.7023652145428709</v>
      </c>
      <c r="Q43" s="159">
        <f t="shared" si="26"/>
        <v>0.57443446409862353</v>
      </c>
    </row>
    <row r="44" spans="1:17">
      <c r="A44" s="157" t="s">
        <v>171</v>
      </c>
      <c r="B44" s="119">
        <v>51105.508506779566</v>
      </c>
      <c r="C44" s="119">
        <v>324740</v>
      </c>
      <c r="D44" s="118">
        <f t="shared" si="17"/>
        <v>324740000000</v>
      </c>
      <c r="E44" s="118">
        <f t="shared" si="18"/>
        <v>51105508506.779564</v>
      </c>
      <c r="F44" s="119"/>
      <c r="G44" s="119"/>
      <c r="H44" s="10">
        <f t="shared" si="19"/>
        <v>15.737361737629971</v>
      </c>
      <c r="I44" s="10" t="e">
        <f t="shared" si="20"/>
        <v>#DIV/0!</v>
      </c>
      <c r="J44" s="10" t="e">
        <f t="shared" si="21"/>
        <v>#DIV/0!</v>
      </c>
      <c r="K44" s="10" t="e">
        <f t="shared" si="22"/>
        <v>#DIV/0!</v>
      </c>
      <c r="L44" s="119"/>
      <c r="M44" s="158">
        <f t="shared" si="23"/>
        <v>29354649858.247162</v>
      </c>
      <c r="N44" s="10">
        <f t="shared" si="24"/>
        <v>4.272239732426085</v>
      </c>
      <c r="O44" s="10">
        <f t="shared" si="25"/>
        <v>11.426434613594186</v>
      </c>
      <c r="Q44" s="159">
        <f t="shared" si="26"/>
        <v>0.57439306869147044</v>
      </c>
    </row>
    <row r="45" spans="1:17">
      <c r="A45" s="157" t="s">
        <v>173</v>
      </c>
      <c r="B45" s="119">
        <v>53139.973130399347</v>
      </c>
      <c r="C45" s="119">
        <v>338633</v>
      </c>
      <c r="D45" s="118">
        <f t="shared" si="17"/>
        <v>338633000000</v>
      </c>
      <c r="E45" s="118">
        <f t="shared" si="18"/>
        <v>53139973130.399345</v>
      </c>
      <c r="F45" s="119"/>
      <c r="G45" s="119"/>
      <c r="H45" s="10">
        <f t="shared" si="19"/>
        <v>15.692496930423008</v>
      </c>
      <c r="I45" s="10" t="e">
        <f t="shared" si="20"/>
        <v>#DIV/0!</v>
      </c>
      <c r="J45" s="10" t="e">
        <f t="shared" si="21"/>
        <v>#DIV/0!</v>
      </c>
      <c r="K45" s="10" t="e">
        <f t="shared" si="22"/>
        <v>#DIV/0!</v>
      </c>
      <c r="L45" s="119"/>
      <c r="M45" s="158">
        <f t="shared" si="23"/>
        <v>30410720852.498871</v>
      </c>
      <c r="N45" s="10">
        <f t="shared" si="24"/>
        <v>3.5976276308913522</v>
      </c>
      <c r="O45" s="10">
        <f t="shared" si="25"/>
        <v>10.280332611153025</v>
      </c>
      <c r="Q45" s="159">
        <f t="shared" si="26"/>
        <v>0.57227580408959711</v>
      </c>
    </row>
    <row r="46" spans="1:17">
      <c r="A46" s="157" t="s">
        <v>174</v>
      </c>
      <c r="B46" s="119">
        <v>56203.847555518485</v>
      </c>
      <c r="C46" s="119">
        <v>355142</v>
      </c>
      <c r="D46" s="118">
        <f t="shared" si="17"/>
        <v>355142000000</v>
      </c>
      <c r="E46" s="118">
        <f t="shared" si="18"/>
        <v>56203847555.518486</v>
      </c>
      <c r="F46" s="119"/>
      <c r="G46" s="119"/>
      <c r="H46" s="10">
        <f t="shared" si="19"/>
        <v>15.825739438173599</v>
      </c>
      <c r="I46" s="10" t="e">
        <f t="shared" si="20"/>
        <v>#DIV/0!</v>
      </c>
      <c r="J46" s="10" t="e">
        <f t="shared" si="21"/>
        <v>#DIV/0!</v>
      </c>
      <c r="K46" s="10" t="e">
        <f t="shared" si="22"/>
        <v>#DIV/0!</v>
      </c>
      <c r="L46" s="119"/>
      <c r="M46" s="158">
        <f t="shared" si="23"/>
        <v>31610244707.760693</v>
      </c>
      <c r="N46" s="10">
        <f t="shared" si="24"/>
        <v>3.9444111209328865</v>
      </c>
      <c r="O46" s="10">
        <f t="shared" si="25"/>
        <v>7.2895297729986677</v>
      </c>
      <c r="Q46" s="159">
        <f t="shared" si="26"/>
        <v>0.56242136584218561</v>
      </c>
    </row>
    <row r="47" spans="1:17">
      <c r="A47" s="157" t="s">
        <v>175</v>
      </c>
      <c r="B47" s="119">
        <v>53494.548582739844</v>
      </c>
      <c r="C47" s="119">
        <v>341036</v>
      </c>
      <c r="D47" s="118">
        <f t="shared" si="17"/>
        <v>341036000000</v>
      </c>
      <c r="E47" s="118">
        <f t="shared" si="18"/>
        <v>53494548582.739845</v>
      </c>
      <c r="F47" s="119"/>
      <c r="G47" s="119"/>
      <c r="H47" s="10">
        <f t="shared" si="19"/>
        <v>15.685894915123285</v>
      </c>
      <c r="I47" s="10" t="e">
        <f t="shared" si="20"/>
        <v>#DIV/0!</v>
      </c>
      <c r="J47" s="10" t="e">
        <f t="shared" si="21"/>
        <v>#DIV/0!</v>
      </c>
      <c r="K47" s="10" t="e">
        <f t="shared" si="22"/>
        <v>#DIV/0!</v>
      </c>
      <c r="L47" s="119"/>
      <c r="M47" s="158">
        <f t="shared" si="23"/>
        <v>30551243761.450977</v>
      </c>
      <c r="N47" s="10">
        <f t="shared" si="24"/>
        <v>-3.3501826895054627</v>
      </c>
      <c r="O47" s="10">
        <f t="shared" si="25"/>
        <v>8.5227256670138285</v>
      </c>
      <c r="Q47" s="159">
        <f t="shared" si="26"/>
        <v>0.57110947883217422</v>
      </c>
    </row>
    <row r="48" spans="1:17">
      <c r="A48" s="157" t="s">
        <v>176</v>
      </c>
      <c r="B48" s="119">
        <v>55434.234904911849</v>
      </c>
      <c r="C48" s="119">
        <v>352775</v>
      </c>
      <c r="D48" s="118">
        <f t="shared" si="17"/>
        <v>352775000000</v>
      </c>
      <c r="E48" s="118">
        <f t="shared" si="18"/>
        <v>55434234904.91185</v>
      </c>
      <c r="F48" s="119"/>
      <c r="G48" s="119"/>
      <c r="H48" s="10">
        <f t="shared" si="19"/>
        <v>15.713765120802737</v>
      </c>
      <c r="I48" s="10" t="e">
        <f t="shared" si="20"/>
        <v>#DIV/0!</v>
      </c>
      <c r="J48" s="10" t="e">
        <f t="shared" si="21"/>
        <v>#DIV/0!</v>
      </c>
      <c r="K48" s="10" t="e">
        <f t="shared" si="22"/>
        <v>#DIV/0!</v>
      </c>
      <c r="L48" s="119"/>
      <c r="M48" s="158">
        <f t="shared" si="23"/>
        <v>31637014935.159447</v>
      </c>
      <c r="N48" s="10">
        <f t="shared" si="24"/>
        <v>3.5539344394170835</v>
      </c>
      <c r="O48" s="10">
        <f t="shared" si="25"/>
        <v>7.7751398430359968</v>
      </c>
      <c r="Q48" s="159">
        <f t="shared" si="26"/>
        <v>0.57071257480918514</v>
      </c>
    </row>
    <row r="49" spans="1:17">
      <c r="A49" s="157" t="s">
        <v>177</v>
      </c>
      <c r="B49" s="119">
        <v>57466.595302162721</v>
      </c>
      <c r="C49" s="119">
        <v>365932</v>
      </c>
      <c r="D49" s="118">
        <f t="shared" si="17"/>
        <v>365932000000</v>
      </c>
      <c r="E49" s="118">
        <f t="shared" si="18"/>
        <v>57466595302.16272</v>
      </c>
      <c r="F49" s="119"/>
      <c r="G49" s="119"/>
      <c r="H49" s="10">
        <f t="shared" si="19"/>
        <v>15.704173262289912</v>
      </c>
      <c r="I49" s="10" t="e">
        <f t="shared" si="20"/>
        <v>#DIV/0!</v>
      </c>
      <c r="J49" s="10" t="e">
        <f t="shared" si="21"/>
        <v>#DIV/0!</v>
      </c>
      <c r="K49" s="10" t="e">
        <f t="shared" si="22"/>
        <v>#DIV/0!</v>
      </c>
      <c r="L49" s="119"/>
      <c r="M49" s="158">
        <f t="shared" si="23"/>
        <v>32722099965.148911</v>
      </c>
      <c r="N49" s="10">
        <f t="shared" si="24"/>
        <v>3.4297958647911706</v>
      </c>
      <c r="O49" s="10">
        <f t="shared" si="25"/>
        <v>7.6005403616077452</v>
      </c>
      <c r="Q49" s="159">
        <f t="shared" si="26"/>
        <v>0.56941079931905125</v>
      </c>
    </row>
    <row r="50" spans="1:17">
      <c r="A50" s="157" t="s">
        <v>188</v>
      </c>
      <c r="B50" s="119">
        <v>61307.645759290805</v>
      </c>
      <c r="C50" s="119">
        <v>387686</v>
      </c>
      <c r="D50" s="118">
        <f t="shared" si="17"/>
        <v>387686000000</v>
      </c>
      <c r="E50" s="118">
        <f t="shared" si="18"/>
        <v>61307645759.290802</v>
      </c>
      <c r="F50" s="119"/>
      <c r="G50" s="119"/>
      <c r="H50" s="10">
        <f t="shared" si="19"/>
        <v>15.813737343956399</v>
      </c>
      <c r="I50" s="10" t="e">
        <f t="shared" si="20"/>
        <v>#DIV/0!</v>
      </c>
      <c r="J50" s="10" t="e">
        <f t="shared" si="21"/>
        <v>#DIV/0!</v>
      </c>
      <c r="K50" s="10" t="e">
        <f t="shared" si="22"/>
        <v>#DIV/0!</v>
      </c>
      <c r="L50" s="119"/>
      <c r="M50" s="158">
        <f t="shared" si="23"/>
        <v>34466561069.683304</v>
      </c>
      <c r="N50" s="10">
        <f t="shared" si="24"/>
        <v>5.3311404414519661</v>
      </c>
      <c r="O50" s="10">
        <f t="shared" si="25"/>
        <v>9.0360463461434435</v>
      </c>
      <c r="Q50" s="159">
        <f t="shared" si="26"/>
        <v>0.56219025608987938</v>
      </c>
    </row>
    <row r="51" spans="1:17">
      <c r="A51" s="157" t="s">
        <v>212</v>
      </c>
      <c r="B51" s="119">
        <v>57565.09555479866</v>
      </c>
      <c r="C51" s="119">
        <v>366349.84</v>
      </c>
      <c r="D51" s="118">
        <f t="shared" si="17"/>
        <v>366349840000</v>
      </c>
      <c r="E51" s="118">
        <f t="shared" si="18"/>
        <v>57565095554.79866</v>
      </c>
      <c r="F51" s="119"/>
      <c r="G51" s="119"/>
      <c r="H51" s="10">
        <f t="shared" si="19"/>
        <v>15.713148818298558</v>
      </c>
      <c r="I51" s="10" t="e">
        <f t="shared" si="20"/>
        <v>#DIV/0!</v>
      </c>
      <c r="J51" s="10" t="e">
        <f t="shared" si="21"/>
        <v>#DIV/0!</v>
      </c>
      <c r="K51" s="10" t="e">
        <f t="shared" si="22"/>
        <v>#DIV/0!</v>
      </c>
      <c r="L51" s="119"/>
      <c r="M51" s="158">
        <f t="shared" si="23"/>
        <v>32993503053.261429</v>
      </c>
      <c r="N51" s="10">
        <f t="shared" si="24"/>
        <v>-4.273875810945273</v>
      </c>
      <c r="O51" s="10">
        <f t="shared" si="25"/>
        <v>7.9939766474975773</v>
      </c>
      <c r="Q51" s="159">
        <f t="shared" si="26"/>
        <v>0.57315119058307673</v>
      </c>
    </row>
    <row r="52" spans="1:17">
      <c r="A52" s="157" t="s">
        <v>213</v>
      </c>
      <c r="B52" s="119">
        <v>60228.489111210933</v>
      </c>
      <c r="C52" s="119">
        <v>383244.01417420915</v>
      </c>
      <c r="D52" s="118">
        <f t="shared" si="17"/>
        <v>383244014174.20917</v>
      </c>
      <c r="E52" s="118">
        <f t="shared" si="18"/>
        <v>60228489111.21093</v>
      </c>
      <c r="F52" s="119"/>
      <c r="G52" s="119"/>
      <c r="H52" s="10">
        <f t="shared" si="19"/>
        <v>15.715441568210167</v>
      </c>
      <c r="I52" s="10" t="e">
        <f t="shared" si="20"/>
        <v>#DIV/0!</v>
      </c>
      <c r="J52" s="10" t="e">
        <f t="shared" si="21"/>
        <v>#DIV/0!</v>
      </c>
      <c r="K52" s="10" t="e">
        <f t="shared" si="22"/>
        <v>#DIV/0!</v>
      </c>
      <c r="L52" s="119"/>
      <c r="M52" s="158">
        <f t="shared" si="23"/>
        <v>34510607574.584579</v>
      </c>
      <c r="N52" s="10">
        <f t="shared" si="24"/>
        <v>4.5981917072403258</v>
      </c>
      <c r="O52" s="10">
        <f t="shared" si="25"/>
        <v>9.0830081324505674</v>
      </c>
      <c r="Q52" s="159">
        <f t="shared" si="26"/>
        <v>0.572994741921241</v>
      </c>
    </row>
    <row r="53" spans="1:17">
      <c r="K53" s="121"/>
      <c r="L53" s="121"/>
      <c r="M53" s="10"/>
      <c r="Q53" s="175"/>
    </row>
    <row r="54" spans="1:17">
      <c r="M54" s="10"/>
    </row>
    <row r="55" spans="1:17">
      <c r="M55" s="10"/>
    </row>
    <row r="56" spans="1:17">
      <c r="M56" s="10"/>
    </row>
    <row r="57" spans="1:17">
      <c r="M57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3" t="s">
        <v>193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E7*$L$23</f>
        <v>1611898504.4148412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9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E8*$L$23</f>
        <v>1684891320.1675637</v>
      </c>
      <c r="N8" s="10">
        <f>(M8-M7)/M7*100</f>
        <v>4.5283754251773241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1732677993.5327737</v>
      </c>
      <c r="N9" s="10">
        <f t="shared" ref="N9:N36" si="4">(M9-M8)/M8*100</f>
        <v>2.8361872836081581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1817141935.6899669</v>
      </c>
      <c r="N10" s="10">
        <f t="shared" si="4"/>
        <v>4.8747627933438942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1767002818.8579042</v>
      </c>
      <c r="N11" s="10">
        <f t="shared" si="4"/>
        <v>-2.7592295267251621</v>
      </c>
      <c r="O11" s="10">
        <f>(M11-M7)/M7*100</f>
        <v>9.6224615891290064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1836663060.2482572</v>
      </c>
      <c r="N12" s="10">
        <f t="shared" si="4"/>
        <v>3.9422824144320043</v>
      </c>
      <c r="O12" s="10">
        <f t="shared" ref="O12:O36" si="5">(M12-M8)/M8*100</f>
        <v>9.0078059198263123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1876348193.6522055</v>
      </c>
      <c r="N13" s="10">
        <f t="shared" si="4"/>
        <v>2.160719310083155</v>
      </c>
      <c r="O13" s="10">
        <f t="shared" si="5"/>
        <v>8.2918003608103312</v>
      </c>
      <c r="R13" s="7">
        <f>R12+1</f>
        <v>2002</v>
      </c>
      <c r="S13" s="154">
        <f>SUM(M7:M10)</f>
        <v>6846609753.8051462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L14">
        <f>L31/G31</f>
        <v>8.1954277173082804E-2</v>
      </c>
      <c r="M14" s="118">
        <f t="shared" si="3"/>
        <v>1998575469.3721037</v>
      </c>
      <c r="N14" s="10">
        <f t="shared" si="4"/>
        <v>6.5141041589935265</v>
      </c>
      <c r="O14" s="10">
        <f t="shared" si="5"/>
        <v>9.9845548726080473</v>
      </c>
      <c r="R14" s="7">
        <f t="shared" ref="R14:R23" si="6">R13+1</f>
        <v>2003</v>
      </c>
      <c r="S14" s="154">
        <f>SUM(M11:M14)</f>
        <v>7478589542.1304703</v>
      </c>
      <c r="T14" s="10">
        <f>(S14-S13)/S13*100</f>
        <v>9.2305507550519881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L15">
        <f t="shared" ref="L15:L20" si="7">L32/G32</f>
        <v>7.573159189140187E-2</v>
      </c>
      <c r="M15" s="118">
        <f t="shared" si="3"/>
        <v>1929039887.5771422</v>
      </c>
      <c r="N15" s="10">
        <f t="shared" si="4"/>
        <v>-3.4792572440012779</v>
      </c>
      <c r="O15" s="10">
        <f t="shared" si="5"/>
        <v>9.1701646986601926</v>
      </c>
      <c r="R15" s="7">
        <f t="shared" si="6"/>
        <v>2004</v>
      </c>
      <c r="S15" s="154">
        <f>SUM(M15:M18)</f>
        <v>8176897197.0147877</v>
      </c>
      <c r="T15" s="10">
        <f t="shared" ref="T15:T21" si="8">(S15-S14)/S14*100</f>
        <v>9.3374245364104631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L16">
        <f t="shared" si="7"/>
        <v>7.7303872407602364E-2</v>
      </c>
      <c r="M16" s="118">
        <f t="shared" si="3"/>
        <v>1989310201.2163742</v>
      </c>
      <c r="N16" s="10">
        <f t="shared" si="4"/>
        <v>3.1243684501999036</v>
      </c>
      <c r="O16" s="10">
        <f t="shared" si="5"/>
        <v>8.3111129238633499</v>
      </c>
      <c r="R16" s="7">
        <f t="shared" si="6"/>
        <v>2005</v>
      </c>
      <c r="S16" s="154">
        <f>SUM(M19:M22)</f>
        <v>8960525053.9443035</v>
      </c>
      <c r="T16" s="10">
        <f t="shared" si="8"/>
        <v>9.5834378010231287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L17">
        <f t="shared" si="7"/>
        <v>8.1540819678682028E-2</v>
      </c>
      <c r="M17" s="118">
        <f t="shared" si="3"/>
        <v>2035298575.8970058</v>
      </c>
      <c r="N17" s="10">
        <f t="shared" si="4"/>
        <v>2.3117749384943487</v>
      </c>
      <c r="O17" s="10">
        <f t="shared" si="5"/>
        <v>8.4712625717624626</v>
      </c>
      <c r="R17" s="7">
        <f t="shared" si="6"/>
        <v>2006</v>
      </c>
      <c r="S17" s="154">
        <f>SUM(M23:M26)</f>
        <v>9897228878.112133</v>
      </c>
      <c r="T17" s="10">
        <f t="shared" si="8"/>
        <v>10.453671169140975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L18">
        <f t="shared" si="7"/>
        <v>8.0220365454144252E-2</v>
      </c>
      <c r="M18" s="118">
        <f t="shared" si="3"/>
        <v>2223248532.324265</v>
      </c>
      <c r="N18" s="10">
        <f t="shared" si="4"/>
        <v>9.2345152034720552</v>
      </c>
      <c r="O18" s="10">
        <f t="shared" si="5"/>
        <v>11.241660192234185</v>
      </c>
      <c r="R18" s="7">
        <f t="shared" si="6"/>
        <v>2007</v>
      </c>
      <c r="S18" s="154">
        <f>SUM(M27:M30)</f>
        <v>11204482843.99819</v>
      </c>
      <c r="T18" s="10">
        <f t="shared" si="8"/>
        <v>13.208282661594986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si="7"/>
        <v>8.3003445408079787E-2</v>
      </c>
      <c r="M19" s="118">
        <f t="shared" si="3"/>
        <v>2085724607.3420501</v>
      </c>
      <c r="N19" s="10">
        <f t="shared" si="4"/>
        <v>-6.185719814169512</v>
      </c>
      <c r="O19" s="10">
        <f t="shared" si="5"/>
        <v>8.1224199029758033</v>
      </c>
      <c r="R19" s="7">
        <f t="shared" si="6"/>
        <v>2008</v>
      </c>
      <c r="S19" s="154">
        <f>SUM(M31:M34)</f>
        <v>12363431281.245556</v>
      </c>
      <c r="T19" s="10">
        <f t="shared" si="8"/>
        <v>10.343613831924158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7"/>
        <v>8.2435750865621479E-2</v>
      </c>
      <c r="M20" s="118">
        <f t="shared" si="3"/>
        <v>2179782764.9488816</v>
      </c>
      <c r="N20" s="10">
        <f t="shared" si="4"/>
        <v>4.5096153766289824</v>
      </c>
      <c r="O20" s="10">
        <f t="shared" si="5"/>
        <v>9.5748045536609627</v>
      </c>
      <c r="R20" s="7">
        <f t="shared" si="6"/>
        <v>2009</v>
      </c>
      <c r="S20" s="154">
        <f>SUM(M35:M38)</f>
        <v>14410287887.342697</v>
      </c>
      <c r="T20" s="10">
        <f t="shared" si="8"/>
        <v>16.555732462411765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M21" s="118">
        <f t="shared" si="3"/>
        <v>2262595715.315742</v>
      </c>
      <c r="N21" s="10">
        <f t="shared" si="4"/>
        <v>3.7991377718229851</v>
      </c>
      <c r="O21" s="10">
        <f t="shared" si="5"/>
        <v>11.167754063728012</v>
      </c>
      <c r="R21" s="7">
        <f t="shared" si="6"/>
        <v>2010</v>
      </c>
      <c r="S21" s="154">
        <f>SUM(M39:M42)</f>
        <v>15533740963.486259</v>
      </c>
      <c r="T21" s="10">
        <f t="shared" si="8"/>
        <v>7.7961875912996126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M22" s="118">
        <f t="shared" si="3"/>
        <v>2432421966.3376298</v>
      </c>
      <c r="N22" s="10">
        <f t="shared" si="4"/>
        <v>7.5058151075031425</v>
      </c>
      <c r="O22" s="10">
        <f t="shared" si="5"/>
        <v>9.4084593320157168</v>
      </c>
      <c r="R22" s="7">
        <f t="shared" si="6"/>
        <v>2011</v>
      </c>
      <c r="S22" s="154">
        <f>SUM(M43:M46)</f>
        <v>17104077756.550312</v>
      </c>
      <c r="T22" s="10">
        <f>(S22-S21)/S21*100</f>
        <v>10.109199044552755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>AVERAGE(L14:L20)</f>
        <v>8.0312874696944939E-2</v>
      </c>
      <c r="M23" s="118">
        <f t="shared" si="3"/>
        <v>2312934641.2588634</v>
      </c>
      <c r="N23" s="10">
        <f t="shared" si="4"/>
        <v>-4.9122778338773241</v>
      </c>
      <c r="O23" s="10">
        <f t="shared" si="5"/>
        <v>10.893577853806846</v>
      </c>
      <c r="R23" s="7">
        <f t="shared" si="6"/>
        <v>2012</v>
      </c>
      <c r="S23" s="154">
        <f>SUM(M47:M50)</f>
        <v>18786131419.364418</v>
      </c>
      <c r="T23" s="10">
        <f>(S23-S22)/S22*100</f>
        <v>9.8342260059589215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M24" s="118">
        <f t="shared" si="3"/>
        <v>2381059649.3828306</v>
      </c>
      <c r="N24" s="10">
        <f t="shared" si="4"/>
        <v>2.9453927019264454</v>
      </c>
      <c r="O24" s="10">
        <f t="shared" si="5"/>
        <v>9.2338047474501064</v>
      </c>
      <c r="S24" s="154"/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M25" s="118">
        <f t="shared" si="3"/>
        <v>2501147634.6447015</v>
      </c>
      <c r="N25" s="10">
        <f t="shared" si="4"/>
        <v>5.0434681589349353</v>
      </c>
      <c r="O25" s="10">
        <f t="shared" si="5"/>
        <v>10.543285206198222</v>
      </c>
      <c r="S25" s="15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M26" s="118">
        <f t="shared" si="3"/>
        <v>2702086952.825738</v>
      </c>
      <c r="N26" s="10">
        <f t="shared" si="4"/>
        <v>8.0338847414571237</v>
      </c>
      <c r="O26" s="10">
        <f t="shared" si="5"/>
        <v>11.086274923512905</v>
      </c>
      <c r="Q26" s="15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2581661995.9139543</v>
      </c>
      <c r="N27" s="10">
        <f t="shared" si="4"/>
        <v>-4.4567387731859611</v>
      </c>
      <c r="O27" s="10">
        <f t="shared" si="5"/>
        <v>11.618458639576183</v>
      </c>
      <c r="Q27" s="15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2709422436.9104939</v>
      </c>
      <c r="N28" s="10">
        <f t="shared" si="4"/>
        <v>4.9487671584718864</v>
      </c>
      <c r="O28" s="10">
        <f t="shared" si="5"/>
        <v>13.790615771124202</v>
      </c>
      <c r="Q28" s="15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2828499502.3569126</v>
      </c>
      <c r="N29" s="10">
        <f t="shared" si="4"/>
        <v>4.3949243139139362</v>
      </c>
      <c r="O29" s="10">
        <f t="shared" si="5"/>
        <v>13.088066581032223</v>
      </c>
      <c r="Q29" s="15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3084898908.8168292</v>
      </c>
      <c r="N30" s="10">
        <f t="shared" si="4"/>
        <v>9.064855986231068</v>
      </c>
      <c r="O30" s="10">
        <f t="shared" si="5"/>
        <v>14.167270064746114</v>
      </c>
      <c r="Q30" s="15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118">
        <f>'GDP Durban'!D31</f>
        <v>229576713000</v>
      </c>
      <c r="E31" s="118">
        <f>'GDP Durban'!E31</f>
        <v>36129821624.169907</v>
      </c>
      <c r="F31" s="119">
        <v>5543646776</v>
      </c>
      <c r="G31" s="119">
        <v>903654581</v>
      </c>
      <c r="H31" s="10">
        <f t="shared" si="0"/>
        <v>15.737581199783929</v>
      </c>
      <c r="I31" s="10">
        <f t="shared" si="1"/>
        <v>16.300724369961191</v>
      </c>
      <c r="J31" s="10">
        <f t="shared" si="2"/>
        <v>41.412579530481977</v>
      </c>
      <c r="K31" s="10">
        <f t="shared" si="2"/>
        <v>39.981893949110528</v>
      </c>
      <c r="L31" s="119">
        <v>74058358</v>
      </c>
      <c r="M31" s="118">
        <f t="shared" ref="M31:M38" si="10">L31*K31</f>
        <v>2960993415.6012611</v>
      </c>
      <c r="N31" s="10">
        <f t="shared" si="4"/>
        <v>-4.0165171332337213</v>
      </c>
      <c r="O31" s="10">
        <f t="shared" si="5"/>
        <v>14.693303007430172</v>
      </c>
      <c r="Q31" s="15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118">
        <f>'GDP Durban'!D32</f>
        <v>239955649000</v>
      </c>
      <c r="E32" s="118">
        <f>'GDP Durban'!E32</f>
        <v>37833295893.823235</v>
      </c>
      <c r="F32" s="119">
        <v>5265926862</v>
      </c>
      <c r="G32" s="119">
        <v>890416751</v>
      </c>
      <c r="H32" s="10">
        <f t="shared" si="0"/>
        <v>15.766786925621922</v>
      </c>
      <c r="I32" s="10">
        <f t="shared" si="1"/>
        <v>16.909022368415872</v>
      </c>
      <c r="J32" s="10">
        <f t="shared" si="2"/>
        <v>45.56760002338217</v>
      </c>
      <c r="K32" s="10">
        <f t="shared" si="2"/>
        <v>42.48942514989055</v>
      </c>
      <c r="L32" s="119">
        <v>67432678</v>
      </c>
      <c r="M32" s="118">
        <f t="shared" si="10"/>
        <v>2865175724.5376711</v>
      </c>
      <c r="N32" s="10">
        <f t="shared" si="4"/>
        <v>-3.2359981132931108</v>
      </c>
      <c r="O32" s="10">
        <f t="shared" si="5"/>
        <v>5.7485789408601757</v>
      </c>
      <c r="Q32" s="15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118">
        <f>'GDP Durban'!D33</f>
        <v>253602622999.99997</v>
      </c>
      <c r="E33" s="118">
        <f>'GDP Durban'!E33</f>
        <v>39812340893.737305</v>
      </c>
      <c r="F33" s="119">
        <v>5202135900</v>
      </c>
      <c r="G33" s="119">
        <v>869415812</v>
      </c>
      <c r="H33" s="10">
        <f t="shared" si="0"/>
        <v>15.698710219466976</v>
      </c>
      <c r="I33" s="10">
        <f t="shared" si="1"/>
        <v>16.712670116903329</v>
      </c>
      <c r="J33" s="10">
        <f t="shared" si="2"/>
        <v>48.749711248412403</v>
      </c>
      <c r="K33" s="10">
        <f t="shared" si="2"/>
        <v>45.792059845510728</v>
      </c>
      <c r="L33" s="119">
        <v>67209209</v>
      </c>
      <c r="M33" s="118">
        <f t="shared" si="10"/>
        <v>3077648120.6974382</v>
      </c>
      <c r="N33" s="10">
        <f t="shared" si="4"/>
        <v>7.4156846416131073</v>
      </c>
      <c r="O33" s="10">
        <f t="shared" si="5"/>
        <v>8.8085084735887982</v>
      </c>
      <c r="Q33" s="159">
        <f t="shared" si="9"/>
        <v>7.7303872407602364E-2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118">
        <f>'GDP Durban'!D34</f>
        <v>268739914999.99997</v>
      </c>
      <c r="E34" s="118">
        <f>'GDP Durban'!E34</f>
        <v>42428001509.453362</v>
      </c>
      <c r="F34" s="119">
        <v>5460259824</v>
      </c>
      <c r="G34" s="119">
        <v>899391940</v>
      </c>
      <c r="H34" s="10">
        <f t="shared" si="0"/>
        <v>15.787755797069956</v>
      </c>
      <c r="I34" s="10">
        <f t="shared" si="1"/>
        <v>16.47159602271703</v>
      </c>
      <c r="J34" s="10">
        <f t="shared" si="2"/>
        <v>49.217422551722144</v>
      </c>
      <c r="K34" s="10">
        <f t="shared" si="2"/>
        <v>47.17409576680592</v>
      </c>
      <c r="L34" s="119">
        <v>73337156</v>
      </c>
      <c r="M34" s="118">
        <f t="shared" si="10"/>
        <v>3459614020.4091854</v>
      </c>
      <c r="N34" s="10">
        <f t="shared" si="4"/>
        <v>12.410967229911533</v>
      </c>
      <c r="O34" s="10">
        <f t="shared" si="5"/>
        <v>12.146754972145038</v>
      </c>
      <c r="Q34" s="159">
        <f t="shared" si="9"/>
        <v>8.1540819678682028E-2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118">
        <f>'GDP Durban'!D35</f>
        <v>251142525000.00003</v>
      </c>
      <c r="E35" s="118">
        <f>'GDP Durban'!E35</f>
        <v>39458267353.183823</v>
      </c>
      <c r="F35" s="119">
        <v>5206564996</v>
      </c>
      <c r="G35" s="119">
        <v>842784368</v>
      </c>
      <c r="H35" s="10">
        <f t="shared" si="0"/>
        <v>15.711503797767351</v>
      </c>
      <c r="I35" s="10">
        <f t="shared" si="1"/>
        <v>16.186955673221753</v>
      </c>
      <c r="J35" s="10">
        <f t="shared" si="2"/>
        <v>48.235741836113256</v>
      </c>
      <c r="K35" s="10">
        <f t="shared" si="2"/>
        <v>46.818935959647298</v>
      </c>
      <c r="L35" s="119">
        <v>67608470</v>
      </c>
      <c r="M35" s="118">
        <f t="shared" si="10"/>
        <v>3165356627.2597356</v>
      </c>
      <c r="N35" s="10">
        <f t="shared" si="4"/>
        <v>-8.5054977640149154</v>
      </c>
      <c r="O35" s="10">
        <f t="shared" si="5"/>
        <v>6.9018462041049942</v>
      </c>
      <c r="Q35" s="159">
        <f t="shared" si="9"/>
        <v>8.0220365454144252E-2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118">
        <f>'GDP Durban'!D36</f>
        <v>258679906999.99997</v>
      </c>
      <c r="E36" s="118">
        <f>'GDP Durban'!E36</f>
        <v>40739306386.041023</v>
      </c>
      <c r="F36" s="119">
        <v>4994646966</v>
      </c>
      <c r="G36" s="119">
        <v>831381344</v>
      </c>
      <c r="H36" s="10">
        <f t="shared" si="0"/>
        <v>15.7489257122862</v>
      </c>
      <c r="I36" s="10">
        <f t="shared" si="1"/>
        <v>16.645447609399667</v>
      </c>
      <c r="J36" s="10">
        <f t="shared" si="2"/>
        <v>51.791429656772259</v>
      </c>
      <c r="K36" s="10">
        <f t="shared" si="2"/>
        <v>49.001949201834655</v>
      </c>
      <c r="L36" s="119">
        <v>69007516</v>
      </c>
      <c r="M36" s="118">
        <f t="shared" si="10"/>
        <v>3381502793.5767922</v>
      </c>
      <c r="N36" s="10">
        <f t="shared" si="4"/>
        <v>6.8284933348624106</v>
      </c>
      <c r="O36" s="10">
        <f t="shared" si="5"/>
        <v>18.020781923329903</v>
      </c>
      <c r="Q36" s="159">
        <f t="shared" si="9"/>
        <v>8.3003445408079787E-2</v>
      </c>
    </row>
    <row r="37" spans="1:17">
      <c r="A37" t="str">
        <f>'GDP Durban'!A37</f>
        <v>2009q3</v>
      </c>
      <c r="D37" s="118">
        <f>'GDP Durban'!D37</f>
        <v>272765306000.00003</v>
      </c>
      <c r="E37" s="118">
        <f>'GDP Durban'!E37</f>
        <v>42963927592.891296</v>
      </c>
      <c r="F37" s="119">
        <v>5002707417</v>
      </c>
      <c r="G37" s="119">
        <v>835393434</v>
      </c>
      <c r="H37" s="10">
        <f t="shared" si="0"/>
        <v>15.751243522477631</v>
      </c>
      <c r="I37" s="10">
        <f t="shared" si="1"/>
        <v>16.698826542627685</v>
      </c>
      <c r="J37" s="10">
        <f>D37/F37</f>
        <v>54.523537609475198</v>
      </c>
      <c r="K37" s="10">
        <f>E37/G37</f>
        <v>51.429572994335139</v>
      </c>
      <c r="L37" s="119">
        <v>68866285</v>
      </c>
      <c r="M37" s="118">
        <f t="shared" si="10"/>
        <v>3541763631.256187</v>
      </c>
      <c r="N37" s="10">
        <f t="shared" ref="N37:N42" si="11">(M37-M36)/M36*100</f>
        <v>4.7393377282967863</v>
      </c>
      <c r="O37" s="10">
        <f t="shared" ref="O37:O42" si="12">(M37-M33)/M33*100</f>
        <v>15.080200606350463</v>
      </c>
      <c r="Q37" s="159">
        <f t="shared" si="9"/>
        <v>8.2435750865621479E-2</v>
      </c>
    </row>
    <row r="38" spans="1:17">
      <c r="A38" t="str">
        <f>'GDP Durban'!A38</f>
        <v>2009q4</v>
      </c>
      <c r="D38" s="118">
        <f>'GDP Durban'!D38</f>
        <v>299052091000</v>
      </c>
      <c r="E38" s="118">
        <f>'GDP Durban'!E38</f>
        <v>47190741424.894417</v>
      </c>
      <c r="F38" s="119">
        <v>5074816265</v>
      </c>
      <c r="G38" s="119">
        <v>901763015</v>
      </c>
      <c r="H38" s="10">
        <f t="shared" si="0"/>
        <v>15.78010749468206</v>
      </c>
      <c r="I38" s="10">
        <f>G38/F38*100</f>
        <v>17.769372680924043</v>
      </c>
      <c r="J38" s="10">
        <f>D38/F38</f>
        <v>58.928653843588954</v>
      </c>
      <c r="K38" s="10">
        <f>E38/G38</f>
        <v>52.331644389844946</v>
      </c>
      <c r="L38" s="119">
        <v>82582248</v>
      </c>
      <c r="M38" s="118">
        <f t="shared" si="10"/>
        <v>4321664835.2499838</v>
      </c>
      <c r="N38" s="10">
        <f t="shared" si="11"/>
        <v>22.020137004941311</v>
      </c>
      <c r="O38" s="10">
        <f t="shared" si="12"/>
        <v>24.917543106119087</v>
      </c>
      <c r="Q38" s="159">
        <f t="shared" si="9"/>
        <v>9.1578659388686492E-2</v>
      </c>
    </row>
    <row r="39" spans="1:17">
      <c r="A39" t="str">
        <f>'GDP Durban'!A39</f>
        <v>2010q1</v>
      </c>
      <c r="D39" s="118">
        <f>'GDP Durban'!D39</f>
        <v>284441000000</v>
      </c>
      <c r="E39" s="118">
        <f>'GDP Durban'!E39</f>
        <v>44714533062.844406</v>
      </c>
      <c r="F39" s="119"/>
      <c r="G39" s="119"/>
      <c r="H39" s="10">
        <f t="shared" si="0"/>
        <v>15.720143391017613</v>
      </c>
      <c r="I39" s="10"/>
      <c r="J39" s="10"/>
      <c r="K39" s="10"/>
      <c r="L39" s="119"/>
      <c r="M39" s="158">
        <f t="shared" ref="M39:M45" si="13">E39*Q39</f>
        <v>3614238703.5729146</v>
      </c>
      <c r="N39" s="10">
        <f t="shared" si="11"/>
        <v>-16.369296524498957</v>
      </c>
      <c r="O39" s="10">
        <f t="shared" si="12"/>
        <v>14.181090132070787</v>
      </c>
      <c r="Q39" s="159">
        <f>(Q27+Q31+Q35)/3</f>
        <v>8.0829172441390665E-2</v>
      </c>
    </row>
    <row r="40" spans="1:17">
      <c r="A40" t="str">
        <f>'GDP Durban'!A40</f>
        <v>2010q2</v>
      </c>
      <c r="D40" s="118">
        <f>'GDP Durban'!D40</f>
        <v>291037000000</v>
      </c>
      <c r="E40" s="118">
        <f>'GDP Durban'!E40</f>
        <v>45905915551.935257</v>
      </c>
      <c r="F40" s="119"/>
      <c r="G40" s="119"/>
      <c r="H40" s="10">
        <f>E40/D40*100</f>
        <v>15.773223181909948</v>
      </c>
      <c r="I40" s="10"/>
      <c r="J40" s="10"/>
      <c r="K40" s="10"/>
      <c r="L40" s="119"/>
      <c r="M40" s="158">
        <f t="shared" si="13"/>
        <v>3657904420.3248038</v>
      </c>
      <c r="N40" s="10">
        <f t="shared" si="11"/>
        <v>1.2081580751355125</v>
      </c>
      <c r="O40" s="10">
        <f t="shared" si="12"/>
        <v>8.1739286826271442</v>
      </c>
      <c r="Q40" s="159">
        <f t="shared" ref="Q40:Q52" si="14">(Q28+Q32+Q36)/3</f>
        <v>7.9682637332142203E-2</v>
      </c>
    </row>
    <row r="41" spans="1:17">
      <c r="A41" t="str">
        <f>'GDP Durban'!A41</f>
        <v>2010q3</v>
      </c>
      <c r="D41" s="118">
        <f>'GDP Durban'!D41</f>
        <v>306907000000</v>
      </c>
      <c r="E41" s="118">
        <f>'GDP Durban'!E41</f>
        <v>48185016185.825264</v>
      </c>
      <c r="F41" s="119"/>
      <c r="G41" s="119"/>
      <c r="H41" s="10"/>
      <c r="I41" s="10"/>
      <c r="J41" s="10"/>
      <c r="K41" s="10"/>
      <c r="L41" s="119"/>
      <c r="M41" s="158">
        <f t="shared" si="13"/>
        <v>3855644500.0467901</v>
      </c>
      <c r="N41" s="10">
        <f t="shared" si="11"/>
        <v>5.4058295953076856</v>
      </c>
      <c r="O41" s="10">
        <f t="shared" si="12"/>
        <v>8.8622760147118118</v>
      </c>
      <c r="Q41" s="159">
        <f t="shared" si="14"/>
        <v>8.0017499323389599E-2</v>
      </c>
    </row>
    <row r="42" spans="1:17">
      <c r="A42" t="str">
        <f>'GDP Durban'!A42</f>
        <v>2010q4</v>
      </c>
      <c r="D42" s="118">
        <f>'GDP Durban'!D42</f>
        <v>329171000000</v>
      </c>
      <c r="E42" s="118">
        <f>'GDP Durban'!E42</f>
        <v>52155377252.730637</v>
      </c>
      <c r="F42" s="119"/>
      <c r="G42" s="119"/>
      <c r="H42" s="10"/>
      <c r="I42" s="10"/>
      <c r="J42" s="10"/>
      <c r="K42" s="10"/>
      <c r="L42" s="119"/>
      <c r="M42" s="158">
        <f t="shared" si="13"/>
        <v>4405953339.5417519</v>
      </c>
      <c r="N42" s="10">
        <f t="shared" si="11"/>
        <v>14.272810667277117</v>
      </c>
      <c r="O42" s="10">
        <f t="shared" si="12"/>
        <v>1.9503711533634573</v>
      </c>
      <c r="Q42" s="159">
        <f t="shared" si="14"/>
        <v>8.4477451254771144E-2</v>
      </c>
    </row>
    <row r="43" spans="1:17">
      <c r="A43" t="str">
        <f>'GDP Durban'!A43</f>
        <v>2011q1</v>
      </c>
      <c r="D43" s="118">
        <f>'GDP Durban'!D43</f>
        <v>311800000000</v>
      </c>
      <c r="E43" s="118">
        <f>'GDP Durban'!E43</f>
        <v>49008082906.163834</v>
      </c>
      <c r="F43" s="119"/>
      <c r="G43" s="119"/>
      <c r="H43" s="10"/>
      <c r="I43" s="10"/>
      <c r="J43" s="10"/>
      <c r="K43" s="10"/>
      <c r="L43" s="119"/>
      <c r="M43" s="158">
        <f t="shared" si="13"/>
        <v>3969717038.4656405</v>
      </c>
      <c r="N43" s="10">
        <f t="shared" ref="N43:N45" si="15">(M43-M42)/M42*100</f>
        <v>-9.9010649332360554</v>
      </c>
      <c r="O43" s="10">
        <f t="shared" ref="O43:O45" si="16">(M43-M39)/M39*100</f>
        <v>9.8354968790885895</v>
      </c>
      <c r="Q43" s="159">
        <f t="shared" si="14"/>
        <v>8.1001271689539245E-2</v>
      </c>
    </row>
    <row r="44" spans="1:17">
      <c r="A44" t="str">
        <f>'GDP Durban'!A44</f>
        <v>2011q2</v>
      </c>
      <c r="D44" s="118">
        <f>'GDP Durban'!D44</f>
        <v>324740000000</v>
      </c>
      <c r="E44" s="118">
        <f>'GDP Durban'!E44</f>
        <v>51105508506.779564</v>
      </c>
      <c r="F44" s="119"/>
      <c r="G44" s="119"/>
      <c r="H44" s="10"/>
      <c r="I44" s="10"/>
      <c r="J44" s="10"/>
      <c r="K44" s="10"/>
      <c r="L44" s="119"/>
      <c r="M44" s="158">
        <f t="shared" si="13"/>
        <v>4061485499.6843519</v>
      </c>
      <c r="N44" s="10">
        <f t="shared" si="15"/>
        <v>2.3117129087412578</v>
      </c>
      <c r="O44" s="10">
        <f t="shared" si="16"/>
        <v>11.033122602031032</v>
      </c>
      <c r="Q44" s="159">
        <f t="shared" si="14"/>
        <v>7.9472558210541291E-2</v>
      </c>
    </row>
    <row r="45" spans="1:17">
      <c r="A45" t="str">
        <f>'GDP Durban'!A45</f>
        <v>2011q3</v>
      </c>
      <c r="D45" s="118">
        <f>'GDP Durban'!D45</f>
        <v>338633000000</v>
      </c>
      <c r="E45" s="118">
        <f>'GDP Durban'!E45</f>
        <v>53139973130.399345</v>
      </c>
      <c r="F45" s="119"/>
      <c r="G45" s="119"/>
      <c r="H45" s="10"/>
      <c r="I45" s="10"/>
      <c r="J45" s="10"/>
      <c r="K45" s="10"/>
      <c r="L45" s="119"/>
      <c r="M45" s="158">
        <f t="shared" si="13"/>
        <v>4246895684.2019663</v>
      </c>
      <c r="N45" s="10">
        <f t="shared" si="15"/>
        <v>4.5650830104409819</v>
      </c>
      <c r="O45" s="10">
        <f t="shared" si="16"/>
        <v>10.147491143190928</v>
      </c>
      <c r="Q45" s="159">
        <f t="shared" si="14"/>
        <v>7.9919040865537805E-2</v>
      </c>
    </row>
    <row r="46" spans="1:17">
      <c r="A46" t="str">
        <f>'GDP Durban'!A46</f>
        <v>2011q4</v>
      </c>
      <c r="D46" s="118">
        <f>'GDP Durban'!D46</f>
        <v>355142000000</v>
      </c>
      <c r="E46" s="118">
        <f>'GDP Durban'!E46</f>
        <v>56203847555.518486</v>
      </c>
      <c r="F46" s="119"/>
      <c r="G46" s="119"/>
      <c r="H46" s="10"/>
      <c r="I46" s="10"/>
      <c r="J46" s="10"/>
      <c r="K46" s="10"/>
      <c r="L46" s="119"/>
      <c r="M46" s="158">
        <f t="shared" ref="M46:M47" si="17">E46*Q46</f>
        <v>4825979534.1983519</v>
      </c>
      <c r="N46" s="10">
        <f t="shared" ref="N46:N47" si="18">(M46-M45)/M45*100</f>
        <v>13.635462065868969</v>
      </c>
      <c r="O46" s="10">
        <f t="shared" ref="O46:O47" si="19">(M46-M42)/M42*100</f>
        <v>9.5331512226201998</v>
      </c>
      <c r="Q46" s="159">
        <f t="shared" si="14"/>
        <v>8.5865643440713221E-2</v>
      </c>
    </row>
    <row r="47" spans="1:17">
      <c r="A47" t="str">
        <f>'GDP Durban'!A47</f>
        <v>2012q1</v>
      </c>
      <c r="D47" s="118">
        <f>'GDP Durban'!D47</f>
        <v>341036000000</v>
      </c>
      <c r="E47" s="118">
        <f>'GDP Durban'!E47</f>
        <v>53494548582.739845</v>
      </c>
      <c r="F47" s="119"/>
      <c r="G47" s="119"/>
      <c r="H47" s="10"/>
      <c r="I47" s="10"/>
      <c r="J47" s="10"/>
      <c r="K47" s="10"/>
      <c r="L47" s="119"/>
      <c r="M47" s="158">
        <f t="shared" si="17"/>
        <v>4316132930.9467535</v>
      </c>
      <c r="N47" s="10">
        <f t="shared" si="18"/>
        <v>-10.564624230970541</v>
      </c>
      <c r="O47" s="10">
        <f t="shared" si="19"/>
        <v>8.7264630986144098</v>
      </c>
      <c r="Q47" s="159">
        <f t="shared" si="14"/>
        <v>8.0683603195024725E-2</v>
      </c>
    </row>
    <row r="48" spans="1:17">
      <c r="A48" t="str">
        <f>'GDP Durban'!A48</f>
        <v>2012q2</v>
      </c>
      <c r="D48" s="118">
        <f>'GDP Durban'!D48</f>
        <v>352775000000</v>
      </c>
      <c r="E48" s="118">
        <f>'GDP Durban'!E48</f>
        <v>55434234904.91185</v>
      </c>
      <c r="F48" s="119"/>
      <c r="G48" s="119"/>
      <c r="H48" s="10"/>
      <c r="I48" s="10"/>
      <c r="J48" s="10"/>
      <c r="K48" s="10"/>
      <c r="L48" s="119"/>
      <c r="M48" s="158">
        <f t="shared" ref="M48:M52" si="20">E48*Q48</f>
        <v>4474626328.9062729</v>
      </c>
      <c r="N48" s="10">
        <f t="shared" ref="N48:N52" si="21">(M48-M47)/M47*100</f>
        <v>3.6721157687966182</v>
      </c>
      <c r="O48" s="10">
        <f t="shared" ref="O48:O52" si="22">(M48-M44)/M44*100</f>
        <v>10.172160635659765</v>
      </c>
      <c r="Q48" s="159">
        <f t="shared" si="14"/>
        <v>8.0719546983587756E-2</v>
      </c>
    </row>
    <row r="49" spans="1:17">
      <c r="A49" t="str">
        <f>'GDP Durban'!A49</f>
        <v>2012q3</v>
      </c>
      <c r="D49" s="118">
        <f>'GDP Durban'!D49</f>
        <v>365932000000</v>
      </c>
      <c r="E49" s="118">
        <f>'GDP Durban'!E49</f>
        <v>57466595302.16272</v>
      </c>
      <c r="F49" s="119"/>
      <c r="G49" s="119"/>
      <c r="H49" s="10"/>
      <c r="I49" s="10"/>
      <c r="J49" s="10"/>
      <c r="K49" s="10"/>
      <c r="L49" s="119"/>
      <c r="M49" s="158">
        <f t="shared" si="20"/>
        <v>4642770120.8299179</v>
      </c>
      <c r="N49" s="10">
        <f t="shared" si="21"/>
        <v>3.7577169480595307</v>
      </c>
      <c r="O49" s="10">
        <f t="shared" si="22"/>
        <v>9.3215013050724451</v>
      </c>
      <c r="Q49" s="159">
        <f t="shared" si="14"/>
        <v>8.0790763684849623E-2</v>
      </c>
    </row>
    <row r="50" spans="1:17">
      <c r="A50" t="str">
        <f>'GDP Durban'!A50</f>
        <v>2012q4</v>
      </c>
      <c r="D50" s="118">
        <f>'GDP Durban'!D50</f>
        <v>387686000000</v>
      </c>
      <c r="E50" s="118">
        <f>'GDP Durban'!E50</f>
        <v>61307645759.290802</v>
      </c>
      <c r="F50" s="119"/>
      <c r="G50" s="119"/>
      <c r="H50" s="10"/>
      <c r="I50" s="10"/>
      <c r="J50" s="10"/>
      <c r="K50" s="10"/>
      <c r="L50" s="119"/>
      <c r="M50" s="158">
        <f t="shared" si="20"/>
        <v>5352602038.6814747</v>
      </c>
      <c r="N50" s="10">
        <f t="shared" si="21"/>
        <v>15.288974025805757</v>
      </c>
      <c r="O50" s="10">
        <f t="shared" si="22"/>
        <v>10.912240732711698</v>
      </c>
      <c r="Q50" s="159">
        <f t="shared" si="14"/>
        <v>8.7307251361390281E-2</v>
      </c>
    </row>
    <row r="51" spans="1:17">
      <c r="A51" t="str">
        <f>'GDP Durban'!A51</f>
        <v>2013q1</v>
      </c>
      <c r="D51" s="118">
        <f>'GDP Durban'!D51</f>
        <v>366349840000</v>
      </c>
      <c r="E51" s="118">
        <f>'GDP Durban'!E51</f>
        <v>57565095554.79866</v>
      </c>
      <c r="F51" s="119"/>
      <c r="G51" s="119"/>
      <c r="H51" s="10"/>
      <c r="I51" s="10"/>
      <c r="J51" s="10"/>
      <c r="K51" s="10"/>
      <c r="L51" s="119"/>
      <c r="M51" s="158">
        <f t="shared" si="20"/>
        <v>4653448102.566514</v>
      </c>
      <c r="N51" s="10">
        <f t="shared" si="21"/>
        <v>-13.061945032759912</v>
      </c>
      <c r="O51" s="10">
        <f t="shared" si="22"/>
        <v>7.8152173952105235</v>
      </c>
      <c r="Q51" s="159">
        <f t="shared" si="14"/>
        <v>8.0838015775318198E-2</v>
      </c>
    </row>
    <row r="52" spans="1:17">
      <c r="A52" t="str">
        <f>'GDP Durban'!A52</f>
        <v>2013q2</v>
      </c>
      <c r="D52" s="118">
        <f>'GDP Durban'!D52</f>
        <v>383244014174.20917</v>
      </c>
      <c r="E52" s="118">
        <f>'GDP Durban'!E52</f>
        <v>60228489111.21093</v>
      </c>
      <c r="F52" s="119"/>
      <c r="G52" s="119"/>
      <c r="H52" s="10"/>
      <c r="I52" s="10"/>
      <c r="J52" s="10"/>
      <c r="K52" s="10"/>
      <c r="L52" s="119"/>
      <c r="M52" s="158">
        <f t="shared" si="20"/>
        <v>4815764439.4326839</v>
      </c>
      <c r="N52" s="10">
        <f t="shared" si="21"/>
        <v>3.4880873986033643</v>
      </c>
      <c r="O52" s="10">
        <f t="shared" si="22"/>
        <v>7.6238346054204484</v>
      </c>
      <c r="Q52" s="159">
        <f t="shared" si="14"/>
        <v>7.9958247508757074E-2</v>
      </c>
    </row>
    <row r="53" spans="1:17">
      <c r="M53" s="10"/>
    </row>
    <row r="54" spans="1:17">
      <c r="K54" s="121"/>
      <c r="L54" s="121"/>
      <c r="M54" s="10"/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3" t="s">
        <v>194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1243774775.673799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1300097566.9599657</v>
      </c>
      <c r="N8" s="10">
        <f>(M8-M7)/M7*100</f>
        <v>4.5283754251773205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1336970768.8285832</v>
      </c>
      <c r="N9" s="10">
        <f t="shared" ref="N9:N36" si="4">(M9-M8)/M8*100</f>
        <v>2.8361872836081528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1402144922.425323</v>
      </c>
      <c r="N10" s="10">
        <f t="shared" si="4"/>
        <v>4.8747627933439084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1363456525.7182856</v>
      </c>
      <c r="N11" s="10">
        <f t="shared" si="4"/>
        <v>-2.7592295267251847</v>
      </c>
      <c r="O11" s="10">
        <f>(M11-M7)/M7*100</f>
        <v>9.6224615891289869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1417207832.5601032</v>
      </c>
      <c r="N12" s="10">
        <f t="shared" si="4"/>
        <v>3.9422824144320092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1447829715.8622406</v>
      </c>
      <c r="N13" s="10">
        <f t="shared" si="4"/>
        <v>2.1607193100831745</v>
      </c>
      <c r="O13" s="10">
        <f t="shared" si="5"/>
        <v>8.2918003608103454</v>
      </c>
      <c r="R13" s="7">
        <f>R12+1</f>
        <v>2002</v>
      </c>
      <c r="S13" s="154">
        <f>SUM(M7:M10)</f>
        <v>5282988033.8876705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1542142851.5983667</v>
      </c>
      <c r="N14" s="10">
        <f t="shared" si="4"/>
        <v>6.514104158993514</v>
      </c>
      <c r="O14" s="10">
        <f t="shared" si="5"/>
        <v>9.9845548726080349</v>
      </c>
      <c r="R14" s="7">
        <f t="shared" ref="R14:R23" si="6">R13+1</f>
        <v>2003</v>
      </c>
      <c r="S14" s="154">
        <f>SUM(M11:M14)</f>
        <v>5770636925.7389965</v>
      </c>
      <c r="T14" s="10">
        <f>(S14-S13)/S13*100</f>
        <v>9.2305507550520147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1488487734.7212827</v>
      </c>
      <c r="N15" s="10">
        <f t="shared" si="4"/>
        <v>-3.4792572440012757</v>
      </c>
      <c r="O15" s="10">
        <f t="shared" si="5"/>
        <v>9.1701646986602068</v>
      </c>
      <c r="R15" s="7">
        <f t="shared" si="6"/>
        <v>2004</v>
      </c>
      <c r="S15" s="154">
        <f>SUM(M15:M18)</f>
        <v>6309465793.9501114</v>
      </c>
      <c r="T15" s="10">
        <f t="shared" ref="T15:T21" si="7">(S15-S14)/S14*100</f>
        <v>9.3374245364104524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1534993575.8900099</v>
      </c>
      <c r="N16" s="10">
        <f t="shared" si="4"/>
        <v>3.1243684501999147</v>
      </c>
      <c r="O16" s="10">
        <f t="shared" si="5"/>
        <v>8.3111129238633712</v>
      </c>
      <c r="R16" s="7">
        <f t="shared" si="6"/>
        <v>2005</v>
      </c>
      <c r="S16" s="154">
        <f>SUM(M19:M22)</f>
        <v>6914129523.8901501</v>
      </c>
      <c r="T16" s="10">
        <f t="shared" si="7"/>
        <v>9.5834378010231234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1570479172.6849332</v>
      </c>
      <c r="N17" s="10">
        <f t="shared" si="4"/>
        <v>2.3117749384943371</v>
      </c>
      <c r="O17" s="10">
        <f t="shared" si="5"/>
        <v>8.4712625717624519</v>
      </c>
      <c r="R17" s="7">
        <f t="shared" si="6"/>
        <v>2006</v>
      </c>
      <c r="S17" s="154">
        <f>SUM(M23:M26)</f>
        <v>7636909888.5261192</v>
      </c>
      <c r="T17" s="10">
        <f t="shared" si="7"/>
        <v>10.45367116914098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1715505310.6538854</v>
      </c>
      <c r="N18" s="10">
        <f t="shared" si="4"/>
        <v>9.2345152034720481</v>
      </c>
      <c r="O18" s="10">
        <f t="shared" si="5"/>
        <v>11.24166019223418</v>
      </c>
      <c r="R18" s="7">
        <f t="shared" si="6"/>
        <v>2007</v>
      </c>
      <c r="S18" s="154">
        <f>SUM(M27:M30)</f>
        <v>8645614533.2139473</v>
      </c>
      <c r="T18" s="10">
        <f t="shared" si="7"/>
        <v>13.20828266159498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6.3044421173581153E-2</v>
      </c>
      <c r="M19" s="118">
        <f t="shared" si="3"/>
        <v>1609388958.7396379</v>
      </c>
      <c r="N19" s="10">
        <f t="shared" si="4"/>
        <v>-6.1857198141695058</v>
      </c>
      <c r="O19" s="10">
        <f t="shared" si="5"/>
        <v>8.1224199029758033</v>
      </c>
      <c r="R19" s="7">
        <f t="shared" si="6"/>
        <v>2008</v>
      </c>
      <c r="S19" s="154">
        <f>SUM(M31:M34)</f>
        <v>10219247106.124393</v>
      </c>
      <c r="T19" s="10">
        <f t="shared" si="7"/>
        <v>18.201512071409216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6.8349776586806368E-2</v>
      </c>
      <c r="M20" s="118">
        <f t="shared" si="3"/>
        <v>1681966210.6927297</v>
      </c>
      <c r="N20" s="10">
        <f t="shared" si="4"/>
        <v>4.5096153766289868</v>
      </c>
      <c r="O20" s="10">
        <f t="shared" si="5"/>
        <v>9.5748045536609574</v>
      </c>
      <c r="R20" s="7">
        <f t="shared" si="6"/>
        <v>2009</v>
      </c>
      <c r="S20" s="154">
        <f>SUM(M35:M38)</f>
        <v>9854868384.0314255</v>
      </c>
      <c r="T20" s="10">
        <f t="shared" si="7"/>
        <v>-3.5656122051750354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6.7743762175790742E-2</v>
      </c>
      <c r="M21" s="118">
        <f t="shared" si="3"/>
        <v>1745866424.3124568</v>
      </c>
      <c r="N21" s="10">
        <f t="shared" si="4"/>
        <v>3.7991377718229775</v>
      </c>
      <c r="O21" s="10">
        <f t="shared" si="5"/>
        <v>11.16775406372801</v>
      </c>
      <c r="R21" s="7">
        <f t="shared" si="6"/>
        <v>2010</v>
      </c>
      <c r="S21" s="154">
        <f>SUM(M39:M42)</f>
        <v>11789303614.861019</v>
      </c>
      <c r="T21" s="10">
        <f t="shared" si="7"/>
        <v>19.629234561509747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6.265975876990848E-2</v>
      </c>
      <c r="M22" s="118">
        <f t="shared" si="3"/>
        <v>1876907930.1453259</v>
      </c>
      <c r="N22" s="10">
        <f t="shared" si="4"/>
        <v>7.5058151075031274</v>
      </c>
      <c r="O22" s="10">
        <f t="shared" si="5"/>
        <v>9.4084593320157079</v>
      </c>
      <c r="R22" s="7">
        <f t="shared" si="6"/>
        <v>2011</v>
      </c>
      <c r="S22" s="154">
        <f>SUM(M43:M46)</f>
        <v>12916479112.272516</v>
      </c>
      <c r="T22" s="10">
        <f>(S22-S21)/S21*100</f>
        <v>9.5610015165835147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5.623937011608169E-2</v>
      </c>
      <c r="M23" s="118">
        <f t="shared" si="3"/>
        <v>1784708997.9305115</v>
      </c>
      <c r="N23" s="10">
        <f t="shared" si="4"/>
        <v>-4.9122778338773179</v>
      </c>
      <c r="O23" s="10">
        <f t="shared" si="5"/>
        <v>10.893577853806837</v>
      </c>
      <c r="R23" s="7">
        <f t="shared" si="6"/>
        <v>2012</v>
      </c>
      <c r="S23" s="154">
        <f>SUM(M47:M50)</f>
        <v>13755410577.345213</v>
      </c>
      <c r="T23" s="10">
        <f>(S23-S22)/S22*100</f>
        <v>6.4950475882827154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5.6442926388302506E-2</v>
      </c>
      <c r="M24" s="118">
        <f t="shared" si="3"/>
        <v>1837275686.5061815</v>
      </c>
      <c r="N24" s="10">
        <f t="shared" si="4"/>
        <v>2.9453927019264521</v>
      </c>
      <c r="O24" s="10">
        <f t="shared" si="5"/>
        <v>9.2338047474500957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v>5.9317703476050719E-2</v>
      </c>
      <c r="M25" s="118">
        <f t="shared" si="3"/>
        <v>1929938100.746974</v>
      </c>
      <c r="N25" s="10">
        <f t="shared" si="4"/>
        <v>5.0434681589349353</v>
      </c>
      <c r="O25" s="10">
        <f t="shared" si="5"/>
        <v>10.543285206198222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6.1971102669503099E-2</v>
      </c>
      <c r="M26" s="118">
        <f t="shared" si="3"/>
        <v>2084987103.3424525</v>
      </c>
      <c r="N26" s="10">
        <f t="shared" si="4"/>
        <v>8.0338847414571237</v>
      </c>
      <c r="O26" s="10">
        <f t="shared" si="5"/>
        <v>11.086274923512917</v>
      </c>
      <c r="Q26" s="159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1992064674.6918626</v>
      </c>
      <c r="N27" s="10">
        <f t="shared" si="4"/>
        <v>-4.456738773185962</v>
      </c>
      <c r="O27" s="10">
        <f t="shared" si="5"/>
        <v>11.618458639576188</v>
      </c>
      <c r="Q27" s="159">
        <f t="shared" ref="Q27:Q38" si="9">M27/E27</f>
        <v>6.1971102669503099E-2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2090647317.0885334</v>
      </c>
      <c r="N28" s="10">
        <f t="shared" si="4"/>
        <v>4.9487671584718917</v>
      </c>
      <c r="O28" s="10">
        <f t="shared" si="5"/>
        <v>13.790615771124202</v>
      </c>
      <c r="Q28" s="15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2182529684.3454466</v>
      </c>
      <c r="N29" s="10">
        <f t="shared" si="4"/>
        <v>4.3949243139139291</v>
      </c>
      <c r="O29" s="10">
        <f t="shared" si="5"/>
        <v>13.088066581032217</v>
      </c>
      <c r="Q29" s="159">
        <f t="shared" si="9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2380372857.0881047</v>
      </c>
      <c r="N30" s="10">
        <f t="shared" si="4"/>
        <v>9.0648559862310627</v>
      </c>
      <c r="O30" s="10">
        <f t="shared" si="5"/>
        <v>14.167270064746104</v>
      </c>
      <c r="Q30" s="159">
        <f t="shared" si="9"/>
        <v>6.1971102669503092E-2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229576713000</v>
      </c>
      <c r="E31" s="118">
        <f>'GDP Durban'!E31</f>
        <v>36129821624.169907</v>
      </c>
      <c r="F31" s="119">
        <v>5543646776</v>
      </c>
      <c r="G31" s="119">
        <v>903654581</v>
      </c>
      <c r="H31" s="10">
        <f t="shared" si="0"/>
        <v>15.737581199783929</v>
      </c>
      <c r="I31" s="10">
        <f t="shared" si="1"/>
        <v>16.300724369961191</v>
      </c>
      <c r="J31" s="10">
        <f t="shared" si="2"/>
        <v>41.412579530481977</v>
      </c>
      <c r="K31" s="10">
        <f t="shared" si="2"/>
        <v>39.981893949110528</v>
      </c>
      <c r="L31" s="119">
        <v>56970380</v>
      </c>
      <c r="M31" s="118">
        <f t="shared" ref="M31:M38" si="10">L31*K31</f>
        <v>2277783691.4005275</v>
      </c>
      <c r="N31" s="10">
        <f t="shared" si="4"/>
        <v>-4.3097939628279045</v>
      </c>
      <c r="O31" s="10">
        <f t="shared" si="5"/>
        <v>14.342858459294783</v>
      </c>
      <c r="Q31" s="159">
        <f t="shared" si="9"/>
        <v>6.3044421173581153E-2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239955649000</v>
      </c>
      <c r="E32" s="118">
        <f>'GDP Durban'!E32</f>
        <v>37833295893.823235</v>
      </c>
      <c r="F32" s="119">
        <v>5265926862</v>
      </c>
      <c r="G32" s="119">
        <v>890416751</v>
      </c>
      <c r="H32" s="10">
        <f t="shared" si="0"/>
        <v>15.766786925621922</v>
      </c>
      <c r="I32" s="10">
        <f t="shared" si="1"/>
        <v>16.909022368415872</v>
      </c>
      <c r="J32" s="10">
        <f t="shared" si="2"/>
        <v>45.56760002338217</v>
      </c>
      <c r="K32" s="10">
        <f t="shared" si="2"/>
        <v>42.48942514989055</v>
      </c>
      <c r="L32" s="119">
        <v>60859786</v>
      </c>
      <c r="M32" s="118">
        <f t="shared" si="10"/>
        <v>2585897321.8853569</v>
      </c>
      <c r="N32" s="10">
        <f t="shared" si="4"/>
        <v>13.526904756060546</v>
      </c>
      <c r="O32" s="10">
        <f t="shared" si="5"/>
        <v>23.688835546232447</v>
      </c>
      <c r="Q32" s="159">
        <f t="shared" si="9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253602622999.99997</v>
      </c>
      <c r="E33" s="118">
        <f>'GDP Durban'!E33</f>
        <v>39812340893.737305</v>
      </c>
      <c r="F33" s="119">
        <v>5202135900</v>
      </c>
      <c r="G33" s="119">
        <v>869415812</v>
      </c>
      <c r="H33" s="10">
        <f t="shared" si="0"/>
        <v>15.698710219466976</v>
      </c>
      <c r="I33" s="10">
        <f t="shared" si="1"/>
        <v>16.712670116903329</v>
      </c>
      <c r="J33" s="10">
        <f t="shared" si="2"/>
        <v>48.749711248412403</v>
      </c>
      <c r="K33" s="10">
        <f t="shared" si="2"/>
        <v>45.792059845510728</v>
      </c>
      <c r="L33" s="119">
        <v>58897498</v>
      </c>
      <c r="M33" s="118">
        <f t="shared" si="10"/>
        <v>2697037753.1668482</v>
      </c>
      <c r="N33" s="10">
        <f t="shared" si="4"/>
        <v>4.2979444829796911</v>
      </c>
      <c r="O33" s="10">
        <f t="shared" si="5"/>
        <v>23.573932236147595</v>
      </c>
      <c r="Q33" s="15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268739914999.99997</v>
      </c>
      <c r="E34" s="118">
        <f>'GDP Durban'!E34</f>
        <v>42428001509.453362</v>
      </c>
      <c r="F34" s="119">
        <v>5460259824</v>
      </c>
      <c r="G34" s="119">
        <v>899391940</v>
      </c>
      <c r="H34" s="10">
        <f t="shared" si="0"/>
        <v>15.787755797069956</v>
      </c>
      <c r="I34" s="10">
        <f t="shared" si="1"/>
        <v>16.47159602271703</v>
      </c>
      <c r="J34" s="10">
        <f t="shared" si="2"/>
        <v>49.217422551722144</v>
      </c>
      <c r="K34" s="10">
        <f t="shared" si="2"/>
        <v>47.17409576680592</v>
      </c>
      <c r="L34" s="119">
        <v>56355682</v>
      </c>
      <c r="M34" s="118">
        <f t="shared" si="10"/>
        <v>2658528339.6716604</v>
      </c>
      <c r="N34" s="10">
        <f t="shared" si="4"/>
        <v>-1.4278410989972312</v>
      </c>
      <c r="O34" s="10">
        <f t="shared" si="5"/>
        <v>11.685374488928661</v>
      </c>
      <c r="Q34" s="159">
        <f t="shared" si="9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251142525000.00003</v>
      </c>
      <c r="E35" s="118">
        <f>'GDP Durban'!E35</f>
        <v>39458267353.183823</v>
      </c>
      <c r="F35" s="119">
        <v>5206564996</v>
      </c>
      <c r="G35" s="119">
        <v>842784368</v>
      </c>
      <c r="H35" s="10">
        <f t="shared" si="0"/>
        <v>15.711503797767351</v>
      </c>
      <c r="I35" s="10">
        <f t="shared" si="1"/>
        <v>16.186955673221753</v>
      </c>
      <c r="J35" s="10">
        <f t="shared" si="2"/>
        <v>48.235741836113256</v>
      </c>
      <c r="K35" s="10">
        <f t="shared" si="2"/>
        <v>46.818935959647298</v>
      </c>
      <c r="L35" s="119">
        <v>47397662</v>
      </c>
      <c r="M35" s="118">
        <f t="shared" si="10"/>
        <v>2219108101.8150082</v>
      </c>
      <c r="N35" s="10">
        <f t="shared" si="4"/>
        <v>-16.528702414017619</v>
      </c>
      <c r="O35" s="10">
        <f t="shared" si="5"/>
        <v>-2.5759948061372677</v>
      </c>
      <c r="Q35" s="159">
        <f t="shared" si="9"/>
        <v>5.623937011608169E-2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258679906999.99997</v>
      </c>
      <c r="E36" s="118">
        <f>'GDP Durban'!E36</f>
        <v>40739306386.041023</v>
      </c>
      <c r="F36" s="119">
        <v>4994646966</v>
      </c>
      <c r="G36" s="119">
        <v>831381344</v>
      </c>
      <c r="H36" s="10">
        <f t="shared" si="0"/>
        <v>15.7489257122862</v>
      </c>
      <c r="I36" s="10">
        <f t="shared" si="1"/>
        <v>16.645447609399667</v>
      </c>
      <c r="J36" s="10">
        <f t="shared" si="2"/>
        <v>51.791429656772259</v>
      </c>
      <c r="K36" s="10">
        <f t="shared" si="2"/>
        <v>49.001949201834655</v>
      </c>
      <c r="L36" s="119">
        <v>46925596</v>
      </c>
      <c r="M36" s="118">
        <f t="shared" si="10"/>
        <v>2299445671.4578156</v>
      </c>
      <c r="N36" s="10">
        <f t="shared" si="4"/>
        <v>3.6202639058953192</v>
      </c>
      <c r="O36" s="10">
        <f t="shared" si="5"/>
        <v>-11.077456479157172</v>
      </c>
      <c r="Q36" s="159">
        <f t="shared" si="9"/>
        <v>5.6442926388302506E-2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272765306000.00003</v>
      </c>
      <c r="E37" s="118">
        <f>'GDP Durban'!E37</f>
        <v>42963927592.891296</v>
      </c>
      <c r="F37" s="119">
        <v>5002707417</v>
      </c>
      <c r="G37" s="119">
        <v>835393434</v>
      </c>
      <c r="H37" s="10">
        <f t="shared" si="0"/>
        <v>15.751243522477631</v>
      </c>
      <c r="I37" s="10">
        <f t="shared" si="1"/>
        <v>16.698826542627685</v>
      </c>
      <c r="J37" s="10">
        <f>D37/F37</f>
        <v>54.523537609475198</v>
      </c>
      <c r="K37" s="10">
        <f>E37/G37</f>
        <v>51.429572994335139</v>
      </c>
      <c r="L37" s="119">
        <v>49355219</v>
      </c>
      <c r="M37" s="118">
        <f t="shared" si="10"/>
        <v>2538317838.2118964</v>
      </c>
      <c r="N37" s="10">
        <f t="shared" ref="N37:N46" si="11">(M37-M36)/M36*100</f>
        <v>10.388250077795455</v>
      </c>
      <c r="O37" s="10">
        <f t="shared" ref="O37:O46" si="12">(M37-M33)/M33*100</f>
        <v>-5.8849719388830817</v>
      </c>
      <c r="Q37" s="159">
        <f t="shared" si="9"/>
        <v>5.9080209385509723E-2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299052091000</v>
      </c>
      <c r="E38" s="118">
        <f>'GDP Durban'!E38</f>
        <v>47190741424.894417</v>
      </c>
      <c r="F38" s="119">
        <v>5074816265</v>
      </c>
      <c r="G38" s="119">
        <v>901763015</v>
      </c>
      <c r="H38" s="10">
        <f t="shared" si="0"/>
        <v>15.78010749468206</v>
      </c>
      <c r="I38" s="10">
        <f>G38/F38*100</f>
        <v>17.769372680924043</v>
      </c>
      <c r="J38" s="10">
        <f>D38/F38</f>
        <v>58.928653843588954</v>
      </c>
      <c r="K38" s="10">
        <f>E38/G38</f>
        <v>52.331644389844946</v>
      </c>
      <c r="L38" s="119">
        <v>53466632</v>
      </c>
      <c r="M38" s="118">
        <f t="shared" si="10"/>
        <v>2797996772.5467043</v>
      </c>
      <c r="N38" s="10">
        <f t="shared" si="11"/>
        <v>10.230355333189371</v>
      </c>
      <c r="O38" s="10">
        <f t="shared" si="12"/>
        <v>5.2460765903390296</v>
      </c>
      <c r="Q38" s="159">
        <f t="shared" si="9"/>
        <v>5.9291222982792213E-2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284441000000</v>
      </c>
      <c r="E39" s="118">
        <f>'GDP Durban'!E39</f>
        <v>44714533062.844406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2701575982.9131608</v>
      </c>
      <c r="N39" s="10">
        <f t="shared" si="11"/>
        <v>-3.44606507697228</v>
      </c>
      <c r="O39" s="10">
        <f t="shared" si="12"/>
        <v>21.741522222533561</v>
      </c>
      <c r="Q39" s="15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291037000000</v>
      </c>
      <c r="E40" s="118">
        <f>'GDP Durban'!E40</f>
        <v>45905915551.935257</v>
      </c>
      <c r="F40" s="119"/>
      <c r="G40" s="119"/>
      <c r="H40" s="10"/>
      <c r="I40" s="10"/>
      <c r="J40" s="10"/>
      <c r="K40" s="10"/>
      <c r="L40" s="119"/>
      <c r="M40" s="158">
        <f t="shared" si="13"/>
        <v>2857854496.6932025</v>
      </c>
      <c r="N40" s="10">
        <f t="shared" si="11"/>
        <v>5.7847165790807633</v>
      </c>
      <c r="O40" s="10">
        <f t="shared" si="12"/>
        <v>24.284497440696811</v>
      </c>
      <c r="Q40" s="159">
        <f t="shared" ref="Q40:Q52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306907000000</v>
      </c>
      <c r="E41" s="118">
        <f>'GDP Durban'!E41</f>
        <v>48185016185.825264</v>
      </c>
      <c r="F41" s="119"/>
      <c r="G41" s="119"/>
      <c r="H41" s="10"/>
      <c r="I41" s="10"/>
      <c r="J41" s="10"/>
      <c r="K41" s="10"/>
      <c r="L41" s="119"/>
      <c r="M41" s="158">
        <f t="shared" si="13"/>
        <v>3032364569.2051177</v>
      </c>
      <c r="N41" s="10">
        <f t="shared" si="11"/>
        <v>6.1063316104385024</v>
      </c>
      <c r="O41" s="10">
        <f t="shared" si="12"/>
        <v>19.463548794238065</v>
      </c>
      <c r="Q41" s="159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329171000000</v>
      </c>
      <c r="E42" s="118">
        <f>'GDP Durban'!E42</f>
        <v>52155377252.730637</v>
      </c>
      <c r="F42" s="119"/>
      <c r="G42" s="119"/>
      <c r="H42" s="10"/>
      <c r="I42" s="10"/>
      <c r="J42" s="10"/>
      <c r="K42" s="10"/>
      <c r="L42" s="119"/>
      <c r="M42" s="158">
        <f t="shared" si="13"/>
        <v>3197508566.0495372</v>
      </c>
      <c r="N42" s="10">
        <f t="shared" si="11"/>
        <v>5.4460469074702704</v>
      </c>
      <c r="O42" s="10">
        <f t="shared" si="12"/>
        <v>14.278493721749431</v>
      </c>
      <c r="Q42" s="15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311800000000</v>
      </c>
      <c r="E43" s="118">
        <f>'GDP Durban'!E43</f>
        <v>49008082906.163834</v>
      </c>
      <c r="F43" s="119"/>
      <c r="G43" s="119"/>
      <c r="H43" s="10"/>
      <c r="I43" s="10"/>
      <c r="J43" s="10"/>
      <c r="K43" s="10"/>
      <c r="L43" s="119"/>
      <c r="M43" s="158">
        <f t="shared" si="13"/>
        <v>2935618296.550529</v>
      </c>
      <c r="N43" s="10">
        <f t="shared" si="11"/>
        <v>-8.1904477842437426</v>
      </c>
      <c r="O43" s="10">
        <f t="shared" si="12"/>
        <v>8.6631771646487579</v>
      </c>
      <c r="Q43" s="15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324740000000</v>
      </c>
      <c r="E44" s="118">
        <f>'GDP Durban'!E44</f>
        <v>51105508506.779564</v>
      </c>
      <c r="F44" s="119"/>
      <c r="G44" s="119"/>
      <c r="H44" s="10"/>
      <c r="I44" s="10"/>
      <c r="J44" s="10"/>
      <c r="K44" s="10"/>
      <c r="L44" s="119"/>
      <c r="M44" s="158">
        <f t="shared" si="13"/>
        <v>3186382543.173841</v>
      </c>
      <c r="N44" s="10">
        <f t="shared" si="11"/>
        <v>8.542127119113891</v>
      </c>
      <c r="O44" s="10">
        <f t="shared" si="12"/>
        <v>11.495618368981882</v>
      </c>
      <c r="Q44" s="159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338633000000</v>
      </c>
      <c r="E45" s="118">
        <f>'GDP Durban'!E45</f>
        <v>53139973130.399345</v>
      </c>
      <c r="F45" s="119"/>
      <c r="G45" s="119"/>
      <c r="H45" s="10"/>
      <c r="I45" s="10"/>
      <c r="J45" s="10"/>
      <c r="K45" s="10"/>
      <c r="L45" s="119"/>
      <c r="M45" s="158">
        <f t="shared" si="13"/>
        <v>3361203610.5500846</v>
      </c>
      <c r="N45" s="10">
        <f t="shared" si="11"/>
        <v>5.4865059360421489</v>
      </c>
      <c r="O45" s="10">
        <f t="shared" si="12"/>
        <v>10.844310894687917</v>
      </c>
      <c r="Q45" s="159">
        <f t="shared" si="14"/>
        <v>6.3251887657189435E-2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355142000000</v>
      </c>
      <c r="E46" s="118">
        <f>'GDP Durban'!E46</f>
        <v>56203847555.518486</v>
      </c>
      <c r="F46" s="119"/>
      <c r="G46" s="119"/>
      <c r="H46" s="10"/>
      <c r="I46" s="10"/>
      <c r="J46" s="10"/>
      <c r="K46" s="10"/>
      <c r="L46" s="119"/>
      <c r="M46" s="158">
        <f t="shared" si="13"/>
        <v>3433274661.9980621</v>
      </c>
      <c r="N46" s="10">
        <f t="shared" si="11"/>
        <v>2.1442036781634486</v>
      </c>
      <c r="O46" s="10">
        <f t="shared" si="12"/>
        <v>7.3734312536904199</v>
      </c>
      <c r="Q46" s="159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341036000000</v>
      </c>
      <c r="E47" s="118">
        <f>'GDP Durban'!E47</f>
        <v>53494548582.739845</v>
      </c>
      <c r="F47" s="119"/>
      <c r="G47" s="119"/>
      <c r="H47" s="10"/>
      <c r="I47" s="10"/>
      <c r="J47" s="10"/>
      <c r="K47" s="10"/>
      <c r="L47" s="119"/>
      <c r="M47" s="158">
        <f t="shared" ref="M47:M48" si="15">E47*Q47</f>
        <v>3148303336.3075342</v>
      </c>
      <c r="N47" s="10">
        <f t="shared" ref="N47:N48" si="16">(M47-M46)/M46*100</f>
        <v>-8.3002775409958964</v>
      </c>
      <c r="O47" s="10">
        <f t="shared" ref="O47:O48" si="17">(M47-M43)/M43*100</f>
        <v>7.2449827692830091</v>
      </c>
      <c r="Q47" s="159">
        <f t="shared" si="14"/>
        <v>5.8852788175940279E-2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352775000000</v>
      </c>
      <c r="E48" s="118">
        <f>'GDP Durban'!E48</f>
        <v>55434234904.91185</v>
      </c>
      <c r="F48" s="119"/>
      <c r="G48" s="119"/>
      <c r="H48" s="10"/>
      <c r="I48" s="10"/>
      <c r="J48" s="10"/>
      <c r="K48" s="10"/>
      <c r="L48" s="119"/>
      <c r="M48" s="158">
        <f t="shared" si="15"/>
        <v>3345393803.3313484</v>
      </c>
      <c r="N48" s="10">
        <f t="shared" si="16"/>
        <v>6.2602121196800047</v>
      </c>
      <c r="O48" s="10">
        <f t="shared" si="17"/>
        <v>4.9903380401752395</v>
      </c>
      <c r="Q48" s="159">
        <f t="shared" si="14"/>
        <v>6.0348876629573972E-2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365932000000</v>
      </c>
      <c r="E49" s="118">
        <f>'GDP Durban'!E49</f>
        <v>57466595302.16272</v>
      </c>
      <c r="F49" s="119"/>
      <c r="G49" s="119"/>
      <c r="H49" s="10"/>
      <c r="I49" s="10"/>
      <c r="J49" s="10"/>
      <c r="K49" s="10"/>
      <c r="L49" s="119"/>
      <c r="M49" s="158">
        <f t="shared" ref="M49:M52" si="18">E49*Q49</f>
        <v>3548826385.0573812</v>
      </c>
      <c r="N49" s="10">
        <f t="shared" ref="N49:N52" si="19">(M49-M48)/M48*100</f>
        <v>6.0809756245573912</v>
      </c>
      <c r="O49" s="10">
        <f t="shared" ref="O49:O52" si="20">(M49-M45)/M45*100</f>
        <v>5.5820115722353032</v>
      </c>
      <c r="Q49" s="159">
        <f t="shared" si="14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387686000000</v>
      </c>
      <c r="E50" s="118">
        <f>'GDP Durban'!E50</f>
        <v>61307645759.290802</v>
      </c>
      <c r="F50" s="119"/>
      <c r="G50" s="119"/>
      <c r="H50" s="10"/>
      <c r="I50" s="10"/>
      <c r="J50" s="10"/>
      <c r="K50" s="10"/>
      <c r="L50" s="119"/>
      <c r="M50" s="158">
        <f t="shared" si="18"/>
        <v>3712887052.6489491</v>
      </c>
      <c r="N50" s="10">
        <f t="shared" si="19"/>
        <v>4.6229555856087696</v>
      </c>
      <c r="O50" s="10">
        <f t="shared" si="20"/>
        <v>8.1441893870547784</v>
      </c>
      <c r="Q50" s="15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366349840000</v>
      </c>
      <c r="E51" s="118">
        <f>'GDP Durban'!E51</f>
        <v>57565095554.79866</v>
      </c>
      <c r="F51" s="119"/>
      <c r="G51" s="119"/>
      <c r="H51" s="10"/>
      <c r="I51" s="10"/>
      <c r="J51" s="10"/>
      <c r="K51" s="10"/>
      <c r="L51" s="119"/>
      <c r="M51" s="158">
        <f t="shared" si="18"/>
        <v>3438013595.1277924</v>
      </c>
      <c r="N51" s="10">
        <f t="shared" si="19"/>
        <v>-7.4032270204677797</v>
      </c>
      <c r="O51" s="10">
        <f t="shared" si="20"/>
        <v>9.2021075440603131</v>
      </c>
      <c r="Q51" s="15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383244014174.20917</v>
      </c>
      <c r="E52" s="118">
        <f>'GDP Durban'!E52</f>
        <v>60228489111.21093</v>
      </c>
      <c r="F52" s="119"/>
      <c r="G52" s="119"/>
      <c r="H52" s="10"/>
      <c r="I52" s="10"/>
      <c r="J52" s="10"/>
      <c r="K52" s="10"/>
      <c r="L52" s="119"/>
      <c r="M52" s="158">
        <f t="shared" si="18"/>
        <v>3713138152.8165579</v>
      </c>
      <c r="N52" s="10">
        <f t="shared" si="19"/>
        <v>8.0024278577216919</v>
      </c>
      <c r="O52" s="10">
        <f t="shared" si="20"/>
        <v>10.992557860273701</v>
      </c>
      <c r="Q52" s="159">
        <f t="shared" si="14"/>
        <v>6.1650860043331125E-2</v>
      </c>
    </row>
    <row r="53" spans="1:17">
      <c r="M53" s="10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3" t="s">
        <v>184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612893595.94689941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640647718.92824447</v>
      </c>
      <c r="N8" s="10">
        <f>(M8-M7)/M7*100</f>
        <v>4.5283754251773338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658817688.06521308</v>
      </c>
      <c r="N9" s="10">
        <f t="shared" ref="N9:N52" si="4">(M9-M8)/M8*100</f>
        <v>2.8361872836081594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690933487.5989846</v>
      </c>
      <c r="N10" s="10">
        <f t="shared" si="4"/>
        <v>4.8747627933439048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671869046.79912138</v>
      </c>
      <c r="N11" s="10">
        <f t="shared" si="4"/>
        <v>-2.7592295267251767</v>
      </c>
      <c r="O11" s="10">
        <f>(M11-M7)/M7*100</f>
        <v>9.6224615891290117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698356022.07909513</v>
      </c>
      <c r="N12" s="10">
        <f t="shared" si="4"/>
        <v>3.9422824144320119</v>
      </c>
      <c r="O12" s="10">
        <f t="shared" ref="O12:O52" si="5">(M12-M8)/M8*100</f>
        <v>9.0078059198263141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713445535.50128675</v>
      </c>
      <c r="N13" s="10">
        <f t="shared" si="4"/>
        <v>2.1607193100831594</v>
      </c>
      <c r="O13" s="10">
        <f t="shared" si="5"/>
        <v>8.2918003608103383</v>
      </c>
      <c r="R13" s="7">
        <f>R12+1</f>
        <v>2002</v>
      </c>
      <c r="S13" s="154">
        <f>SUM(M7:M10)</f>
        <v>2603292490.5393419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759920120.80152965</v>
      </c>
      <c r="N14" s="10">
        <f t="shared" si="4"/>
        <v>6.5141041589935185</v>
      </c>
      <c r="O14" s="10">
        <f t="shared" si="5"/>
        <v>9.9845548726080349</v>
      </c>
      <c r="R14" s="7">
        <f t="shared" ref="R14:R23" si="6">R13+1</f>
        <v>2003</v>
      </c>
      <c r="S14" s="154">
        <f>SUM(M11:M14)</f>
        <v>2843590725.1810331</v>
      </c>
      <c r="T14" s="10">
        <f>(S14-S13)/S13*100</f>
        <v>9.2305507550519987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733480544.94991922</v>
      </c>
      <c r="N15" s="10">
        <f t="shared" si="4"/>
        <v>-3.4792572440012699</v>
      </c>
      <c r="O15" s="10">
        <f t="shared" si="5"/>
        <v>9.170164698660205</v>
      </c>
      <c r="R15" s="7">
        <f t="shared" si="6"/>
        <v>2004</v>
      </c>
      <c r="S15" s="154">
        <f>SUM(M15:M18)</f>
        <v>3109108863.2691784</v>
      </c>
      <c r="T15" s="10">
        <f t="shared" ref="T15:T21" si="7">(S15-S14)/S14*100</f>
        <v>9.3374245364104365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756397179.68468881</v>
      </c>
      <c r="N16" s="10">
        <f t="shared" si="4"/>
        <v>3.1243684501999014</v>
      </c>
      <c r="O16" s="10">
        <f t="shared" si="5"/>
        <v>8.3111129238633517</v>
      </c>
      <c r="R16" s="7">
        <f t="shared" si="6"/>
        <v>2005</v>
      </c>
      <c r="S16" s="154">
        <f>SUM(M19:M22)</f>
        <v>3407068377.3466778</v>
      </c>
      <c r="T16" s="10">
        <f t="shared" si="7"/>
        <v>9.5834378010231429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773883380.12011743</v>
      </c>
      <c r="N17" s="10">
        <f t="shared" si="4"/>
        <v>2.3117749384943376</v>
      </c>
      <c r="O17" s="10">
        <f t="shared" si="5"/>
        <v>8.4712625717624483</v>
      </c>
      <c r="R17" s="7">
        <f t="shared" si="6"/>
        <v>2006</v>
      </c>
      <c r="S17" s="154">
        <f>SUM(M23:M26)</f>
        <v>3763232102.0222864</v>
      </c>
      <c r="T17" s="10">
        <f t="shared" si="7"/>
        <v>10.453671169140968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845347758.51445305</v>
      </c>
      <c r="N18" s="10">
        <f t="shared" si="4"/>
        <v>9.2345152034720499</v>
      </c>
      <c r="O18" s="10">
        <f t="shared" si="5"/>
        <v>11.241660192234175</v>
      </c>
      <c r="R18" s="7">
        <f t="shared" si="6"/>
        <v>2007</v>
      </c>
      <c r="S18" s="154">
        <f>SUM(M27:M30)</f>
        <v>4260290435.2692728</v>
      </c>
      <c r="T18" s="10">
        <f t="shared" si="7"/>
        <v>13.208282661594991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2.9382038843446093E-2</v>
      </c>
      <c r="M19" s="118">
        <f t="shared" si="3"/>
        <v>793056914.71738684</v>
      </c>
      <c r="N19" s="10">
        <f t="shared" si="4"/>
        <v>-6.1857198141694942</v>
      </c>
      <c r="O19" s="10">
        <f t="shared" si="5"/>
        <v>8.1224199029758033</v>
      </c>
      <c r="R19" s="7">
        <f t="shared" si="6"/>
        <v>2008</v>
      </c>
      <c r="S19" s="154">
        <f>SUM(M31:M34)</f>
        <v>4637807257.5492029</v>
      </c>
      <c r="T19" s="10">
        <f t="shared" si="7"/>
        <v>8.861293097639928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2.8210020725452409E-2</v>
      </c>
      <c r="M20" s="118">
        <f t="shared" si="3"/>
        <v>828820731.28890145</v>
      </c>
      <c r="N20" s="10">
        <f t="shared" si="4"/>
        <v>4.5096153766289744</v>
      </c>
      <c r="O20" s="10">
        <f t="shared" si="5"/>
        <v>9.5748045536609574</v>
      </c>
      <c r="R20" s="7">
        <f t="shared" si="6"/>
        <v>2009</v>
      </c>
      <c r="S20" s="154">
        <f>SUM(M35:M38)</f>
        <v>5380499354.6315441</v>
      </c>
      <c r="T20" s="10">
        <f t="shared" si="7"/>
        <v>16.013862927861481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2.8348993266296838E-2</v>
      </c>
      <c r="M21" s="118">
        <f t="shared" si="3"/>
        <v>860308772.75199759</v>
      </c>
      <c r="N21" s="10">
        <f t="shared" si="4"/>
        <v>3.7991377718229851</v>
      </c>
      <c r="O21" s="10">
        <f t="shared" si="5"/>
        <v>11.167754063728019</v>
      </c>
      <c r="R21" s="7">
        <f t="shared" si="6"/>
        <v>2010</v>
      </c>
      <c r="S21" s="154">
        <f>SUM(M39:M42)</f>
        <v>5845018915.0053949</v>
      </c>
      <c r="T21" s="10">
        <f t="shared" si="7"/>
        <v>8.6333912478586488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3.253326908844658E-2</v>
      </c>
      <c r="M22" s="118">
        <f t="shared" si="3"/>
        <v>924881958.58839178</v>
      </c>
      <c r="N22" s="10">
        <f t="shared" si="4"/>
        <v>7.5058151075031274</v>
      </c>
      <c r="O22" s="10">
        <f t="shared" si="5"/>
        <v>9.408459332015715</v>
      </c>
      <c r="R22" s="7">
        <f t="shared" si="6"/>
        <v>2011</v>
      </c>
      <c r="S22" s="154">
        <f>SUM(M43:M46)</f>
        <v>6414428394.2380304</v>
      </c>
      <c r="T22" s="10">
        <f>(S22-S21)/S21*100</f>
        <v>9.7417901894353403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3.2067124197063888E-2</v>
      </c>
      <c r="M23" s="118">
        <f t="shared" si="3"/>
        <v>879449187.14712381</v>
      </c>
      <c r="N23" s="10">
        <f t="shared" si="4"/>
        <v>-4.9122778338773179</v>
      </c>
      <c r="O23" s="10">
        <f t="shared" si="5"/>
        <v>10.89357785380683</v>
      </c>
      <c r="R23" s="7">
        <f t="shared" si="6"/>
        <v>2012</v>
      </c>
      <c r="S23" s="154">
        <f>SUM(M47:M52)</f>
        <v>10644099122.573032</v>
      </c>
      <c r="T23" s="10">
        <f>(S23-S22)/S22*100</f>
        <v>65.93994769876052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3.1738317428494041E-2</v>
      </c>
      <c r="M24" s="118">
        <f t="shared" si="3"/>
        <v>905352419.32250667</v>
      </c>
      <c r="N24" s="10">
        <f t="shared" si="4"/>
        <v>2.9453927019264476</v>
      </c>
      <c r="O24" s="10">
        <f t="shared" si="5"/>
        <v>9.2338047474500993</v>
      </c>
      <c r="Q24" s="169"/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3.1482284788941731E-2</v>
      </c>
      <c r="M25" s="118">
        <f t="shared" si="3"/>
        <v>951013580.31718445</v>
      </c>
      <c r="N25" s="10">
        <f t="shared" si="4"/>
        <v>5.0434681589349415</v>
      </c>
      <c r="O25" s="10">
        <f t="shared" si="5"/>
        <v>10.543285206198224</v>
      </c>
      <c r="Q25" s="169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3.0537435476877366E-2</v>
      </c>
      <c r="M26" s="118">
        <f t="shared" si="3"/>
        <v>1027416915.2354717</v>
      </c>
      <c r="N26" s="10">
        <f t="shared" si="4"/>
        <v>8.0338847414571148</v>
      </c>
      <c r="O26" s="10">
        <f t="shared" si="5"/>
        <v>11.08627492351291</v>
      </c>
      <c r="Q26" s="159">
        <f>M26/E26</f>
        <v>3.0537435476877366E-2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981627627.21190131</v>
      </c>
      <c r="N27" s="10">
        <f t="shared" si="4"/>
        <v>-4.456738773185962</v>
      </c>
      <c r="O27" s="10">
        <f t="shared" si="5"/>
        <v>11.618458639576181</v>
      </c>
      <c r="Q27" s="159">
        <f t="shared" ref="Q27:Q38" si="9">M27/E27</f>
        <v>3.0537435476877366E-2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1030206092.8458508</v>
      </c>
      <c r="N28" s="10">
        <f t="shared" si="4"/>
        <v>4.9487671584718971</v>
      </c>
      <c r="O28" s="10">
        <f t="shared" si="5"/>
        <v>13.790615771124207</v>
      </c>
      <c r="Q28" s="159">
        <f>M28/E28</f>
        <v>3.0537435476877366E-2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1075482870.9037559</v>
      </c>
      <c r="N29" s="10">
        <f t="shared" si="4"/>
        <v>4.3949243139139362</v>
      </c>
      <c r="O29" s="10">
        <f t="shared" si="5"/>
        <v>13.088066581032223</v>
      </c>
      <c r="Q29" s="159">
        <f t="shared" si="9"/>
        <v>3.0537435476877369E-2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1172973844.3077648</v>
      </c>
      <c r="N30" s="10">
        <f t="shared" si="4"/>
        <v>9.064855986231068</v>
      </c>
      <c r="O30" s="10">
        <f t="shared" si="5"/>
        <v>14.167270064746123</v>
      </c>
      <c r="Q30" s="159">
        <f t="shared" si="9"/>
        <v>3.0537435476877366E-2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229576713000</v>
      </c>
      <c r="E31" s="118">
        <f>'GDP Durban'!E31</f>
        <v>36129821624.169907</v>
      </c>
      <c r="F31" s="119">
        <v>5543646776</v>
      </c>
      <c r="G31" s="119">
        <v>903654581</v>
      </c>
      <c r="H31" s="10">
        <f t="shared" si="0"/>
        <v>15.737581199783929</v>
      </c>
      <c r="I31" s="10">
        <f t="shared" si="1"/>
        <v>16.300724369961191</v>
      </c>
      <c r="J31" s="10">
        <f t="shared" si="2"/>
        <v>41.412579530481977</v>
      </c>
      <c r="K31" s="10">
        <f t="shared" si="2"/>
        <v>39.981893949110528</v>
      </c>
      <c r="L31" s="119">
        <v>26551214</v>
      </c>
      <c r="M31" s="118">
        <f t="shared" ref="M31:M38" si="10">L31*K31</f>
        <v>1061567822.3681388</v>
      </c>
      <c r="N31" s="10">
        <f t="shared" si="4"/>
        <v>-9.4977413588768211</v>
      </c>
      <c r="O31" s="10">
        <f t="shared" si="5"/>
        <v>8.1436374588692182</v>
      </c>
      <c r="Q31" s="159">
        <f t="shared" si="9"/>
        <v>2.9382038843446093E-2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239955649000</v>
      </c>
      <c r="E32" s="118">
        <f>'GDP Durban'!E32</f>
        <v>37833295893.823235</v>
      </c>
      <c r="F32" s="119">
        <v>5265926862</v>
      </c>
      <c r="G32" s="119">
        <v>890416751</v>
      </c>
      <c r="H32" s="10">
        <f t="shared" si="0"/>
        <v>15.766786925621922</v>
      </c>
      <c r="I32" s="10">
        <f t="shared" si="1"/>
        <v>16.909022368415872</v>
      </c>
      <c r="J32" s="10">
        <f t="shared" si="2"/>
        <v>45.56760002338217</v>
      </c>
      <c r="K32" s="10">
        <f t="shared" si="2"/>
        <v>42.48942514989055</v>
      </c>
      <c r="L32" s="119">
        <v>25118675</v>
      </c>
      <c r="M32" s="118">
        <f t="shared" si="10"/>
        <v>1067278061.276927</v>
      </c>
      <c r="N32" s="10">
        <f t="shared" si="4"/>
        <v>0.53790617881105696</v>
      </c>
      <c r="O32" s="10">
        <f t="shared" si="5"/>
        <v>3.5985002116099141</v>
      </c>
      <c r="Q32" s="159">
        <f t="shared" si="9"/>
        <v>2.8210020725452409E-2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253602622999.99997</v>
      </c>
      <c r="E33" s="118">
        <f>'GDP Durban'!E33</f>
        <v>39812340893.737305</v>
      </c>
      <c r="F33" s="119">
        <v>5202135900</v>
      </c>
      <c r="G33" s="119">
        <v>869415812</v>
      </c>
      <c r="H33" s="10">
        <f t="shared" si="0"/>
        <v>15.698710219466976</v>
      </c>
      <c r="I33" s="10">
        <f t="shared" si="1"/>
        <v>16.712670116903329</v>
      </c>
      <c r="J33" s="10">
        <f t="shared" si="2"/>
        <v>48.749711248412403</v>
      </c>
      <c r="K33" s="10">
        <f t="shared" si="2"/>
        <v>45.792059845510728</v>
      </c>
      <c r="L33" s="119">
        <v>24647063</v>
      </c>
      <c r="M33" s="118">
        <f t="shared" si="10"/>
        <v>1128639783.9120731</v>
      </c>
      <c r="N33" s="10">
        <f t="shared" si="4"/>
        <v>5.7493660613365307</v>
      </c>
      <c r="O33" s="10">
        <f t="shared" si="5"/>
        <v>4.9426089848969994</v>
      </c>
      <c r="Q33" s="159">
        <f t="shared" si="9"/>
        <v>2.8348993266296838E-2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268739914999.99997</v>
      </c>
      <c r="E34" s="118">
        <f>'GDP Durban'!E34</f>
        <v>42428001509.453362</v>
      </c>
      <c r="F34" s="119">
        <v>5460259824</v>
      </c>
      <c r="G34" s="119">
        <v>899391940</v>
      </c>
      <c r="H34" s="10">
        <f t="shared" si="0"/>
        <v>15.787755797069956</v>
      </c>
      <c r="I34" s="10">
        <f t="shared" si="1"/>
        <v>16.47159602271703</v>
      </c>
      <c r="J34" s="10">
        <f t="shared" si="2"/>
        <v>49.217422551722144</v>
      </c>
      <c r="K34" s="10">
        <f t="shared" si="2"/>
        <v>47.17409576680592</v>
      </c>
      <c r="L34" s="119">
        <v>29260160</v>
      </c>
      <c r="M34" s="118">
        <f t="shared" si="10"/>
        <v>1380321589.992064</v>
      </c>
      <c r="N34" s="10">
        <f t="shared" si="4"/>
        <v>22.299568885266069</v>
      </c>
      <c r="O34" s="10">
        <f t="shared" si="5"/>
        <v>17.677098827950964</v>
      </c>
      <c r="Q34" s="15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251142525000.00003</v>
      </c>
      <c r="E35" s="118">
        <f>'GDP Durban'!E35</f>
        <v>39458267353.183823</v>
      </c>
      <c r="F35" s="119">
        <v>5206564996</v>
      </c>
      <c r="G35" s="119">
        <v>842784368</v>
      </c>
      <c r="H35" s="10">
        <f t="shared" si="0"/>
        <v>15.711503797767351</v>
      </c>
      <c r="I35" s="10">
        <f t="shared" si="1"/>
        <v>16.186955673221753</v>
      </c>
      <c r="J35" s="10">
        <f t="shared" si="2"/>
        <v>48.235741836113256</v>
      </c>
      <c r="K35" s="10">
        <f t="shared" si="2"/>
        <v>46.818935959647298</v>
      </c>
      <c r="L35" s="119">
        <v>27025671</v>
      </c>
      <c r="M35" s="118">
        <f t="shared" si="10"/>
        <v>1265313159.8154972</v>
      </c>
      <c r="N35" s="10">
        <f t="shared" si="4"/>
        <v>-8.3320025572611716</v>
      </c>
      <c r="O35" s="10">
        <f t="shared" si="5"/>
        <v>19.192870502879842</v>
      </c>
      <c r="Q35" s="159">
        <f t="shared" si="9"/>
        <v>3.2067124197063888E-2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258679906999.99997</v>
      </c>
      <c r="E36" s="118">
        <f>'GDP Durban'!E36</f>
        <v>40739306386.041023</v>
      </c>
      <c r="F36" s="119">
        <v>4994646966</v>
      </c>
      <c r="G36" s="119">
        <v>831381344</v>
      </c>
      <c r="H36" s="10">
        <f t="shared" si="0"/>
        <v>15.7489257122862</v>
      </c>
      <c r="I36" s="10">
        <f t="shared" si="1"/>
        <v>16.645447609399667</v>
      </c>
      <c r="J36" s="10">
        <f t="shared" si="2"/>
        <v>51.791429656772259</v>
      </c>
      <c r="K36" s="10">
        <f t="shared" si="2"/>
        <v>49.001949201834655</v>
      </c>
      <c r="L36" s="119">
        <v>26386645</v>
      </c>
      <c r="M36" s="118">
        <f t="shared" si="10"/>
        <v>1292997037.8968444</v>
      </c>
      <c r="N36" s="10">
        <f t="shared" si="4"/>
        <v>2.1879072280718219</v>
      </c>
      <c r="O36" s="10">
        <f t="shared" si="5"/>
        <v>21.149031804313463</v>
      </c>
      <c r="Q36" s="15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272765306000.00003</v>
      </c>
      <c r="E37" s="118">
        <f>'GDP Durban'!E37</f>
        <v>42963927592.891296</v>
      </c>
      <c r="F37" s="119">
        <v>5002707417</v>
      </c>
      <c r="G37" s="119">
        <v>835393434</v>
      </c>
      <c r="H37" s="10">
        <f t="shared" si="0"/>
        <v>15.751243522477631</v>
      </c>
      <c r="I37" s="10">
        <f t="shared" si="1"/>
        <v>16.698826542627685</v>
      </c>
      <c r="J37" s="10">
        <f>D37/F37</f>
        <v>54.523537609475198</v>
      </c>
      <c r="K37" s="10">
        <f>E37/G37</f>
        <v>51.429572994335139</v>
      </c>
      <c r="L37" s="119">
        <v>26300094</v>
      </c>
      <c r="M37" s="118">
        <f t="shared" si="10"/>
        <v>1352602604.1308756</v>
      </c>
      <c r="N37" s="10">
        <f t="shared" si="4"/>
        <v>4.609876472028434</v>
      </c>
      <c r="O37" s="10">
        <f t="shared" si="5"/>
        <v>19.843604966901495</v>
      </c>
      <c r="Q37" s="159">
        <f t="shared" si="9"/>
        <v>3.1482284788941731E-2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299052091000</v>
      </c>
      <c r="E38" s="118">
        <f>'GDP Durban'!E38</f>
        <v>47190741424.894417</v>
      </c>
      <c r="F38" s="119">
        <v>5074816265</v>
      </c>
      <c r="G38" s="119">
        <v>901763015</v>
      </c>
      <c r="H38" s="10">
        <f t="shared" si="0"/>
        <v>15.78010749468206</v>
      </c>
      <c r="I38" s="10">
        <f>G38/F38*100</f>
        <v>17.769372680924043</v>
      </c>
      <c r="J38" s="10">
        <f>D38/F38</f>
        <v>58.928653843588954</v>
      </c>
      <c r="K38" s="10">
        <f>E38/G38</f>
        <v>52.331644389844946</v>
      </c>
      <c r="L38" s="119">
        <v>28082178</v>
      </c>
      <c r="M38" s="118">
        <f t="shared" si="10"/>
        <v>1469586552.7883272</v>
      </c>
      <c r="N38" s="10">
        <f t="shared" si="4"/>
        <v>8.6488040389823517</v>
      </c>
      <c r="O38" s="10">
        <f t="shared" si="5"/>
        <v>6.4669685270065527</v>
      </c>
      <c r="Q38" s="159">
        <f t="shared" si="9"/>
        <v>3.1141416905416108E-2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284441000000</v>
      </c>
      <c r="E39" s="118">
        <f>'GDP Durban'!E39</f>
        <v>44714533062.844406</v>
      </c>
      <c r="F39" s="119"/>
      <c r="G39" s="119"/>
      <c r="H39" s="10"/>
      <c r="I39" s="10"/>
      <c r="J39" s="10"/>
      <c r="K39" s="10"/>
      <c r="L39" s="119"/>
      <c r="M39" s="158">
        <f t="shared" ref="M39:M45" si="11">E39*Q39</f>
        <v>1371045933.5814371</v>
      </c>
      <c r="N39" s="10">
        <f t="shared" si="4"/>
        <v>-6.7053294016554226</v>
      </c>
      <c r="O39" s="10">
        <f t="shared" si="5"/>
        <v>8.356253386423127</v>
      </c>
      <c r="Q39" s="15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291037000000</v>
      </c>
      <c r="E40" s="118">
        <f>'GDP Durban'!E40</f>
        <v>45905915551.935257</v>
      </c>
      <c r="F40" s="119"/>
      <c r="G40" s="119"/>
      <c r="H40" s="10"/>
      <c r="I40" s="10"/>
      <c r="J40" s="10"/>
      <c r="K40" s="10"/>
      <c r="L40" s="119"/>
      <c r="M40" s="158">
        <f t="shared" si="11"/>
        <v>1384610760.9827094</v>
      </c>
      <c r="N40" s="10">
        <f t="shared" si="4"/>
        <v>0.98937804117461936</v>
      </c>
      <c r="O40" s="10">
        <f t="shared" si="5"/>
        <v>7.0853776459443045</v>
      </c>
      <c r="Q40" s="159">
        <f t="shared" ref="Q40:Q52" si="12">(Q28+Q32+Q36)/3</f>
        <v>3.016192454360794E-2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306907000000</v>
      </c>
      <c r="E41" s="118">
        <f>'GDP Durban'!E41</f>
        <v>48185016185.825264</v>
      </c>
      <c r="F41" s="119"/>
      <c r="G41" s="119"/>
      <c r="H41" s="10"/>
      <c r="I41" s="10"/>
      <c r="J41" s="10"/>
      <c r="K41" s="10"/>
      <c r="L41" s="119"/>
      <c r="M41" s="158">
        <f t="shared" si="11"/>
        <v>1451472641.4124043</v>
      </c>
      <c r="N41" s="10">
        <f t="shared" si="4"/>
        <v>4.8289297117870538</v>
      </c>
      <c r="O41" s="10">
        <f t="shared" si="5"/>
        <v>7.3096145889101223</v>
      </c>
      <c r="Q41" s="159">
        <f t="shared" si="12"/>
        <v>3.0122904510705314E-2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329171000000</v>
      </c>
      <c r="E42" s="118">
        <f>'GDP Durban'!E42</f>
        <v>52155377252.730637</v>
      </c>
      <c r="F42" s="119"/>
      <c r="G42" s="119"/>
      <c r="H42" s="10"/>
      <c r="I42" s="10"/>
      <c r="J42" s="10"/>
      <c r="K42" s="10"/>
      <c r="L42" s="119"/>
      <c r="M42" s="158">
        <f t="shared" si="11"/>
        <v>1637889579.0288439</v>
      </c>
      <c r="N42" s="10">
        <f t="shared" si="4"/>
        <v>12.843296683500718</v>
      </c>
      <c r="O42" s="10">
        <f t="shared" si="5"/>
        <v>11.452406523534533</v>
      </c>
      <c r="Q42" s="159">
        <f t="shared" si="12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311800000000</v>
      </c>
      <c r="E43" s="118">
        <f>'GDP Durban'!E43</f>
        <v>49008082906.163834</v>
      </c>
      <c r="F43" s="119"/>
      <c r="G43" s="119"/>
      <c r="H43" s="10"/>
      <c r="I43" s="10"/>
      <c r="J43" s="10"/>
      <c r="K43" s="10"/>
      <c r="L43" s="119"/>
      <c r="M43" s="158">
        <f t="shared" si="11"/>
        <v>1504733764.089689</v>
      </c>
      <c r="N43" s="10">
        <f t="shared" si="4"/>
        <v>-8.1297186723727197</v>
      </c>
      <c r="O43" s="10">
        <f t="shared" si="5"/>
        <v>9.7507915113415233</v>
      </c>
      <c r="Q43" s="159">
        <f t="shared" si="12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324740000000</v>
      </c>
      <c r="E44" s="118">
        <f>'GDP Durban'!E44</f>
        <v>51105508506.779564</v>
      </c>
      <c r="F44" s="119"/>
      <c r="G44" s="119"/>
      <c r="H44" s="10"/>
      <c r="I44" s="10"/>
      <c r="J44" s="10"/>
      <c r="K44" s="10"/>
      <c r="L44" s="119"/>
      <c r="M44" s="158">
        <f t="shared" si="11"/>
        <v>1535043598.9460022</v>
      </c>
      <c r="N44" s="10">
        <f t="shared" si="4"/>
        <v>2.0142988467232019</v>
      </c>
      <c r="O44" s="10">
        <f t="shared" si="5"/>
        <v>10.864630133058123</v>
      </c>
      <c r="Q44" s="159">
        <f t="shared" si="12"/>
        <v>3.0036754232518129E-2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338633000000</v>
      </c>
      <c r="E45" s="118">
        <f>'GDP Durban'!E45</f>
        <v>53139973130.399345</v>
      </c>
      <c r="F45" s="119"/>
      <c r="G45" s="119"/>
      <c r="H45" s="10"/>
      <c r="I45" s="10"/>
      <c r="J45" s="10"/>
      <c r="K45" s="10"/>
      <c r="L45" s="119"/>
      <c r="M45" s="158">
        <f t="shared" si="11"/>
        <v>1593387614.8404317</v>
      </c>
      <c r="N45" s="10">
        <f t="shared" si="4"/>
        <v>3.8008051324724486</v>
      </c>
      <c r="O45" s="10">
        <f t="shared" si="5"/>
        <v>9.7773095667812413</v>
      </c>
      <c r="Q45" s="159">
        <f t="shared" si="12"/>
        <v>2.9984727521981294E-2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355142000000</v>
      </c>
      <c r="E46" s="118">
        <f>'GDP Durban'!E46</f>
        <v>56203847555.518486</v>
      </c>
      <c r="F46" s="119"/>
      <c r="G46" s="119"/>
      <c r="H46" s="10"/>
      <c r="I46" s="10"/>
      <c r="J46" s="10"/>
      <c r="K46" s="10"/>
      <c r="L46" s="119"/>
      <c r="M46" s="158">
        <f t="shared" ref="M46:M49" si="13">E46*Q46</f>
        <v>1781263416.361907</v>
      </c>
      <c r="N46" s="10">
        <f t="shared" si="4"/>
        <v>11.790966602956178</v>
      </c>
      <c r="O46" s="10">
        <f t="shared" si="5"/>
        <v>8.7535716185503762</v>
      </c>
      <c r="Q46" s="159">
        <f t="shared" si="12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341036000000</v>
      </c>
      <c r="E47" s="118">
        <f>'GDP Durban'!E47</f>
        <v>53494548582.739845</v>
      </c>
      <c r="F47" s="119"/>
      <c r="G47" s="119"/>
      <c r="H47" s="10"/>
      <c r="I47" s="10"/>
      <c r="J47" s="10"/>
      <c r="K47" s="10"/>
      <c r="L47" s="119"/>
      <c r="M47" s="158">
        <f t="shared" si="13"/>
        <v>1666054035.7678711</v>
      </c>
      <c r="N47" s="10">
        <f t="shared" si="4"/>
        <v>-6.4678463351221867</v>
      </c>
      <c r="O47" s="10">
        <f t="shared" si="5"/>
        <v>10.720851457452024</v>
      </c>
      <c r="Q47" s="159">
        <f t="shared" si="12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352775000000</v>
      </c>
      <c r="E48" s="118">
        <f>'GDP Durban'!E48</f>
        <v>55434234904.91185</v>
      </c>
      <c r="F48" s="119"/>
      <c r="G48" s="119"/>
      <c r="H48" s="10"/>
      <c r="I48" s="10"/>
      <c r="J48" s="10"/>
      <c r="K48" s="10"/>
      <c r="L48" s="119"/>
      <c r="M48" s="158">
        <f t="shared" si="13"/>
        <v>1698819014.6863</v>
      </c>
      <c r="N48" s="10">
        <f t="shared" si="4"/>
        <v>1.9666216230092306</v>
      </c>
      <c r="O48" s="10">
        <f t="shared" si="5"/>
        <v>10.669105154586484</v>
      </c>
      <c r="Q48" s="159">
        <f t="shared" si="12"/>
        <v>3.0645665401540036E-2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365932000000</v>
      </c>
      <c r="E49" s="118">
        <f>'GDP Durban'!E49</f>
        <v>57466595302.16272</v>
      </c>
      <c r="F49" s="119"/>
      <c r="G49" s="119"/>
      <c r="H49" s="10"/>
      <c r="I49" s="10"/>
      <c r="J49" s="10"/>
      <c r="K49" s="10"/>
      <c r="L49" s="119"/>
      <c r="M49" s="158">
        <f t="shared" si="13"/>
        <v>1754453561.2490873</v>
      </c>
      <c r="N49" s="10">
        <f t="shared" si="4"/>
        <v>3.274895446885532</v>
      </c>
      <c r="O49" s="10">
        <f t="shared" si="5"/>
        <v>10.108397034627725</v>
      </c>
      <c r="Q49" s="159">
        <f t="shared" si="12"/>
        <v>3.0529972273876115E-2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387686000000</v>
      </c>
      <c r="E50" s="118">
        <f>'GDP Durban'!E50</f>
        <v>61307645759.290802</v>
      </c>
      <c r="F50" s="119"/>
      <c r="G50" s="119"/>
      <c r="H50" s="10"/>
      <c r="I50" s="10"/>
      <c r="J50" s="10"/>
      <c r="K50" s="10"/>
      <c r="L50" s="119"/>
      <c r="M50" s="158">
        <f t="shared" ref="M50:M52" si="14">E50*Q50</f>
        <v>1925844124.458956</v>
      </c>
      <c r="N50" s="10">
        <f t="shared" si="4"/>
        <v>9.7688857086560201</v>
      </c>
      <c r="O50" s="10">
        <f t="shared" si="5"/>
        <v>8.1167505473358865</v>
      </c>
      <c r="Q50" s="159">
        <f t="shared" si="12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366349840000</v>
      </c>
      <c r="E51" s="118">
        <f>'GDP Durban'!E51</f>
        <v>57565095554.79866</v>
      </c>
      <c r="F51" s="119"/>
      <c r="G51" s="119"/>
      <c r="H51" s="10"/>
      <c r="I51" s="10"/>
      <c r="J51" s="10"/>
      <c r="K51" s="10"/>
      <c r="L51" s="119"/>
      <c r="M51" s="158">
        <f t="shared" si="14"/>
        <v>1775122521.7042642</v>
      </c>
      <c r="N51" s="10">
        <f t="shared" si="4"/>
        <v>-7.8262617851813614</v>
      </c>
      <c r="O51" s="10">
        <f t="shared" si="5"/>
        <v>6.5465155147938656</v>
      </c>
      <c r="Q51" s="159">
        <f t="shared" si="12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383244014174.20917</v>
      </c>
      <c r="E52" s="118">
        <f>'GDP Durban'!E52</f>
        <v>60228489111.21093</v>
      </c>
      <c r="F52" s="119"/>
      <c r="G52" s="119"/>
      <c r="H52" s="10"/>
      <c r="I52" s="10"/>
      <c r="J52" s="10"/>
      <c r="K52" s="10"/>
      <c r="L52" s="119"/>
      <c r="M52" s="158">
        <f t="shared" si="14"/>
        <v>1823805864.7065537</v>
      </c>
      <c r="N52" s="10">
        <f t="shared" si="4"/>
        <v>2.7425342423997585</v>
      </c>
      <c r="O52" s="10">
        <f t="shared" si="5"/>
        <v>7.3572787295021795</v>
      </c>
      <c r="Q52" s="159">
        <f t="shared" si="12"/>
        <v>3.0281448059222036E-2</v>
      </c>
    </row>
    <row r="53" spans="1:17">
      <c r="M53" s="10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3" t="s">
        <v>206</v>
      </c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114100598000</v>
      </c>
      <c r="E3" s="118">
        <f>'GDP Durban'!E3</f>
        <v>18509079103.642876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116343457000</v>
      </c>
      <c r="E4" s="118">
        <f>'GDP Durban'!E4</f>
        <v>18924379162.5578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118828396000.00002</v>
      </c>
      <c r="E5" s="118">
        <f>'GDP Durban'!E5</f>
        <v>19273539957.533134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125723549000</v>
      </c>
      <c r="E6" s="118">
        <f>'GDP Durban'!E6</f>
        <v>20473834833.396473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124995000000</v>
      </c>
      <c r="E7" s="118">
        <f>'GDP Durban'!E7</f>
        <v>20070237935.041279</v>
      </c>
      <c r="F7" s="119">
        <v>4118958622</v>
      </c>
      <c r="G7" s="119">
        <v>674878797</v>
      </c>
      <c r="H7" s="10">
        <f>E7/D7*100</f>
        <v>16.056832621337875</v>
      </c>
      <c r="I7" s="10">
        <f>G7/F7*100</f>
        <v>16.384694747729856</v>
      </c>
      <c r="J7" s="10">
        <f>D7/F7</f>
        <v>30.346262604431669</v>
      </c>
      <c r="K7" s="10">
        <f>E7/G7</f>
        <v>29.739025769157895</v>
      </c>
      <c r="M7" s="118">
        <f>E7*$L$26</f>
        <v>568971348.54171288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129917900000</v>
      </c>
      <c r="E8" s="118">
        <f>'GDP Durban'!E8</f>
        <v>20979093657.466305</v>
      </c>
      <c r="F8" s="119">
        <v>4128329079</v>
      </c>
      <c r="G8" s="119">
        <v>697677279</v>
      </c>
      <c r="H8" s="10">
        <f t="shared" ref="H8:H38" si="0">E8/D8*100</f>
        <v>16.14796241123533</v>
      </c>
      <c r="I8" s="10">
        <f t="shared" ref="I8:I37" si="1">G8/F8*100</f>
        <v>16.899749648082743</v>
      </c>
      <c r="J8" s="10">
        <f t="shared" ref="J8:K36" si="2">D8/F8</f>
        <v>31.469850758958842</v>
      </c>
      <c r="K8" s="10">
        <f t="shared" si="2"/>
        <v>30.069910958740429</v>
      </c>
      <c r="M8" s="118">
        <f t="shared" ref="M8:M30" si="3">E8*$L$26</f>
        <v>594736507.26537585</v>
      </c>
      <c r="N8" s="10">
        <f>(M8-M7)/M7*100</f>
        <v>4.5283754251773294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134099100000</v>
      </c>
      <c r="E9" s="118">
        <f>'GDP Durban'!E9</f>
        <v>21574100043.995609</v>
      </c>
      <c r="F9" s="119">
        <v>4479766142</v>
      </c>
      <c r="G9" s="119">
        <v>748604188</v>
      </c>
      <c r="H9" s="10">
        <f t="shared" si="0"/>
        <v>16.088176612666015</v>
      </c>
      <c r="I9" s="10">
        <f t="shared" si="1"/>
        <v>16.71078722126741</v>
      </c>
      <c r="J9" s="10">
        <f t="shared" si="2"/>
        <v>29.93439741033696</v>
      </c>
      <c r="K9" s="10">
        <f t="shared" si="2"/>
        <v>28.819101455515245</v>
      </c>
      <c r="M9" s="118">
        <f t="shared" si="3"/>
        <v>611604348.45541167</v>
      </c>
      <c r="N9" s="10">
        <f t="shared" ref="N9:N36" si="4">(M9-M8)/M8*100</f>
        <v>2.8361872836081448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139852000000</v>
      </c>
      <c r="E10" s="118">
        <f>'GDP Durban'!E10</f>
        <v>22625786245.939098</v>
      </c>
      <c r="F10" s="119">
        <v>4393645140</v>
      </c>
      <c r="G10" s="119">
        <v>741841930</v>
      </c>
      <c r="H10" s="10">
        <f t="shared" si="0"/>
        <v>16.178378747489557</v>
      </c>
      <c r="I10" s="10">
        <f t="shared" si="1"/>
        <v>16.884429815376485</v>
      </c>
      <c r="J10" s="10">
        <f t="shared" si="2"/>
        <v>31.830517837405502</v>
      </c>
      <c r="K10" s="10">
        <f t="shared" si="2"/>
        <v>30.499470751052179</v>
      </c>
      <c r="M10" s="118">
        <f t="shared" si="3"/>
        <v>641418609.67638958</v>
      </c>
      <c r="N10" s="10">
        <f t="shared" si="4"/>
        <v>4.874762793343919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137333400000</v>
      </c>
      <c r="E11" s="118">
        <f>'GDP Durban'!E11</f>
        <v>22001488871.187424</v>
      </c>
      <c r="F11" s="119">
        <v>4324510166.1150007</v>
      </c>
      <c r="G11" s="119">
        <v>733454143.19999993</v>
      </c>
      <c r="H11" s="10">
        <f t="shared" si="0"/>
        <v>16.020493828294811</v>
      </c>
      <c r="I11" s="10">
        <f t="shared" si="1"/>
        <v>16.960398172885121</v>
      </c>
      <c r="J11" s="10">
        <f t="shared" si="2"/>
        <v>31.756983964585256</v>
      </c>
      <c r="K11" s="10">
        <f t="shared" si="2"/>
        <v>29.997088536710343</v>
      </c>
      <c r="M11" s="118">
        <f t="shared" si="3"/>
        <v>623720398.0082885</v>
      </c>
      <c r="N11" s="10">
        <f t="shared" si="4"/>
        <v>-2.7592295267251798</v>
      </c>
      <c r="O11" s="10">
        <f>(M11-M7)/M7*100</f>
        <v>9.6224615891290028</v>
      </c>
      <c r="R11" s="226" t="s">
        <v>162</v>
      </c>
      <c r="S11" s="227"/>
      <c r="T11" s="228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141947400000</v>
      </c>
      <c r="E12" s="118">
        <f>'GDP Durban'!E12</f>
        <v>22868849697.869461</v>
      </c>
      <c r="F12" s="119">
        <v>4344832650.1500006</v>
      </c>
      <c r="G12" s="119">
        <v>733104993.00000012</v>
      </c>
      <c r="H12" s="10">
        <f t="shared" si="0"/>
        <v>16.11079153113721</v>
      </c>
      <c r="I12" s="10">
        <f t="shared" si="1"/>
        <v>16.873031760491177</v>
      </c>
      <c r="J12" s="10">
        <f t="shared" si="2"/>
        <v>32.670395255637615</v>
      </c>
      <c r="K12" s="10">
        <f t="shared" si="2"/>
        <v>31.194508175815216</v>
      </c>
      <c r="M12" s="118">
        <f t="shared" si="3"/>
        <v>648309217.57419455</v>
      </c>
      <c r="N12" s="10">
        <f t="shared" si="4"/>
        <v>3.9422824144320017</v>
      </c>
      <c r="O12" s="10">
        <f t="shared" ref="O12:O36" si="5">(M12-M8)/M8*100</f>
        <v>9.0078059198262999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145489200000</v>
      </c>
      <c r="E13" s="118">
        <f>'GDP Durban'!E13</f>
        <v>23362981349.285221</v>
      </c>
      <c r="F13" s="119">
        <v>4469507962.3999996</v>
      </c>
      <c r="G13" s="119">
        <v>755965791.00000012</v>
      </c>
      <c r="H13" s="10">
        <f t="shared" si="0"/>
        <v>16.058223805811856</v>
      </c>
      <c r="I13" s="10">
        <f t="shared" si="1"/>
        <v>16.913848176569036</v>
      </c>
      <c r="J13" s="10">
        <f t="shared" si="2"/>
        <v>32.551502586847704</v>
      </c>
      <c r="K13" s="10">
        <f t="shared" si="2"/>
        <v>30.904812925966404</v>
      </c>
      <c r="M13" s="118">
        <f t="shared" si="3"/>
        <v>662317360.02736926</v>
      </c>
      <c r="N13" s="10">
        <f t="shared" si="4"/>
        <v>2.1607193100831661</v>
      </c>
      <c r="O13" s="10">
        <f t="shared" si="5"/>
        <v>8.2918003608103454</v>
      </c>
      <c r="R13" s="7">
        <f>R12+1</f>
        <v>2002</v>
      </c>
      <c r="S13" s="154">
        <f>SUM(M7:M10)</f>
        <v>2416730813.93889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154218000000</v>
      </c>
      <c r="E14" s="118">
        <f>'GDP Durban'!E14</f>
        <v>24884870289.023891</v>
      </c>
      <c r="F14" s="119">
        <v>4792454884.6540003</v>
      </c>
      <c r="G14" s="119">
        <v>792421454</v>
      </c>
      <c r="H14" s="10">
        <f t="shared" si="0"/>
        <v>16.136164578080308</v>
      </c>
      <c r="I14" s="10">
        <f t="shared" si="1"/>
        <v>16.534771282613971</v>
      </c>
      <c r="J14" s="10">
        <f t="shared" si="2"/>
        <v>32.179332661810555</v>
      </c>
      <c r="K14" s="10">
        <f t="shared" si="2"/>
        <v>31.403579702959295</v>
      </c>
      <c r="M14" s="118">
        <f t="shared" si="3"/>
        <v>705461402.72264826</v>
      </c>
      <c r="N14" s="10">
        <f t="shared" si="4"/>
        <v>6.5141041589935273</v>
      </c>
      <c r="O14" s="10">
        <f t="shared" si="5"/>
        <v>9.9845548726080384</v>
      </c>
      <c r="R14" s="7">
        <f t="shared" ref="R14:R23" si="6">R13+1</f>
        <v>2003</v>
      </c>
      <c r="S14" s="154">
        <f>SUM(M11:M14)</f>
        <v>2639808378.3325005</v>
      </c>
      <c r="T14" s="10">
        <f>(S14-S13)/S13*100</f>
        <v>9.230550755051997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151038350000</v>
      </c>
      <c r="E15" s="118">
        <f>'GDP Durban'!E15</f>
        <v>24019061636.832706</v>
      </c>
      <c r="F15" s="119">
        <v>4499340550.9499998</v>
      </c>
      <c r="G15" s="119">
        <v>735941631.61000013</v>
      </c>
      <c r="H15" s="10">
        <f t="shared" si="0"/>
        <v>15.902624490291842</v>
      </c>
      <c r="I15" s="10">
        <f t="shared" si="1"/>
        <v>16.356655453755593</v>
      </c>
      <c r="J15" s="10">
        <f t="shared" si="2"/>
        <v>33.568997120724603</v>
      </c>
      <c r="K15" s="10">
        <f t="shared" si="2"/>
        <v>32.637182903060989</v>
      </c>
      <c r="M15" s="118">
        <f t="shared" si="3"/>
        <v>680916585.76478755</v>
      </c>
      <c r="N15" s="10">
        <f t="shared" si="4"/>
        <v>-3.4792572440012695</v>
      </c>
      <c r="O15" s="10">
        <f t="shared" si="5"/>
        <v>9.1701646986602139</v>
      </c>
      <c r="R15" s="7">
        <f t="shared" si="6"/>
        <v>2004</v>
      </c>
      <c r="S15" s="154">
        <f>SUM(M15:M18)</f>
        <v>2886298493.5651388</v>
      </c>
      <c r="T15" s="10">
        <f t="shared" ref="T15:T21" si="7">(S15-S14)/S14*100</f>
        <v>9.3374245364104755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155074150000</v>
      </c>
      <c r="E16" s="118">
        <f>'GDP Durban'!E16</f>
        <v>24769505620.647976</v>
      </c>
      <c r="F16" s="119">
        <v>4543677182.2600002</v>
      </c>
      <c r="G16" s="119">
        <v>765181765.9000001</v>
      </c>
      <c r="H16" s="10">
        <f t="shared" si="0"/>
        <v>15.972685080426348</v>
      </c>
      <c r="I16" s="10">
        <f t="shared" si="1"/>
        <v>16.8405838532614</v>
      </c>
      <c r="J16" s="10">
        <f t="shared" si="2"/>
        <v>34.129658375700664</v>
      </c>
      <c r="K16" s="10">
        <f t="shared" si="2"/>
        <v>32.370747349833017</v>
      </c>
      <c r="M16" s="118">
        <f t="shared" si="3"/>
        <v>702190928.74260092</v>
      </c>
      <c r="N16" s="10">
        <f t="shared" si="4"/>
        <v>3.1243684501998996</v>
      </c>
      <c r="O16" s="10">
        <f t="shared" si="5"/>
        <v>8.3111129238633694</v>
      </c>
      <c r="R16" s="7">
        <f t="shared" si="6"/>
        <v>2005</v>
      </c>
      <c r="S16" s="154">
        <f>SUM(M19:M22)</f>
        <v>3162905114.4478211</v>
      </c>
      <c r="T16" s="10">
        <f t="shared" si="7"/>
        <v>9.583437801023118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158525750000</v>
      </c>
      <c r="E17" s="118">
        <f>'GDP Durban'!E17</f>
        <v>25342120843.975063</v>
      </c>
      <c r="F17" s="119">
        <v>4775490888.2999992</v>
      </c>
      <c r="G17" s="119">
        <v>793665970.39999986</v>
      </c>
      <c r="H17" s="10">
        <f t="shared" si="0"/>
        <v>15.98612266081382</v>
      </c>
      <c r="I17" s="10">
        <f t="shared" si="1"/>
        <v>16.619568311699421</v>
      </c>
      <c r="J17" s="10">
        <f t="shared" si="2"/>
        <v>33.195697302740058</v>
      </c>
      <c r="K17" s="10">
        <f t="shared" si="2"/>
        <v>31.930461666641552</v>
      </c>
      <c r="M17" s="118">
        <f t="shared" si="3"/>
        <v>718424002.65365303</v>
      </c>
      <c r="N17" s="10">
        <f t="shared" si="4"/>
        <v>2.3117749384943416</v>
      </c>
      <c r="O17" s="10">
        <f t="shared" si="5"/>
        <v>8.4712625717624608</v>
      </c>
      <c r="R17" s="7">
        <f t="shared" si="6"/>
        <v>2006</v>
      </c>
      <c r="S17" s="154">
        <f>SUM(M23:M26)</f>
        <v>3493544814.5041385</v>
      </c>
      <c r="T17" s="10">
        <f t="shared" si="7"/>
        <v>10.453671169140978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172315750000</v>
      </c>
      <c r="E18" s="118">
        <f>'GDP Durban'!E18</f>
        <v>27682342846.194199</v>
      </c>
      <c r="F18" s="119">
        <v>4830257034.4000006</v>
      </c>
      <c r="G18" s="119">
        <v>826240651</v>
      </c>
      <c r="H18" s="10">
        <f t="shared" si="0"/>
        <v>16.064894152852656</v>
      </c>
      <c r="I18" s="10">
        <f t="shared" si="1"/>
        <v>17.105521406328908</v>
      </c>
      <c r="J18" s="10">
        <f t="shared" si="2"/>
        <v>35.674240267713728</v>
      </c>
      <c r="K18" s="10">
        <f t="shared" si="2"/>
        <v>33.503971043654445</v>
      </c>
      <c r="M18" s="118">
        <f t="shared" si="3"/>
        <v>784766976.40409696</v>
      </c>
      <c r="N18" s="10">
        <f t="shared" si="4"/>
        <v>9.2345152034720357</v>
      </c>
      <c r="O18" s="10">
        <f t="shared" si="5"/>
        <v>11.241660192234166</v>
      </c>
      <c r="R18" s="7">
        <f t="shared" si="6"/>
        <v>2007</v>
      </c>
      <c r="S18" s="154">
        <f>SUM(M27:M30)</f>
        <v>3954982088.513339</v>
      </c>
      <c r="T18" s="10">
        <f t="shared" si="7"/>
        <v>13.208282661594978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162994450000</v>
      </c>
      <c r="E19" s="118">
        <f>'GDP Durban'!E19</f>
        <v>25969990679.730831</v>
      </c>
      <c r="F19" s="119">
        <v>4690209425</v>
      </c>
      <c r="G19" s="119">
        <v>774740717</v>
      </c>
      <c r="H19" s="10">
        <f t="shared" si="0"/>
        <v>15.933052125229313</v>
      </c>
      <c r="I19" s="10">
        <f t="shared" si="1"/>
        <v>16.51825423552382</v>
      </c>
      <c r="J19" s="10">
        <f t="shared" si="2"/>
        <v>34.752062270652232</v>
      </c>
      <c r="K19" s="10">
        <f t="shared" si="2"/>
        <v>33.520880095593107</v>
      </c>
      <c r="L19">
        <f t="shared" ref="L19:L24" si="8">M31/E31</f>
        <v>2.8514810350969717E-2</v>
      </c>
      <c r="M19" s="118">
        <f t="shared" si="3"/>
        <v>736223490.0496099</v>
      </c>
      <c r="N19" s="10">
        <f t="shared" si="4"/>
        <v>-6.1857198141694933</v>
      </c>
      <c r="O19" s="10">
        <f t="shared" si="5"/>
        <v>8.1224199029757944</v>
      </c>
      <c r="R19" s="7">
        <f t="shared" si="6"/>
        <v>2008</v>
      </c>
      <c r="S19" s="154">
        <f>SUM(M31:M34)</f>
        <v>4415681887.0050936</v>
      </c>
      <c r="T19" s="10">
        <f t="shared" si="7"/>
        <v>11.648593803491272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169724450000</v>
      </c>
      <c r="E20" s="118">
        <f>'GDP Durban'!E20</f>
        <v>27141137372.733086</v>
      </c>
      <c r="F20" s="119">
        <v>4760343407</v>
      </c>
      <c r="G20" s="119">
        <v>805551748</v>
      </c>
      <c r="H20" s="10">
        <f t="shared" si="0"/>
        <v>15.991294932894515</v>
      </c>
      <c r="I20" s="10">
        <f t="shared" si="1"/>
        <v>16.922135214351357</v>
      </c>
      <c r="J20" s="10">
        <f t="shared" si="2"/>
        <v>35.653824837599579</v>
      </c>
      <c r="K20" s="10">
        <f t="shared" si="2"/>
        <v>33.692605645904557</v>
      </c>
      <c r="L20">
        <f t="shared" si="8"/>
        <v>2.7565614609602059E-2</v>
      </c>
      <c r="M20" s="118">
        <f t="shared" si="3"/>
        <v>769424337.76324165</v>
      </c>
      <c r="N20" s="10">
        <f t="shared" si="4"/>
        <v>4.5096153766289815</v>
      </c>
      <c r="O20" s="10">
        <f t="shared" si="5"/>
        <v>9.5748045536609592</v>
      </c>
      <c r="R20" s="7">
        <f t="shared" si="6"/>
        <v>2009</v>
      </c>
      <c r="S20" s="154">
        <f>SUM(M35:M38)</f>
        <v>4825451308.7738495</v>
      </c>
      <c r="T20" s="10">
        <f t="shared" si="7"/>
        <v>9.2798673512842029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176822000000</v>
      </c>
      <c r="E21" s="118">
        <f>'GDP Durban'!E21</f>
        <v>28172266574.362953</v>
      </c>
      <c r="F21" s="119">
        <v>4824982237</v>
      </c>
      <c r="G21" s="119">
        <v>802738840</v>
      </c>
      <c r="H21" s="10">
        <f t="shared" si="0"/>
        <v>15.932557359583624</v>
      </c>
      <c r="I21" s="10">
        <f t="shared" si="1"/>
        <v>16.637135652941058</v>
      </c>
      <c r="J21" s="10">
        <f t="shared" si="2"/>
        <v>36.647181546919342</v>
      </c>
      <c r="K21" s="10">
        <f t="shared" si="2"/>
        <v>35.095183103838544</v>
      </c>
      <c r="L21">
        <f t="shared" si="8"/>
        <v>2.776823893329421E-2</v>
      </c>
      <c r="M21" s="118">
        <f t="shared" si="3"/>
        <v>798655828.40480375</v>
      </c>
      <c r="N21" s="10">
        <f t="shared" si="4"/>
        <v>3.7991377718229753</v>
      </c>
      <c r="O21" s="10">
        <f t="shared" si="5"/>
        <v>11.167754063728005</v>
      </c>
      <c r="R21" s="7">
        <f t="shared" si="6"/>
        <v>2010</v>
      </c>
      <c r="S21" s="154">
        <f>SUM(M39:M42)</f>
        <v>5407393468.8974266</v>
      </c>
      <c r="T21" s="10">
        <f t="shared" si="7"/>
        <v>12.059849387879309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189477100000</v>
      </c>
      <c r="E22" s="118">
        <f>'GDP Durban'!E22</f>
        <v>30286824815.027542</v>
      </c>
      <c r="F22" s="119">
        <v>5011501336</v>
      </c>
      <c r="G22" s="119">
        <v>832010091</v>
      </c>
      <c r="H22" s="10">
        <f t="shared" si="0"/>
        <v>15.984424933159492</v>
      </c>
      <c r="I22" s="10">
        <f t="shared" si="1"/>
        <v>16.602012754606594</v>
      </c>
      <c r="J22" s="10">
        <f t="shared" si="2"/>
        <v>37.808450461520536</v>
      </c>
      <c r="K22" s="10">
        <f t="shared" si="2"/>
        <v>36.401992166495901</v>
      </c>
      <c r="L22">
        <f t="shared" si="8"/>
        <v>2.9155986209972038E-2</v>
      </c>
      <c r="M22" s="118">
        <f t="shared" si="3"/>
        <v>858601458.23016584</v>
      </c>
      <c r="N22" s="10">
        <f t="shared" si="4"/>
        <v>7.5058151075031363</v>
      </c>
      <c r="O22" s="10">
        <f t="shared" si="5"/>
        <v>9.4084593320157222</v>
      </c>
      <c r="R22" s="7">
        <f t="shared" si="6"/>
        <v>2011</v>
      </c>
      <c r="S22" s="154">
        <f>SUM(M43:M46)</f>
        <v>5928774272.9091358</v>
      </c>
      <c r="T22" s="10">
        <f>(S22-S21)/S21*100</f>
        <v>9.6419986267065436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182102400000</v>
      </c>
      <c r="E23" s="118">
        <f>'GDP Durban'!E23</f>
        <v>28799051833.053688</v>
      </c>
      <c r="F23" s="119">
        <v>4675546289</v>
      </c>
      <c r="G23" s="119">
        <v>750919883</v>
      </c>
      <c r="H23" s="10">
        <f t="shared" si="0"/>
        <v>15.814756880224362</v>
      </c>
      <c r="I23" s="10">
        <f t="shared" si="1"/>
        <v>16.060580659134182</v>
      </c>
      <c r="J23" s="10">
        <f t="shared" si="2"/>
        <v>38.947833845304061</v>
      </c>
      <c r="K23" s="10">
        <f t="shared" si="2"/>
        <v>38.351697011935009</v>
      </c>
      <c r="L23">
        <f t="shared" si="8"/>
        <v>2.7758558284033102E-2</v>
      </c>
      <c r="M23" s="118">
        <f t="shared" si="3"/>
        <v>816424569.11617792</v>
      </c>
      <c r="N23" s="10">
        <f t="shared" si="4"/>
        <v>-4.9122778338773259</v>
      </c>
      <c r="O23" s="10">
        <f t="shared" si="5"/>
        <v>10.893577853806828</v>
      </c>
      <c r="R23" s="7">
        <f t="shared" si="6"/>
        <v>2012</v>
      </c>
      <c r="S23" s="154">
        <f>SUM(M47:M50)</f>
        <v>6448167596.9489231</v>
      </c>
      <c r="T23" s="10">
        <f>(S23-S22)/S22*100</f>
        <v>8.7605515091558885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186349400000</v>
      </c>
      <c r="E24" s="118">
        <f>'GDP Durban'!E24</f>
        <v>29647297003.968468</v>
      </c>
      <c r="F24" s="119">
        <v>4859349229</v>
      </c>
      <c r="G24" s="119">
        <v>811777848</v>
      </c>
      <c r="H24" s="10">
        <f t="shared" si="0"/>
        <v>15.909521041639238</v>
      </c>
      <c r="I24" s="10">
        <f t="shared" si="1"/>
        <v>16.705484824087335</v>
      </c>
      <c r="J24" s="10">
        <f t="shared" si="2"/>
        <v>38.348632958481282</v>
      </c>
      <c r="K24" s="10">
        <f t="shared" si="2"/>
        <v>36.521441274865225</v>
      </c>
      <c r="L24">
        <f t="shared" si="8"/>
        <v>2.9520196931433672E-2</v>
      </c>
      <c r="M24" s="118">
        <f t="shared" si="3"/>
        <v>840471478.79166031</v>
      </c>
      <c r="N24" s="10">
        <f t="shared" si="4"/>
        <v>2.945392701926453</v>
      </c>
      <c r="O24" s="10">
        <f t="shared" si="5"/>
        <v>9.2338047474500939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197151200000</v>
      </c>
      <c r="E25" s="118">
        <f>'GDP Durban'!E25</f>
        <v>31142548988.348488</v>
      </c>
      <c r="F25" s="119">
        <v>4906222423</v>
      </c>
      <c r="G25" s="119">
        <v>827883368</v>
      </c>
      <c r="H25" s="10">
        <f t="shared" si="0"/>
        <v>15.796276658903668</v>
      </c>
      <c r="I25" s="10">
        <f t="shared" si="1"/>
        <v>16.874150754334849</v>
      </c>
      <c r="J25" s="10">
        <f t="shared" si="2"/>
        <v>40.183909941744602</v>
      </c>
      <c r="K25" s="10">
        <f t="shared" si="2"/>
        <v>37.617072877768557</v>
      </c>
      <c r="L25">
        <f>L37/G37</f>
        <v>2.8159655130830248E-2</v>
      </c>
      <c r="M25" s="118">
        <f t="shared" si="3"/>
        <v>882860390.20944726</v>
      </c>
      <c r="N25" s="10">
        <f t="shared" si="4"/>
        <v>5.0434681589349326</v>
      </c>
      <c r="O25" s="10">
        <f t="shared" si="5"/>
        <v>10.543285206198219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211950000000</v>
      </c>
      <c r="E26" s="118">
        <f>'GDP Durban'!E26</f>
        <v>33644505479.624226</v>
      </c>
      <c r="F26" s="119">
        <v>5280826192</v>
      </c>
      <c r="G26" s="119">
        <v>873224453</v>
      </c>
      <c r="H26" s="10">
        <f t="shared" si="0"/>
        <v>15.873793573778826</v>
      </c>
      <c r="I26" s="10">
        <f t="shared" si="1"/>
        <v>16.535754468171294</v>
      </c>
      <c r="J26" s="10">
        <f t="shared" si="2"/>
        <v>40.135765180282988</v>
      </c>
      <c r="K26" s="10">
        <f t="shared" si="2"/>
        <v>38.529046414168874</v>
      </c>
      <c r="L26">
        <f>AVERAGE(L19:L25)</f>
        <v>2.8349008635733579E-2</v>
      </c>
      <c r="M26" s="118">
        <f t="shared" si="3"/>
        <v>953788376.38685286</v>
      </c>
      <c r="N26" s="10">
        <f t="shared" si="4"/>
        <v>8.0338847414571237</v>
      </c>
      <c r="O26" s="10">
        <f t="shared" si="5"/>
        <v>11.086274923512907</v>
      </c>
      <c r="Q26" s="159">
        <f>M26/E26</f>
        <v>2.8349008635733579E-2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203461000000</v>
      </c>
      <c r="E27" s="118">
        <f>'GDP Durban'!E27</f>
        <v>32145057758.867138</v>
      </c>
      <c r="F27" s="119">
        <v>5154329343</v>
      </c>
      <c r="G27" s="119">
        <v>833477953</v>
      </c>
      <c r="H27" s="10">
        <f t="shared" si="0"/>
        <v>15.799125020946098</v>
      </c>
      <c r="I27" s="10">
        <f t="shared" si="1"/>
        <v>16.170444252498747</v>
      </c>
      <c r="J27" s="10">
        <f t="shared" si="2"/>
        <v>39.473806670176529</v>
      </c>
      <c r="K27" s="10">
        <f t="shared" si="2"/>
        <v>38.567376189334112</v>
      </c>
      <c r="M27" s="118">
        <f t="shared" si="3"/>
        <v>911280520.00227916</v>
      </c>
      <c r="N27" s="10">
        <f t="shared" si="4"/>
        <v>-4.4567387731859585</v>
      </c>
      <c r="O27" s="10">
        <f t="shared" si="5"/>
        <v>11.618458639576188</v>
      </c>
      <c r="Q27" s="159">
        <f t="shared" ref="Q27:Q38" si="9">M27/E27</f>
        <v>2.8349008635733579E-2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213026150000</v>
      </c>
      <c r="E28" s="118">
        <f>'GDP Durban'!E28</f>
        <v>33735841820.309776</v>
      </c>
      <c r="F28" s="119">
        <v>5056692012</v>
      </c>
      <c r="G28" s="119">
        <v>821281896</v>
      </c>
      <c r="H28" s="10">
        <f t="shared" si="0"/>
        <v>15.836479146015536</v>
      </c>
      <c r="I28" s="10">
        <f t="shared" si="1"/>
        <v>16.241485422703654</v>
      </c>
      <c r="J28" s="10">
        <f t="shared" si="2"/>
        <v>42.12757065181529</v>
      </c>
      <c r="K28" s="10">
        <f t="shared" si="2"/>
        <v>41.077055253035525</v>
      </c>
      <c r="M28" s="118">
        <f t="shared" si="3"/>
        <v>956377671.09770381</v>
      </c>
      <c r="N28" s="10">
        <f t="shared" si="4"/>
        <v>4.94876715847189</v>
      </c>
      <c r="O28" s="10">
        <f t="shared" si="5"/>
        <v>13.790615771124202</v>
      </c>
      <c r="Q28" s="159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223253000000</v>
      </c>
      <c r="E29" s="118">
        <f>'GDP Durban'!E29</f>
        <v>35218506534.974113</v>
      </c>
      <c r="F29" s="119">
        <v>5400223668</v>
      </c>
      <c r="G29" s="119">
        <v>898105429</v>
      </c>
      <c r="H29" s="10">
        <f t="shared" si="0"/>
        <v>15.775154884805181</v>
      </c>
      <c r="I29" s="10">
        <f t="shared" si="1"/>
        <v>16.630893166923542</v>
      </c>
      <c r="J29" s="10">
        <f t="shared" si="2"/>
        <v>41.341435785877898</v>
      </c>
      <c r="K29" s="10">
        <f t="shared" si="2"/>
        <v>39.214222960647653</v>
      </c>
      <c r="M29" s="118">
        <f t="shared" si="3"/>
        <v>998409745.89762068</v>
      </c>
      <c r="N29" s="10">
        <f t="shared" si="4"/>
        <v>4.3949243139139389</v>
      </c>
      <c r="O29" s="10">
        <f t="shared" si="5"/>
        <v>13.088066581032232</v>
      </c>
      <c r="Q29" s="15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242639030000</v>
      </c>
      <c r="E30" s="118">
        <f>'GDP Durban'!E30</f>
        <v>38411013432.870895</v>
      </c>
      <c r="F30" s="119">
        <v>5579296845</v>
      </c>
      <c r="G30" s="119">
        <v>902642355</v>
      </c>
      <c r="H30" s="10">
        <f t="shared" si="0"/>
        <v>15.830517222588178</v>
      </c>
      <c r="I30" s="10">
        <f t="shared" si="1"/>
        <v>16.178424989323183</v>
      </c>
      <c r="J30" s="10">
        <f t="shared" si="2"/>
        <v>43.489177353494981</v>
      </c>
      <c r="K30" s="10">
        <f t="shared" si="2"/>
        <v>42.553967493438634</v>
      </c>
      <c r="M30" s="118">
        <f t="shared" si="3"/>
        <v>1088914151.5157356</v>
      </c>
      <c r="N30" s="10">
        <f t="shared" si="4"/>
        <v>9.0648559862310769</v>
      </c>
      <c r="O30" s="10">
        <f t="shared" si="5"/>
        <v>14.167270064746132</v>
      </c>
      <c r="Q30" s="159">
        <f t="shared" si="9"/>
        <v>2.8349008635733582E-2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229576713000</v>
      </c>
      <c r="E31" s="118">
        <f>'GDP Durban'!E31</f>
        <v>36129821624.169907</v>
      </c>
      <c r="F31" s="119">
        <v>5543646776</v>
      </c>
      <c r="G31" s="119">
        <v>903654581</v>
      </c>
      <c r="H31" s="10">
        <f t="shared" si="0"/>
        <v>15.737581199783929</v>
      </c>
      <c r="I31" s="10">
        <f t="shared" si="1"/>
        <v>16.300724369961191</v>
      </c>
      <c r="J31" s="10">
        <f t="shared" si="2"/>
        <v>41.412579530481977</v>
      </c>
      <c r="K31" s="10">
        <f t="shared" si="2"/>
        <v>39.981893949110528</v>
      </c>
      <c r="L31" s="119">
        <v>25767539</v>
      </c>
      <c r="M31" s="118">
        <f t="shared" ref="M31:M38" si="10">L31*K31</f>
        <v>1030235011.6275696</v>
      </c>
      <c r="N31" s="10">
        <f t="shared" si="4"/>
        <v>-5.3887755803785335</v>
      </c>
      <c r="O31" s="10">
        <f t="shared" si="5"/>
        <v>13.05355365491549</v>
      </c>
      <c r="P31" s="129"/>
      <c r="Q31" s="159">
        <f t="shared" si="9"/>
        <v>2.8514810350969717E-2</v>
      </c>
      <c r="R31" s="10"/>
      <c r="S31" s="10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239955649000</v>
      </c>
      <c r="E32" s="118">
        <f>'GDP Durban'!E32</f>
        <v>37833295893.823235</v>
      </c>
      <c r="F32" s="119">
        <v>5265926862</v>
      </c>
      <c r="G32" s="119">
        <v>890416751</v>
      </c>
      <c r="H32" s="10">
        <f t="shared" si="0"/>
        <v>15.766786925621922</v>
      </c>
      <c r="I32" s="10">
        <f t="shared" si="1"/>
        <v>16.909022368415872</v>
      </c>
      <c r="J32" s="10">
        <f t="shared" si="2"/>
        <v>45.56760002338217</v>
      </c>
      <c r="K32" s="10">
        <f t="shared" si="2"/>
        <v>42.48942514989055</v>
      </c>
      <c r="L32" s="119">
        <v>24544885</v>
      </c>
      <c r="M32" s="118">
        <f t="shared" si="10"/>
        <v>1042898054.0201713</v>
      </c>
      <c r="N32" s="10">
        <f t="shared" si="4"/>
        <v>1.2291411425240346</v>
      </c>
      <c r="O32" s="10">
        <f t="shared" si="5"/>
        <v>9.0466753393731754</v>
      </c>
      <c r="P32" s="129"/>
      <c r="Q32" s="159">
        <f t="shared" si="9"/>
        <v>2.7565614609602059E-2</v>
      </c>
      <c r="R32" s="10"/>
      <c r="S32" s="10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253602622999.99997</v>
      </c>
      <c r="E33" s="118">
        <f>'GDP Durban'!E33</f>
        <v>39812340893.737305</v>
      </c>
      <c r="F33" s="119">
        <v>5202135900</v>
      </c>
      <c r="G33" s="119">
        <v>869415812</v>
      </c>
      <c r="H33" s="10">
        <f t="shared" si="0"/>
        <v>15.698710219466976</v>
      </c>
      <c r="I33" s="10">
        <f t="shared" si="1"/>
        <v>16.712670116903329</v>
      </c>
      <c r="J33" s="10">
        <f t="shared" si="2"/>
        <v>48.749711248412403</v>
      </c>
      <c r="K33" s="10">
        <f t="shared" si="2"/>
        <v>45.792059845510728</v>
      </c>
      <c r="L33" s="119">
        <v>24142146</v>
      </c>
      <c r="M33" s="118">
        <f t="shared" si="10"/>
        <v>1105518594.4310575</v>
      </c>
      <c r="N33" s="10">
        <f t="shared" si="4"/>
        <v>6.0044737996677657</v>
      </c>
      <c r="O33" s="10">
        <f t="shared" si="5"/>
        <v>10.727945011908965</v>
      </c>
      <c r="P33" s="129"/>
      <c r="Q33" s="159">
        <f t="shared" si="9"/>
        <v>2.776823893329421E-2</v>
      </c>
      <c r="R33" s="10"/>
      <c r="S33" s="10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268739914999.99997</v>
      </c>
      <c r="E34" s="118">
        <f>'GDP Durban'!E34</f>
        <v>42428001509.453362</v>
      </c>
      <c r="F34" s="119">
        <v>5460259824</v>
      </c>
      <c r="G34" s="119">
        <v>899391940</v>
      </c>
      <c r="H34" s="10">
        <f t="shared" si="0"/>
        <v>15.787755797069956</v>
      </c>
      <c r="I34" s="10">
        <f t="shared" si="1"/>
        <v>16.47159602271703</v>
      </c>
      <c r="J34" s="10">
        <f t="shared" si="2"/>
        <v>49.217422551722144</v>
      </c>
      <c r="K34" s="10">
        <f t="shared" si="2"/>
        <v>47.17409576680592</v>
      </c>
      <c r="L34" s="119">
        <v>26222659</v>
      </c>
      <c r="M34" s="118">
        <f t="shared" si="10"/>
        <v>1237030226.926295</v>
      </c>
      <c r="N34" s="10">
        <f t="shared" si="4"/>
        <v>11.895922253837671</v>
      </c>
      <c r="O34" s="10">
        <f t="shared" si="5"/>
        <v>13.602181145720838</v>
      </c>
      <c r="P34" s="129"/>
      <c r="Q34" s="159">
        <f t="shared" si="9"/>
        <v>2.9155986209972038E-2</v>
      </c>
      <c r="R34" s="10"/>
      <c r="S34" s="10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251142525000.00003</v>
      </c>
      <c r="E35" s="118">
        <f>'GDP Durban'!E35</f>
        <v>39458267353.183823</v>
      </c>
      <c r="F35" s="119">
        <v>5206564996</v>
      </c>
      <c r="G35" s="119">
        <v>842784368</v>
      </c>
      <c r="H35" s="10">
        <f t="shared" si="0"/>
        <v>15.711503797767351</v>
      </c>
      <c r="I35" s="10">
        <f t="shared" si="1"/>
        <v>16.186955673221753</v>
      </c>
      <c r="J35" s="10">
        <f t="shared" si="2"/>
        <v>48.235741836113256</v>
      </c>
      <c r="K35" s="10">
        <f t="shared" si="2"/>
        <v>46.818935959647298</v>
      </c>
      <c r="L35" s="119">
        <v>23394479</v>
      </c>
      <c r="M35" s="118">
        <f t="shared" si="10"/>
        <v>1095304614.1103137</v>
      </c>
      <c r="N35" s="10">
        <f t="shared" si="4"/>
        <v>-11.456923988683238</v>
      </c>
      <c r="O35" s="10">
        <f t="shared" si="5"/>
        <v>6.3159960347248214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258679906999.99997</v>
      </c>
      <c r="E36" s="118">
        <f>'GDP Durban'!E36</f>
        <v>40739306386.041023</v>
      </c>
      <c r="F36" s="119">
        <v>4994646966</v>
      </c>
      <c r="G36" s="119">
        <v>831381344</v>
      </c>
      <c r="H36" s="10">
        <f t="shared" si="0"/>
        <v>15.7489257122862</v>
      </c>
      <c r="I36" s="10">
        <f t="shared" si="1"/>
        <v>16.645447609399667</v>
      </c>
      <c r="J36" s="10">
        <f t="shared" si="2"/>
        <v>51.791429656772259</v>
      </c>
      <c r="K36" s="10">
        <f t="shared" si="2"/>
        <v>49.001949201834655</v>
      </c>
      <c r="L36" s="119">
        <v>24542541</v>
      </c>
      <c r="M36" s="118">
        <f t="shared" si="10"/>
        <v>1202632347.3659444</v>
      </c>
      <c r="N36" s="10">
        <f t="shared" si="4"/>
        <v>9.7988935564569086</v>
      </c>
      <c r="O36" s="10">
        <f t="shared" si="5"/>
        <v>15.316386173128633</v>
      </c>
      <c r="P36" s="129"/>
      <c r="Q36" s="159">
        <f t="shared" si="9"/>
        <v>2.9520196931433672E-2</v>
      </c>
      <c r="R36" s="10"/>
      <c r="S36" s="10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272765306000.00003</v>
      </c>
      <c r="E37" s="118">
        <f>'GDP Durban'!E37</f>
        <v>42963927592.891296</v>
      </c>
      <c r="F37" s="119">
        <v>5002707417</v>
      </c>
      <c r="G37" s="119">
        <v>835393434</v>
      </c>
      <c r="H37" s="10">
        <f t="shared" si="0"/>
        <v>15.751243522477631</v>
      </c>
      <c r="I37" s="10">
        <f t="shared" si="1"/>
        <v>16.698826542627685</v>
      </c>
      <c r="J37" s="10">
        <f>D37/F37</f>
        <v>54.523537609475198</v>
      </c>
      <c r="K37" s="10">
        <f>E37/G37</f>
        <v>51.429572994335139</v>
      </c>
      <c r="L37" s="119">
        <v>23524391</v>
      </c>
      <c r="M37" s="118">
        <f t="shared" si="10"/>
        <v>1209849384.0817807</v>
      </c>
      <c r="N37" s="10">
        <f t="shared" ref="N37:N45" si="11">(M37-M36)/M36*100</f>
        <v>0.60010332597849558</v>
      </c>
      <c r="O37" s="10">
        <f t="shared" ref="O37:O45" si="12">(M37-M33)/M33*100</f>
        <v>9.4372713562919195</v>
      </c>
      <c r="Q37" s="159">
        <f t="shared" si="9"/>
        <v>2.8159655130830248E-2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299052091000</v>
      </c>
      <c r="E38" s="118">
        <f>'GDP Durban'!E38</f>
        <v>47190741424.894417</v>
      </c>
      <c r="F38" s="119">
        <v>5074816265</v>
      </c>
      <c r="G38" s="119">
        <v>901763015</v>
      </c>
      <c r="H38" s="10">
        <f t="shared" si="0"/>
        <v>15.78010749468206</v>
      </c>
      <c r="I38" s="10">
        <f>G38/F38*100</f>
        <v>17.769372680924043</v>
      </c>
      <c r="J38" s="10">
        <f>D38/F38</f>
        <v>58.928653843588954</v>
      </c>
      <c r="K38" s="10">
        <f>E38/G38</f>
        <v>52.331644389844946</v>
      </c>
      <c r="L38" s="119">
        <v>25179124</v>
      </c>
      <c r="M38" s="118">
        <f t="shared" si="10"/>
        <v>1317664963.2158103</v>
      </c>
      <c r="N38" s="10">
        <f t="shared" si="11"/>
        <v>8.9114877068649854</v>
      </c>
      <c r="O38" s="10">
        <f t="shared" si="12"/>
        <v>6.5184127707107073</v>
      </c>
      <c r="Q38" s="159">
        <f t="shared" si="9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284441000000</v>
      </c>
      <c r="E39" s="118">
        <f>'GDP Durban'!E39</f>
        <v>44714533062.844406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1261283362.109612</v>
      </c>
      <c r="N39" s="10">
        <f t="shared" si="11"/>
        <v>-4.2789026558463634</v>
      </c>
      <c r="O39" s="10">
        <f t="shared" si="12"/>
        <v>15.153660987187422</v>
      </c>
      <c r="Q39" s="159">
        <f>(Q27+Q31+Q35)/3</f>
        <v>2.8207459090245468E-2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291037000000</v>
      </c>
      <c r="E40" s="118">
        <f>'GDP Durban'!E40</f>
        <v>45905915551.935257</v>
      </c>
      <c r="F40" s="119"/>
      <c r="G40" s="119"/>
      <c r="H40" s="10"/>
      <c r="I40" s="10"/>
      <c r="J40" s="10"/>
      <c r="K40" s="10"/>
      <c r="L40" s="119"/>
      <c r="M40" s="158">
        <f t="shared" si="13"/>
        <v>1307321213.4098489</v>
      </c>
      <c r="N40" s="10">
        <f t="shared" si="11"/>
        <v>3.650079964841082</v>
      </c>
      <c r="O40" s="10">
        <f t="shared" si="12"/>
        <v>8.7049767348432354</v>
      </c>
      <c r="Q40" s="159">
        <f t="shared" ref="Q40:Q52" si="14">(Q28+Q32+Q36)/3</f>
        <v>2.8478273392256438E-2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306907000000</v>
      </c>
      <c r="E41" s="118">
        <f>'GDP Durban'!E41</f>
        <v>48185016185.825264</v>
      </c>
      <c r="F41" s="119"/>
      <c r="G41" s="119"/>
      <c r="H41" s="10"/>
      <c r="I41" s="10"/>
      <c r="J41" s="10"/>
      <c r="K41" s="10"/>
      <c r="L41" s="119"/>
      <c r="M41" s="158">
        <f t="shared" si="13"/>
        <v>1353627973.5612936</v>
      </c>
      <c r="N41" s="10">
        <f t="shared" si="11"/>
        <v>3.5421103609773192</v>
      </c>
      <c r="O41" s="10">
        <f t="shared" si="12"/>
        <v>11.884007329444085</v>
      </c>
      <c r="Q41" s="159">
        <f t="shared" si="14"/>
        <v>2.8092300899952682E-2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329171000000</v>
      </c>
      <c r="E42" s="118">
        <f>'GDP Durban'!E42</f>
        <v>52155377252.730637</v>
      </c>
      <c r="F42" s="119"/>
      <c r="G42" s="119"/>
      <c r="H42" s="10"/>
      <c r="I42" s="10"/>
      <c r="J42" s="10"/>
      <c r="K42" s="10"/>
      <c r="L42" s="119"/>
      <c r="M42" s="158">
        <f t="shared" si="13"/>
        <v>1485160919.8166723</v>
      </c>
      <c r="N42" s="10">
        <f t="shared" si="11"/>
        <v>9.7170676747559686</v>
      </c>
      <c r="O42" s="10">
        <f t="shared" si="12"/>
        <v>12.711573979479724</v>
      </c>
      <c r="Q42" s="159">
        <f t="shared" si="14"/>
        <v>2.8475700839435795E-2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311800000000</v>
      </c>
      <c r="E43" s="118">
        <f>'GDP Durban'!E43</f>
        <v>49008082906.163834</v>
      </c>
      <c r="F43" s="119"/>
      <c r="G43" s="119"/>
      <c r="H43" s="10"/>
      <c r="I43" s="10"/>
      <c r="J43" s="10"/>
      <c r="K43" s="10"/>
      <c r="L43" s="119"/>
      <c r="M43" s="158">
        <f t="shared" si="13"/>
        <v>1380081136.3801041</v>
      </c>
      <c r="N43" s="10">
        <f t="shared" si="11"/>
        <v>-7.0753129869279938</v>
      </c>
      <c r="O43" s="10">
        <f t="shared" si="12"/>
        <v>9.4188013446710261</v>
      </c>
      <c r="Q43" s="159">
        <f t="shared" si="14"/>
        <v>2.8160275908416094E-2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324740000000</v>
      </c>
      <c r="E44" s="118">
        <f>'GDP Durban'!E44</f>
        <v>51105508506.779564</v>
      </c>
      <c r="F44" s="119"/>
      <c r="G44" s="119"/>
      <c r="H44" s="10"/>
      <c r="I44" s="10"/>
      <c r="J44" s="10"/>
      <c r="K44" s="10"/>
      <c r="L44" s="119"/>
      <c r="M44" s="158">
        <f t="shared" si="13"/>
        <v>1457598690.1443906</v>
      </c>
      <c r="N44" s="10">
        <f t="shared" si="11"/>
        <v>5.6168837991374811</v>
      </c>
      <c r="O44" s="10">
        <f t="shared" si="12"/>
        <v>11.495069091901076</v>
      </c>
      <c r="Q44" s="15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338633000000</v>
      </c>
      <c r="E45" s="118">
        <f>'GDP Durban'!E45</f>
        <v>53139973130.399345</v>
      </c>
      <c r="F45" s="119"/>
      <c r="G45" s="119"/>
      <c r="H45" s="10"/>
      <c r="I45" s="10"/>
      <c r="J45" s="10"/>
      <c r="K45" s="10"/>
      <c r="L45" s="119"/>
      <c r="M45" s="158">
        <f t="shared" si="13"/>
        <v>1488276967.6006579</v>
      </c>
      <c r="N45" s="10">
        <f t="shared" si="11"/>
        <v>2.1047135719659811</v>
      </c>
      <c r="O45" s="10">
        <f t="shared" si="12"/>
        <v>9.9472673932050135</v>
      </c>
      <c r="Q45" s="159">
        <f t="shared" si="14"/>
        <v>2.800673165469238E-2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355142000000</v>
      </c>
      <c r="E46" s="118">
        <f>'GDP Durban'!E46</f>
        <v>56203847555.518486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1602817478.7839832</v>
      </c>
      <c r="N46" s="10">
        <f t="shared" ref="N46:N49" si="16">(M46-M45)/M45*100</f>
        <v>7.6961824765710798</v>
      </c>
      <c r="O46" s="10">
        <f t="shared" ref="O46:O49" si="17">(M46-M42)/M42*100</f>
        <v>7.9221421327080419</v>
      </c>
      <c r="Q46" s="15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341036000000</v>
      </c>
      <c r="E47" s="118">
        <f>'GDP Durban'!E47</f>
        <v>53494548582.739845</v>
      </c>
      <c r="F47" s="119"/>
      <c r="G47" s="119"/>
      <c r="H47" s="10"/>
      <c r="I47" s="10"/>
      <c r="J47" s="10"/>
      <c r="K47" s="10"/>
      <c r="L47" s="119"/>
      <c r="M47" s="158">
        <f t="shared" si="15"/>
        <v>1500099361.0323102</v>
      </c>
      <c r="N47" s="10">
        <f t="shared" si="16"/>
        <v>-6.4085973051406082</v>
      </c>
      <c r="O47" s="10">
        <f t="shared" si="17"/>
        <v>8.6964614969674194</v>
      </c>
      <c r="Q47" s="159">
        <f t="shared" si="14"/>
        <v>2.8042097760898221E-2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352775000000</v>
      </c>
      <c r="E48" s="118">
        <f>'GDP Durban'!E48</f>
        <v>55434234904.91185</v>
      </c>
      <c r="F48" s="119"/>
      <c r="G48" s="119"/>
      <c r="H48" s="10"/>
      <c r="I48" s="10"/>
      <c r="J48" s="10"/>
      <c r="K48" s="10"/>
      <c r="L48" s="119"/>
      <c r="M48" s="158">
        <f t="shared" si="15"/>
        <v>1598720229.7514374</v>
      </c>
      <c r="N48" s="10">
        <f t="shared" si="16"/>
        <v>6.5742890958409657</v>
      </c>
      <c r="O48" s="10">
        <f t="shared" si="17"/>
        <v>9.6817828227512521</v>
      </c>
      <c r="Q48" s="159">
        <f t="shared" si="14"/>
        <v>2.8839943989373614E-2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365932000000</v>
      </c>
      <c r="E49" s="118">
        <f>'GDP Durban'!E49</f>
        <v>57466595302.16272</v>
      </c>
      <c r="F49" s="119"/>
      <c r="G49" s="119"/>
      <c r="H49" s="10"/>
      <c r="I49" s="10"/>
      <c r="J49" s="10"/>
      <c r="K49" s="10"/>
      <c r="L49" s="119"/>
      <c r="M49" s="158">
        <f t="shared" si="15"/>
        <v>1614019968.6375105</v>
      </c>
      <c r="N49" s="10">
        <f t="shared" si="16"/>
        <v>0.95699914227343297</v>
      </c>
      <c r="O49" s="10">
        <f t="shared" si="17"/>
        <v>8.4488978714473131</v>
      </c>
      <c r="Q49" s="159">
        <f t="shared" si="14"/>
        <v>2.8086229228491771E-2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387686000000</v>
      </c>
      <c r="E50" s="118">
        <f>'GDP Durban'!E50</f>
        <v>61307645759.290802</v>
      </c>
      <c r="F50" s="119"/>
      <c r="G50" s="119"/>
      <c r="H50" s="10"/>
      <c r="I50" s="10"/>
      <c r="J50" s="10"/>
      <c r="K50" s="10"/>
      <c r="L50" s="119"/>
      <c r="M50" s="158">
        <f t="shared" ref="M50:M52" si="18">E50*Q50</f>
        <v>1735328037.5276656</v>
      </c>
      <c r="N50" s="10">
        <f t="shared" ref="N50:N52" si="19">(M50-M49)/M49*100</f>
        <v>7.5158964106595523</v>
      </c>
      <c r="O50" s="10">
        <f t="shared" ref="O50:O52" si="20">(M50-M46)/M46*100</f>
        <v>8.2673517413982012</v>
      </c>
      <c r="Q50" s="159">
        <f t="shared" si="14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366349840000</v>
      </c>
      <c r="E51" s="118">
        <f>'GDP Durban'!E51</f>
        <v>57565095554.79866</v>
      </c>
      <c r="F51" s="119"/>
      <c r="G51" s="119"/>
      <c r="H51" s="10"/>
      <c r="I51" s="10"/>
      <c r="J51" s="10"/>
      <c r="K51" s="10"/>
      <c r="L51" s="119"/>
      <c r="M51" s="158">
        <f t="shared" si="18"/>
        <v>1619686696.1895442</v>
      </c>
      <c r="N51" s="10">
        <f t="shared" si="19"/>
        <v>-6.6639470369461939</v>
      </c>
      <c r="O51" s="10">
        <f t="shared" si="20"/>
        <v>7.9719609423030873</v>
      </c>
      <c r="Q51" s="159">
        <f t="shared" si="14"/>
        <v>2.8136610919853259E-2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383244014174.20917</v>
      </c>
      <c r="E52" s="118">
        <f>'GDP Durban'!E52</f>
        <v>60228489111.21093</v>
      </c>
      <c r="F52" s="119"/>
      <c r="G52" s="119"/>
      <c r="H52" s="10"/>
      <c r="I52" s="10"/>
      <c r="J52" s="10"/>
      <c r="K52" s="10"/>
      <c r="L52" s="119"/>
      <c r="M52" s="158">
        <f t="shared" si="18"/>
        <v>1723329383.5606771</v>
      </c>
      <c r="N52" s="10">
        <f t="shared" si="19"/>
        <v>6.398934288647391</v>
      </c>
      <c r="O52" s="10">
        <f t="shared" si="20"/>
        <v>7.7943064390079906</v>
      </c>
      <c r="Q52" s="159">
        <f t="shared" si="14"/>
        <v>2.8613193008686925E-2</v>
      </c>
    </row>
    <row r="53" spans="1:17">
      <c r="M53" s="10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49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9" t="s">
        <v>93</v>
      </c>
      <c r="B1" s="230"/>
      <c r="C1" s="230"/>
      <c r="D1" s="230"/>
      <c r="E1" s="230"/>
      <c r="F1" s="230"/>
      <c r="G1" s="230"/>
      <c r="H1" s="231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'GDP Durban'!O11</f>
        <v>9.6224615891290064</v>
      </c>
      <c r="E3" s="126">
        <f>'GDP PMB'!O11</f>
        <v>9.6224615891290064</v>
      </c>
      <c r="F3" s="126">
        <f>'GDP RBay'!O11</f>
        <v>9.6224615891289869</v>
      </c>
      <c r="G3" s="126">
        <f>'GDP Port Shepstone'!O11</f>
        <v>9.6224615891290117</v>
      </c>
      <c r="H3" s="126">
        <f>'GDP Newcastle'!O11</f>
        <v>9.6224615891290028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'GDP Durban'!O12</f>
        <v>9.0078059198263194</v>
      </c>
      <c r="E4" s="126">
        <f>'GDP PMB'!O12</f>
        <v>9.0078059198263123</v>
      </c>
      <c r="F4" s="126">
        <f>'GDP RBay'!O12</f>
        <v>9.0078059198262999</v>
      </c>
      <c r="G4" s="126">
        <f>'GDP Port Shepstone'!O12</f>
        <v>9.0078059198263141</v>
      </c>
      <c r="H4" s="126">
        <f>'GDP Newcastle'!O12</f>
        <v>9.0078059198262999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'GDP Durban'!O13</f>
        <v>8.2918003608103348</v>
      </c>
      <c r="E5" s="126">
        <f>'GDP PMB'!O13</f>
        <v>8.2918003608103312</v>
      </c>
      <c r="F5" s="126">
        <f>'GDP RBay'!O13</f>
        <v>8.2918003608103454</v>
      </c>
      <c r="G5" s="126">
        <f>'GDP Port Shepstone'!O13</f>
        <v>8.2918003608103383</v>
      </c>
      <c r="H5" s="126">
        <f>'GDP Newcastle'!O13</f>
        <v>8.2918003608103454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'GDP Durban'!O14</f>
        <v>9.9845548726080491</v>
      </c>
      <c r="E6" s="126">
        <f>'GDP PMB'!O14</f>
        <v>9.9845548726080473</v>
      </c>
      <c r="F6" s="126">
        <f>'GDP RBay'!O14</f>
        <v>9.9845548726080349</v>
      </c>
      <c r="G6" s="126">
        <f>'GDP Port Shepstone'!O14</f>
        <v>9.9845548726080349</v>
      </c>
      <c r="H6" s="126">
        <f>'GDP Newcastle'!O14</f>
        <v>9.9845548726080384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'GDP Durban'!O15</f>
        <v>9.1701646986601979</v>
      </c>
      <c r="E7" s="126">
        <f>'GDP PMB'!O15</f>
        <v>9.1701646986601926</v>
      </c>
      <c r="F7" s="126">
        <f>'GDP RBay'!O15</f>
        <v>9.1701646986602068</v>
      </c>
      <c r="G7" s="126">
        <f>'GDP Port Shepstone'!O15</f>
        <v>9.170164698660205</v>
      </c>
      <c r="H7" s="126">
        <f>'GDP Newcastle'!O15</f>
        <v>9.1701646986602139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'GDP Durban'!O16</f>
        <v>8.3111129238633605</v>
      </c>
      <c r="E8" s="126">
        <f>'GDP PMB'!O16</f>
        <v>8.3111129238633499</v>
      </c>
      <c r="F8" s="126">
        <f>'GDP RBay'!O16</f>
        <v>8.3111129238633712</v>
      </c>
      <c r="G8" s="126">
        <f>'GDP Port Shepstone'!O16</f>
        <v>8.3111129238633517</v>
      </c>
      <c r="H8" s="126">
        <f>'GDP Newcastle'!O16</f>
        <v>8.3111129238633694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'GDP Durban'!O17</f>
        <v>8.4712625717624555</v>
      </c>
      <c r="E9" s="126">
        <f>'GDP PMB'!O17</f>
        <v>8.4712625717624626</v>
      </c>
      <c r="F9" s="126">
        <f>'GDP RBay'!O17</f>
        <v>8.4712625717624519</v>
      </c>
      <c r="G9" s="126">
        <f>'GDP Port Shepstone'!O17</f>
        <v>8.4712625717624483</v>
      </c>
      <c r="H9" s="126">
        <f>'GDP Newcastle'!O17</f>
        <v>8.4712625717624608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'GDP Durban'!O18</f>
        <v>11.241660192234168</v>
      </c>
      <c r="E10" s="126">
        <f>'GDP PMB'!O18</f>
        <v>11.241660192234185</v>
      </c>
      <c r="F10" s="126">
        <f>'GDP RBay'!O18</f>
        <v>11.24166019223418</v>
      </c>
      <c r="G10" s="126">
        <f>'GDP Port Shepstone'!O18</f>
        <v>11.241660192234175</v>
      </c>
      <c r="H10" s="126">
        <f>'GDP Newcastle'!O18</f>
        <v>11.241660192234166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'GDP Durban'!O19</f>
        <v>8.1224199029757997</v>
      </c>
      <c r="E11" s="126">
        <f>'GDP PMB'!O19</f>
        <v>8.1224199029758033</v>
      </c>
      <c r="F11" s="126">
        <f>'GDP RBay'!O19</f>
        <v>8.1224199029758033</v>
      </c>
      <c r="G11" s="126">
        <f>'GDP Port Shepstone'!O19</f>
        <v>8.1224199029758033</v>
      </c>
      <c r="H11" s="126">
        <f>'GDP Newcastle'!O19</f>
        <v>8.1224199029757944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'GDP Durban'!O20</f>
        <v>9.5748045536609627</v>
      </c>
      <c r="E12" s="126">
        <f>'GDP PMB'!O20</f>
        <v>9.5748045536609627</v>
      </c>
      <c r="F12" s="126">
        <f>'GDP RBay'!O20</f>
        <v>9.5748045536609574</v>
      </c>
      <c r="G12" s="126">
        <f>'GDP Port Shepstone'!O20</f>
        <v>9.5748045536609574</v>
      </c>
      <c r="H12" s="126">
        <f>'GDP Newcastle'!O20</f>
        <v>9.5748045536609592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'GDP Durban'!O21</f>
        <v>11.167754063728019</v>
      </c>
      <c r="E13" s="126">
        <f>'GDP PMB'!O21</f>
        <v>11.167754063728012</v>
      </c>
      <c r="F13" s="126">
        <f>'GDP RBay'!O21</f>
        <v>11.16775406372801</v>
      </c>
      <c r="G13" s="126">
        <f>'GDP Port Shepstone'!O21</f>
        <v>11.167754063728019</v>
      </c>
      <c r="H13" s="126">
        <f>'GDP Newcastle'!O21</f>
        <v>11.167754063728005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'GDP Durban'!O22</f>
        <v>9.408459332015715</v>
      </c>
      <c r="E14" s="126">
        <f>'GDP PMB'!O22</f>
        <v>9.4084593320157168</v>
      </c>
      <c r="F14" s="126">
        <f>'GDP RBay'!O22</f>
        <v>9.4084593320157079</v>
      </c>
      <c r="G14" s="126">
        <f>'GDP Port Shepstone'!O22</f>
        <v>9.408459332015715</v>
      </c>
      <c r="H14" s="126">
        <f>'GDP Newcastle'!O22</f>
        <v>9.4084593320157222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'GDP Durban'!O23</f>
        <v>10.893577853806844</v>
      </c>
      <c r="E15" s="126">
        <f>'GDP PMB'!O23</f>
        <v>10.893577853806846</v>
      </c>
      <c r="F15" s="126">
        <f>'GDP RBay'!O23</f>
        <v>10.893577853806837</v>
      </c>
      <c r="G15" s="126">
        <f>'GDP Port Shepstone'!O23</f>
        <v>10.89357785380683</v>
      </c>
      <c r="H15" s="126">
        <f>'GDP Newcastle'!O23</f>
        <v>10.893577853806828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'GDP Durban'!O24</f>
        <v>9.2338047474500939</v>
      </c>
      <c r="E16" s="126">
        <f>'GDP PMB'!O24</f>
        <v>9.2338047474501064</v>
      </c>
      <c r="F16" s="126">
        <f>'GDP RBay'!O24</f>
        <v>9.2338047474500957</v>
      </c>
      <c r="G16" s="126">
        <f>'GDP Port Shepstone'!O24</f>
        <v>9.2338047474500993</v>
      </c>
      <c r="H16" s="126">
        <f>'GDP Newcastle'!O24</f>
        <v>9.2338047474500939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'GDP Durban'!O25</f>
        <v>10.54328520619822</v>
      </c>
      <c r="E17" s="126">
        <f>'GDP PMB'!O25</f>
        <v>10.543285206198222</v>
      </c>
      <c r="F17" s="126">
        <f>'GDP RBay'!O25</f>
        <v>10.543285206198222</v>
      </c>
      <c r="G17" s="126">
        <f>'GDP Port Shepstone'!O25</f>
        <v>10.543285206198224</v>
      </c>
      <c r="H17" s="126">
        <f>'GDP Newcastle'!O25</f>
        <v>10.543285206198219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'GDP Durban'!O26</f>
        <v>11.086274923512914</v>
      </c>
      <c r="E18" s="126">
        <f>'GDP PMB'!O26</f>
        <v>11.086274923512905</v>
      </c>
      <c r="F18" s="126">
        <f>'GDP RBay'!O26</f>
        <v>11.086274923512917</v>
      </c>
      <c r="G18" s="126">
        <f>'GDP Port Shepstone'!O26</f>
        <v>11.08627492351291</v>
      </c>
      <c r="H18" s="126">
        <f>'GDP Newcastle'!O26</f>
        <v>11.086274923512907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'GDP Durban'!O27</f>
        <v>11.618458639576181</v>
      </c>
      <c r="E19" s="126">
        <f>'GDP PMB'!O27</f>
        <v>11.618458639576183</v>
      </c>
      <c r="F19" s="126">
        <f>'GDP RBay'!O27</f>
        <v>11.618458639576188</v>
      </c>
      <c r="G19" s="126">
        <f>'GDP Port Shepstone'!O27</f>
        <v>11.618458639576181</v>
      </c>
      <c r="H19" s="126">
        <f>'GDP Newcastle'!O27</f>
        <v>11.618458639576188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'GDP Durban'!O28</f>
        <v>13.790615771124196</v>
      </c>
      <c r="E20" s="126">
        <f>'GDP PMB'!O28</f>
        <v>13.790615771124202</v>
      </c>
      <c r="F20" s="126">
        <f>'GDP RBay'!O28</f>
        <v>13.790615771124202</v>
      </c>
      <c r="G20" s="126">
        <f>'GDP Port Shepstone'!O28</f>
        <v>13.790615771124207</v>
      </c>
      <c r="H20" s="126">
        <f>'GDP Newcastle'!O28</f>
        <v>13.790615771124202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'GDP Durban'!O29</f>
        <v>13.088066581032226</v>
      </c>
      <c r="E21" s="126">
        <f>'GDP PMB'!O29</f>
        <v>13.088066581032223</v>
      </c>
      <c r="F21" s="126">
        <f>'GDP RBay'!O29</f>
        <v>13.088066581032217</v>
      </c>
      <c r="G21" s="126">
        <f>'GDP Port Shepstone'!O29</f>
        <v>13.088066581032223</v>
      </c>
      <c r="H21" s="126">
        <f>'GDP Newcastle'!O29</f>
        <v>13.088066581032232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'GDP Durban'!O30</f>
        <v>14.167270064746107</v>
      </c>
      <c r="E22" s="126">
        <f>'GDP PMB'!O30</f>
        <v>14.167270064746114</v>
      </c>
      <c r="F22" s="126">
        <f>'GDP RBay'!O30</f>
        <v>14.167270064746104</v>
      </c>
      <c r="G22" s="126">
        <f>'GDP Port Shepstone'!O30</f>
        <v>14.167270064746123</v>
      </c>
      <c r="H22" s="126">
        <f>'GDP Newcastle'!O30</f>
        <v>14.167270064746132</v>
      </c>
    </row>
    <row r="23" spans="1:8">
      <c r="A23" s="122" t="str">
        <f>'GDP Durban'!A31</f>
        <v>2008q1</v>
      </c>
      <c r="B23" s="10">
        <f>('GDP Durban'!D31-'GDP Durban'!D27)/'GDP Durban'!D27*100</f>
        <v>12.835734121035481</v>
      </c>
      <c r="C23" s="10">
        <f>('GDP Durban'!E31-'GDP Durban'!E27)/'GDP Durban'!E27*100</f>
        <v>12.396194448285231</v>
      </c>
      <c r="D23" s="10">
        <f>'GDP Durban'!O31</f>
        <v>14.767366459183744</v>
      </c>
      <c r="E23" s="10">
        <f>'GDP PMB'!O31</f>
        <v>14.693303007430172</v>
      </c>
      <c r="F23" s="10">
        <f>'GDP RBay'!O31</f>
        <v>14.342858459294783</v>
      </c>
      <c r="G23" s="10">
        <f>'GDP Port Shepstone'!O31</f>
        <v>8.1436374588692182</v>
      </c>
      <c r="H23" s="10">
        <f>'GDP Newcastle'!O31</f>
        <v>13.05355365491549</v>
      </c>
    </row>
    <row r="24" spans="1:8">
      <c r="A24" s="122" t="str">
        <f>'GDP Durban'!A32</f>
        <v>2008q2</v>
      </c>
      <c r="B24" s="10">
        <f>('GDP Durban'!D32-'GDP Durban'!D28)/'GDP Durban'!D28*100</f>
        <v>12.641405292261068</v>
      </c>
      <c r="C24" s="10">
        <f>('GDP Durban'!E32-'GDP Durban'!E28)/'GDP Durban'!E28*100</f>
        <v>12.145699803010974</v>
      </c>
      <c r="D24" s="10">
        <f>'GDP Durban'!O32</f>
        <v>14.712455518988815</v>
      </c>
      <c r="E24" s="10">
        <f>'GDP PMB'!O32</f>
        <v>5.7485789408601757</v>
      </c>
      <c r="F24" s="10">
        <f>'GDP RBay'!O32</f>
        <v>23.688835546232447</v>
      </c>
      <c r="G24" s="10">
        <f>'GDP Port Shepstone'!O32</f>
        <v>3.5985002116099141</v>
      </c>
      <c r="H24" s="10">
        <f>'GDP Newcastle'!O32</f>
        <v>9.0466753393731754</v>
      </c>
    </row>
    <row r="25" spans="1:8">
      <c r="A25" s="122" t="str">
        <f>'GDP Durban'!A33</f>
        <v>2008q3</v>
      </c>
      <c r="B25" s="10">
        <f>('GDP Durban'!D33-'GDP Durban'!D29)/'GDP Durban'!D29*100</f>
        <v>13.594273313236538</v>
      </c>
      <c r="C25" s="10">
        <f>('GDP Durban'!E33-'GDP Durban'!E29)/'GDP Durban'!E29*100</f>
        <v>13.043807959889598</v>
      </c>
      <c r="D25" s="10">
        <f>'GDP Durban'!O33</f>
        <v>14.729721466689224</v>
      </c>
      <c r="E25" s="10">
        <f>'GDP PMB'!O33</f>
        <v>8.8085084735887982</v>
      </c>
      <c r="F25" s="10">
        <f>'GDP RBay'!O33</f>
        <v>23.573932236147595</v>
      </c>
      <c r="G25" s="10">
        <f>'GDP Port Shepstone'!O33</f>
        <v>4.9426089848969994</v>
      </c>
      <c r="H25" s="10">
        <f>'GDP Newcastle'!O33</f>
        <v>10.727945011908965</v>
      </c>
    </row>
    <row r="26" spans="1:8">
      <c r="A26" s="122" t="str">
        <f>'GDP Durban'!A34</f>
        <v>2008q4</v>
      </c>
      <c r="B26" s="10">
        <f>('GDP Durban'!D34-'GDP Durban'!D30)/'GDP Durban'!D30*100</f>
        <v>10.757084299257201</v>
      </c>
      <c r="C26" s="10">
        <f>('GDP Durban'!E34-'GDP Durban'!E30)/'GDP Durban'!E30*100</f>
        <v>10.457907036487764</v>
      </c>
      <c r="D26" s="10">
        <f>'GDP Durban'!O34</f>
        <v>8.6784091084747992</v>
      </c>
      <c r="E26" s="10">
        <f>'GDP PMB'!O34</f>
        <v>12.146754972145038</v>
      </c>
      <c r="F26" s="10">
        <f>'GDP RBay'!O34</f>
        <v>11.685374488928661</v>
      </c>
      <c r="G26" s="10">
        <f>'GDP Port Shepstone'!O34</f>
        <v>17.677098827950964</v>
      </c>
      <c r="H26" s="10">
        <f>'GDP Newcastle'!O34</f>
        <v>13.602181145720838</v>
      </c>
    </row>
    <row r="27" spans="1:8">
      <c r="A27" s="122" t="str">
        <f>'GDP Durban'!A35</f>
        <v>2009q1</v>
      </c>
      <c r="B27" s="10">
        <f>('GDP Durban'!D35-'GDP Durban'!D31)/'GDP Durban'!D31*100</f>
        <v>9.3937280128233347</v>
      </c>
      <c r="C27" s="10">
        <f>('GDP Durban'!E35-'GDP Durban'!E31)/'GDP Durban'!E31*100</f>
        <v>9.2124610069684731</v>
      </c>
      <c r="D27" s="10">
        <f>'GDP Durban'!O35</f>
        <v>5.5823682710189777</v>
      </c>
      <c r="E27" s="10">
        <f>'GDP PMB'!O35</f>
        <v>6.9018462041049942</v>
      </c>
      <c r="F27" s="10">
        <f>'GDP RBay'!O35</f>
        <v>-2.5759948061372677</v>
      </c>
      <c r="G27" s="10">
        <f>'GDP Port Shepstone'!O35</f>
        <v>19.192870502879842</v>
      </c>
      <c r="H27" s="10">
        <f>'GDP Newcastle'!O35</f>
        <v>6.3159960347248214</v>
      </c>
    </row>
    <row r="28" spans="1:8">
      <c r="A28" s="122" t="str">
        <f>'GDP Durban'!A36</f>
        <v>2009q2</v>
      </c>
      <c r="B28" s="10">
        <f>('GDP Durban'!D36-'GDP Durban'!D32)/'GDP Durban'!D32*100</f>
        <v>7.8032161685011925</v>
      </c>
      <c r="C28" s="10">
        <f>('GDP Durban'!E36-'GDP Durban'!E32)/'GDP Durban'!E32*100</f>
        <v>7.6810926025935577</v>
      </c>
      <c r="D28" s="10">
        <f>'GDP Durban'!O36</f>
        <v>3.7139247043408576</v>
      </c>
      <c r="E28" s="10">
        <f>'GDP PMB'!O36</f>
        <v>18.020781923329903</v>
      </c>
      <c r="F28" s="10">
        <f>'GDP RBay'!O36</f>
        <v>-11.077456479157172</v>
      </c>
      <c r="G28" s="10">
        <f>'GDP Port Shepstone'!O36</f>
        <v>21.149031804313463</v>
      </c>
      <c r="H28" s="10">
        <f>'GDP Newcastle'!O36</f>
        <v>15.316386173128633</v>
      </c>
    </row>
    <row r="29" spans="1:8">
      <c r="A29" s="122" t="str">
        <f>'GDP Durban'!A37</f>
        <v>2009q3</v>
      </c>
      <c r="B29" s="10">
        <f>('GDP Durban'!D37-'GDP Durban'!D33)/'GDP Durban'!D33*100</f>
        <v>7.5561848585454356</v>
      </c>
      <c r="C29" s="10">
        <f>('GDP Durban'!E37-'GDP Durban'!E33)/'GDP Durban'!E33*100</f>
        <v>7.9161049775140286</v>
      </c>
      <c r="D29" s="10">
        <f>'GDP Durban'!O37</f>
        <v>4.7197293970891971</v>
      </c>
      <c r="E29" s="10">
        <f>'GDP PMB'!O37</f>
        <v>15.080200606350463</v>
      </c>
      <c r="F29" s="10">
        <f>'GDP RBay'!O37</f>
        <v>-5.8849719388830817</v>
      </c>
      <c r="G29" s="10">
        <f>'GDP Port Shepstone'!O37</f>
        <v>19.843604966901495</v>
      </c>
      <c r="H29" s="10">
        <f>'GDP Newcastle'!O37</f>
        <v>9.4372713562919195</v>
      </c>
    </row>
    <row r="30" spans="1:8">
      <c r="A30" s="122" t="str">
        <f>'GDP Durban'!A38</f>
        <v>2009q4</v>
      </c>
      <c r="B30" s="10">
        <f>('GDP Durban'!D38-'GDP Durban'!D34)/'GDP Durban'!D34*100</f>
        <v>11.279372474312211</v>
      </c>
      <c r="C30" s="10">
        <f>('GDP Durban'!E38-'GDP Durban'!E34)/'GDP Durban'!E34*100</f>
        <v>11.225463717351552</v>
      </c>
      <c r="D30" s="10">
        <f>'GDP Durban'!O38</f>
        <v>10.462036126827346</v>
      </c>
      <c r="E30" s="10">
        <f>'GDP PMB'!O38</f>
        <v>24.917543106119087</v>
      </c>
      <c r="F30" s="10">
        <f>'GDP RBay'!O38</f>
        <v>5.2460765903390296</v>
      </c>
      <c r="G30" s="10">
        <f>'GDP Port Shepstone'!O38</f>
        <v>6.4669685270065527</v>
      </c>
      <c r="H30" s="10">
        <f>'GDP Newcastle'!O38</f>
        <v>6.5184127707107073</v>
      </c>
    </row>
    <row r="31" spans="1:8">
      <c r="A31" s="122" t="str">
        <f>'GDP Durban'!A39</f>
        <v>2010q1</v>
      </c>
      <c r="B31" s="10">
        <f>('GDP Durban'!D39-'GDP Durban'!D35)/'GDP Durban'!D35*100</f>
        <v>13.258795976507749</v>
      </c>
      <c r="C31" s="10">
        <f>('GDP Durban'!E39-'GDP Durban'!E35)/'GDP Durban'!E35*100</f>
        <v>13.321075815652772</v>
      </c>
      <c r="D31" s="10">
        <f>'GDP Durban'!O39</f>
        <v>15.111254493584415</v>
      </c>
      <c r="E31" s="10">
        <f>'GDP PMB'!O39</f>
        <v>14.181090132070787</v>
      </c>
      <c r="F31" s="10">
        <f>'GDP RBay'!O39</f>
        <v>21.741522222533561</v>
      </c>
      <c r="G31" s="10">
        <f>'GDP Port Shepstone'!O39</f>
        <v>8.356253386423127</v>
      </c>
      <c r="H31" s="10">
        <f>'GDP Newcastle'!O39</f>
        <v>15.153660987187422</v>
      </c>
    </row>
    <row r="32" spans="1:8">
      <c r="A32" s="122" t="str">
        <f>'GDP Durban'!A40</f>
        <v>2010q2</v>
      </c>
      <c r="B32" s="10">
        <f>('GDP Durban'!D40-'GDP Durban'!D36)/'GDP Durban'!D36*100</f>
        <v>12.508545165048337</v>
      </c>
      <c r="C32" s="10">
        <f>('GDP Durban'!E40-'GDP Durban'!E36)/'GDP Durban'!E36*100</f>
        <v>12.68212354166277</v>
      </c>
      <c r="D32" s="10">
        <f>'GDP Durban'!O40</f>
        <v>14.683007803936801</v>
      </c>
      <c r="E32" s="10">
        <f>'GDP PMB'!O40</f>
        <v>8.1739286826271442</v>
      </c>
      <c r="F32" s="10">
        <f>'GDP RBay'!O40</f>
        <v>24.284497440696811</v>
      </c>
      <c r="G32" s="10">
        <f>'GDP Port Shepstone'!O40</f>
        <v>7.0853776459443045</v>
      </c>
      <c r="H32" s="10">
        <f>'GDP Newcastle'!O40</f>
        <v>8.7049767348432354</v>
      </c>
    </row>
    <row r="33" spans="1:8">
      <c r="A33" s="122" t="str">
        <f>'GDP Durban'!A41</f>
        <v>2010q3</v>
      </c>
      <c r="B33" s="10">
        <f>('GDP Durban'!D41-'GDP Durban'!D37)/'GDP Durban'!D37*100</f>
        <v>12.516875588275866</v>
      </c>
      <c r="C33" s="10">
        <f>('GDP Durban'!E41-'GDP Durban'!E37)/'GDP Durban'!E37*100</f>
        <v>12.152260944127082</v>
      </c>
      <c r="D33" s="10">
        <f>'GDP Durban'!O41</f>
        <v>13.868306847482719</v>
      </c>
      <c r="E33" s="10">
        <f>'GDP PMB'!O41</f>
        <v>8.8622760147118118</v>
      </c>
      <c r="F33" s="10">
        <f>'GDP RBay'!O41</f>
        <v>19.463548794238065</v>
      </c>
      <c r="G33" s="10">
        <f>'GDP Port Shepstone'!O41</f>
        <v>7.3096145889101223</v>
      </c>
      <c r="H33" s="10">
        <f>'GDP Newcastle'!O41</f>
        <v>11.884007329444085</v>
      </c>
    </row>
    <row r="34" spans="1:8">
      <c r="A34" s="122" t="str">
        <f>'GDP Durban'!A42</f>
        <v>2010q4</v>
      </c>
      <c r="B34" s="10">
        <f>('GDP Durban'!D42-'GDP Durban'!D38)/'GDP Durban'!D38*100</f>
        <v>10.07145908904546</v>
      </c>
      <c r="C34" s="10">
        <f>('GDP Durban'!E42-'GDP Durban'!E38)/'GDP Durban'!E38*100</f>
        <v>10.520359879781923</v>
      </c>
      <c r="D34" s="10">
        <f>'GDP Durban'!O42</f>
        <v>11.636968644814331</v>
      </c>
      <c r="E34" s="10">
        <f>'GDP PMB'!O42</f>
        <v>1.9503711533634573</v>
      </c>
      <c r="F34" s="10">
        <f>'GDP RBay'!O42</f>
        <v>14.278493721749431</v>
      </c>
      <c r="G34" s="10">
        <f>'GDP Port Shepstone'!O42</f>
        <v>11.452406523534533</v>
      </c>
      <c r="H34" s="10">
        <f>'GDP Newcastle'!O42</f>
        <v>12.711573979479724</v>
      </c>
    </row>
    <row r="35" spans="1:8">
      <c r="A35" s="122" t="str">
        <f>'GDP Durban'!A43</f>
        <v>2011q1</v>
      </c>
      <c r="B35" s="10">
        <f>('GDP Durban'!D43-'GDP Durban'!D39)/'GDP Durban'!D39*100</f>
        <v>9.6185149117040076</v>
      </c>
      <c r="C35" s="10">
        <f>('GDP Durban'!E43-'GDP Durban'!E39)/'GDP Durban'!E39*100</f>
        <v>9.6021350313219713</v>
      </c>
      <c r="D35" s="10">
        <f>'GDP Durban'!O43</f>
        <v>9.7023652145428709</v>
      </c>
      <c r="E35" s="10">
        <f>'GDP PMB'!O43</f>
        <v>9.8354968790885895</v>
      </c>
      <c r="F35" s="10">
        <f>'GDP RBay'!O43</f>
        <v>8.6631771646487579</v>
      </c>
      <c r="G35" s="10">
        <f>'GDP Port Shepstone'!O43</f>
        <v>9.7507915113415233</v>
      </c>
      <c r="H35" s="10">
        <f>'GDP Newcastle'!O43</f>
        <v>9.4188013446710261</v>
      </c>
    </row>
    <row r="36" spans="1:8">
      <c r="A36" s="122" t="str">
        <f>'GDP Durban'!A44</f>
        <v>2011q2</v>
      </c>
      <c r="B36" s="10">
        <f>('GDP Durban'!D44-'GDP Durban'!D40)/'GDP Durban'!D40*100</f>
        <v>11.58031453045489</v>
      </c>
      <c r="C36" s="10">
        <f>('GDP Durban'!E44-'GDP Durban'!E40)/'GDP Durban'!E40*100</f>
        <v>11.326629460122177</v>
      </c>
      <c r="D36" s="10">
        <f>'GDP Durban'!O44</f>
        <v>11.426434613594186</v>
      </c>
      <c r="E36" s="10">
        <f>'GDP PMB'!O44</f>
        <v>11.033122602031032</v>
      </c>
      <c r="F36" s="10">
        <f>'GDP RBay'!O44</f>
        <v>11.495618368981882</v>
      </c>
      <c r="G36" s="10">
        <f>'GDP Port Shepstone'!O44</f>
        <v>10.864630133058123</v>
      </c>
      <c r="H36" s="10">
        <f>'GDP Newcastle'!O44</f>
        <v>11.495069091901076</v>
      </c>
    </row>
    <row r="37" spans="1:8">
      <c r="A37" s="122" t="str">
        <f>'GDP Durban'!A45</f>
        <v>2011q3</v>
      </c>
      <c r="B37" s="10">
        <f>('GDP Durban'!D45-'GDP Durban'!D41)/'GDP Durban'!D41*100</f>
        <v>10.337333459321552</v>
      </c>
      <c r="C37" s="10">
        <f>('GDP Durban'!E45-'GDP Durban'!E41)/'GDP Durban'!E41*100</f>
        <v>10.283190370768613</v>
      </c>
      <c r="D37" s="10">
        <f>'GDP Durban'!O45</f>
        <v>10.280332611153025</v>
      </c>
      <c r="E37" s="10">
        <f>'GDP PMB'!O45</f>
        <v>10.147491143190928</v>
      </c>
      <c r="F37" s="10">
        <f>'GDP RBay'!O45</f>
        <v>10.844310894687917</v>
      </c>
      <c r="G37" s="10">
        <f>'GDP Port Shepstone'!O45</f>
        <v>9.7773095667812413</v>
      </c>
      <c r="H37" s="10">
        <f>'GDP Newcastle'!O45</f>
        <v>9.9472673932050135</v>
      </c>
    </row>
    <row r="38" spans="1:8">
      <c r="A38" s="122" t="str">
        <f>'GDP Durban'!A46</f>
        <v>2011q4</v>
      </c>
      <c r="B38" s="10">
        <f>('GDP Durban'!D46-'GDP Durban'!D42)/'GDP Durban'!D42*100</f>
        <v>7.8898201846456715</v>
      </c>
      <c r="C38" s="10">
        <f>('GDP Durban'!E46-'GDP Durban'!E42)/'GDP Durban'!E42*100</f>
        <v>7.7623257965714139</v>
      </c>
      <c r="D38" s="10">
        <f>'GDP Durban'!O46</f>
        <v>7.2895297729986677</v>
      </c>
      <c r="E38" s="10">
        <f>'GDP PMB'!O46</f>
        <v>9.5331512226201998</v>
      </c>
      <c r="F38" s="10">
        <f>'GDP RBay'!O46</f>
        <v>7.3734312536904199</v>
      </c>
      <c r="G38" s="10">
        <f>'GDP Port Shepstone'!O46</f>
        <v>8.7535716185503762</v>
      </c>
      <c r="H38" s="10">
        <f>'GDP Newcastle'!O46</f>
        <v>7.9221421327080419</v>
      </c>
    </row>
    <row r="39" spans="1:8">
      <c r="A39" s="122" t="str">
        <f>'GDP Durban'!A47</f>
        <v>2012q1</v>
      </c>
      <c r="B39" s="10">
        <f>('GDP Durban'!D47-'GDP Durban'!D43)/'GDP Durban'!D43*100</f>
        <v>9.3765234124438734</v>
      </c>
      <c r="C39" s="10">
        <f>('GDP Durban'!E47-'GDP Durban'!E43)/'GDP Durban'!E43*100</f>
        <v>9.1545422928831623</v>
      </c>
      <c r="D39" s="10">
        <f>'GDP Durban'!O47</f>
        <v>8.5227256670138285</v>
      </c>
      <c r="E39" s="10">
        <f>'GDP PMB'!O47</f>
        <v>8.7264630986144098</v>
      </c>
      <c r="F39" s="10">
        <f>'GDP RBay'!O47</f>
        <v>7.2449827692830091</v>
      </c>
      <c r="G39" s="10">
        <f>'GDP Port Shepstone'!O47</f>
        <v>10.720851457452024</v>
      </c>
      <c r="H39" s="10">
        <f>'GDP Newcastle'!O47</f>
        <v>8.6964614969674194</v>
      </c>
    </row>
    <row r="40" spans="1:8">
      <c r="A40" s="122" t="str">
        <f>'GDP Durban'!A48</f>
        <v>2012q2</v>
      </c>
      <c r="B40" s="10">
        <f>('GDP Durban'!D48-'GDP Durban'!D44)/'GDP Durban'!D44*100</f>
        <v>8.6330602943893577</v>
      </c>
      <c r="C40" s="10">
        <f>('GDP Durban'!E48-'GDP Durban'!E44)/'GDP Durban'!E44*100</f>
        <v>8.4701757689350554</v>
      </c>
      <c r="D40" s="10">
        <f>'GDP Durban'!O48</f>
        <v>7.7751398430359968</v>
      </c>
      <c r="E40" s="10">
        <f>'GDP PMB'!O48</f>
        <v>10.172160635659765</v>
      </c>
      <c r="F40" s="10">
        <f>'GDP RBay'!O48</f>
        <v>4.9903380401752395</v>
      </c>
      <c r="G40" s="10">
        <f>'GDP Port Shepstone'!O48</f>
        <v>10.669105154586484</v>
      </c>
      <c r="H40" s="10">
        <f>'GDP Newcastle'!O48</f>
        <v>9.6817828227512521</v>
      </c>
    </row>
    <row r="41" spans="1:8">
      <c r="A41" s="122" t="str">
        <f>'GDP Durban'!A49</f>
        <v>2012q3</v>
      </c>
      <c r="B41" s="10">
        <f>('GDP Durban'!D49-'GDP Durban'!D45)/'GDP Durban'!D45*100</f>
        <v>8.0615297386846532</v>
      </c>
      <c r="C41" s="10">
        <f>('GDP Durban'!E49-'GDP Durban'!E45)/'GDP Durban'!E45*100</f>
        <v>8.1419351890644442</v>
      </c>
      <c r="D41" s="10">
        <f>'GDP Durban'!O49</f>
        <v>7.6005403616077452</v>
      </c>
      <c r="E41" s="10">
        <f>'GDP PMB'!O49</f>
        <v>9.3215013050724451</v>
      </c>
      <c r="F41" s="10">
        <f>'GDP RBay'!O49</f>
        <v>5.5820115722353032</v>
      </c>
      <c r="G41" s="10">
        <f>'GDP Port Shepstone'!O49</f>
        <v>10.108397034627725</v>
      </c>
      <c r="H41" s="10">
        <f>'GDP Newcastle'!O49</f>
        <v>8.4488978714473131</v>
      </c>
    </row>
    <row r="42" spans="1:8">
      <c r="A42" s="122" t="str">
        <f>'GDP Durban'!A50</f>
        <v>2012q4</v>
      </c>
      <c r="B42" s="10">
        <f>('GDP Durban'!D50-'GDP Durban'!D46)/'GDP Durban'!D46*100</f>
        <v>9.1636584802698628</v>
      </c>
      <c r="C42" s="10">
        <f>('GDP Durban'!E50-'GDP Durban'!E46)/'GDP Durban'!E46*100</f>
        <v>9.0808697727157472</v>
      </c>
      <c r="D42" s="10">
        <f>'GDP Durban'!O50</f>
        <v>9.0360463461434435</v>
      </c>
      <c r="E42" s="10">
        <f>'GDP PMB'!O50</f>
        <v>10.912240732711698</v>
      </c>
      <c r="F42" s="10">
        <f>'GDP RBay'!O50</f>
        <v>8.1441893870547784</v>
      </c>
      <c r="G42" s="10">
        <f>'GDP Port Shepstone'!O50</f>
        <v>8.1167505473358865</v>
      </c>
      <c r="H42" s="10">
        <f>'GDP Newcastle'!O50</f>
        <v>8.2673517413982012</v>
      </c>
    </row>
    <row r="43" spans="1:8">
      <c r="A43" s="122"/>
      <c r="B43" s="10"/>
      <c r="C43" s="10"/>
      <c r="D43" s="10"/>
      <c r="E43" s="10"/>
      <c r="F43" s="10"/>
      <c r="G43" s="10"/>
      <c r="H43" s="10"/>
    </row>
    <row r="44" spans="1:8">
      <c r="A44" s="122" t="str">
        <f>'GDP Durban'!A52</f>
        <v>2013q2</v>
      </c>
      <c r="B44" s="10">
        <f>('GDP Durban'!D52-'GDP Durban'!D47)/'GDP Durban'!D47*100</f>
        <v>12.376410166143506</v>
      </c>
      <c r="C44" s="10">
        <f>('GDP Durban'!E52-'GDP Durban'!E47)/'GDP Durban'!E47*100</f>
        <v>12.588087397458306</v>
      </c>
      <c r="D44" s="10">
        <f>'GDP Durban'!O52</f>
        <v>9.0830081324505674</v>
      </c>
      <c r="E44" s="10">
        <f>'GDP PMB'!O52</f>
        <v>7.6238346054204484</v>
      </c>
      <c r="F44" s="10">
        <f>'GDP RBay'!O52</f>
        <v>10.992557860273701</v>
      </c>
      <c r="G44" s="10">
        <f>'GDP Port Shepstone'!O52</f>
        <v>7.3572787295021795</v>
      </c>
      <c r="H44" s="10">
        <f>'GDP Newcastle'!O52</f>
        <v>7.7943064390079906</v>
      </c>
    </row>
    <row r="45" spans="1:8">
      <c r="A45" s="157"/>
      <c r="B45" s="10"/>
      <c r="C45" s="10"/>
      <c r="D45" s="10"/>
      <c r="E45" s="10"/>
      <c r="F45" s="10"/>
      <c r="G45" s="10"/>
      <c r="H45" s="10"/>
    </row>
    <row r="46" spans="1:8">
      <c r="A46" s="173" t="s">
        <v>22</v>
      </c>
      <c r="B46" s="174">
        <f>AVERAGE(B23:B44)</f>
        <v>10.535897120805105</v>
      </c>
      <c r="C46" s="174">
        <f t="shared" ref="C46:H46" si="0">AVERAGE(C23:C44)</f>
        <v>10.436402038722221</v>
      </c>
      <c r="D46" s="174">
        <f t="shared" si="0"/>
        <v>10.161031971665311</v>
      </c>
      <c r="E46" s="174">
        <f t="shared" si="0"/>
        <v>10.799554544814827</v>
      </c>
      <c r="F46" s="174">
        <f t="shared" si="0"/>
        <v>10.195111123191136</v>
      </c>
      <c r="G46" s="174">
        <f t="shared" si="0"/>
        <v>10.539840913451243</v>
      </c>
      <c r="H46" s="174">
        <f t="shared" si="0"/>
        <v>10.197367659608874</v>
      </c>
    </row>
    <row r="47" spans="1:8">
      <c r="A47" s="173" t="s">
        <v>169</v>
      </c>
      <c r="B47" s="174">
        <f>MEDIAN(B23:B44)</f>
        <v>10.337333459321552</v>
      </c>
      <c r="C47" s="174">
        <f t="shared" ref="C47:H47" si="1">MEDIAN(C23:C44)</f>
        <v>10.457907036487764</v>
      </c>
      <c r="D47" s="174">
        <f t="shared" si="1"/>
        <v>9.7023652145428709</v>
      </c>
      <c r="E47" s="174">
        <f t="shared" si="1"/>
        <v>9.8354968790885895</v>
      </c>
      <c r="F47" s="174">
        <f t="shared" si="1"/>
        <v>10.844310894687917</v>
      </c>
      <c r="G47" s="174">
        <f t="shared" si="1"/>
        <v>9.7507915113415233</v>
      </c>
      <c r="H47" s="174">
        <f t="shared" si="1"/>
        <v>9.4372713562919195</v>
      </c>
    </row>
    <row r="48" spans="1:8">
      <c r="A48" s="173" t="s">
        <v>167</v>
      </c>
      <c r="B48" s="174">
        <f>STDEV(B23:B44)</f>
        <v>1.9761773918235721</v>
      </c>
      <c r="C48" s="174">
        <f t="shared" ref="C48:H48" si="2">STDEV(C23:C44)</f>
        <v>1.8953270021945714</v>
      </c>
      <c r="D48" s="174">
        <f t="shared" si="2"/>
        <v>3.5038521215512235</v>
      </c>
      <c r="E48" s="174">
        <f t="shared" si="2"/>
        <v>4.7529423207861559</v>
      </c>
      <c r="F48" s="174">
        <f t="shared" si="2"/>
        <v>9.4549698382271981</v>
      </c>
      <c r="G48" s="174">
        <f t="shared" si="2"/>
        <v>4.8758390045527147</v>
      </c>
      <c r="H48" s="174">
        <f t="shared" si="2"/>
        <v>2.6009692936871889</v>
      </c>
    </row>
    <row r="49" spans="1:8">
      <c r="A49" s="173" t="s">
        <v>168</v>
      </c>
      <c r="B49" s="174">
        <f>MAX(B23:B44)-MIN(B23:B44)</f>
        <v>6.0380884546911027</v>
      </c>
      <c r="C49" s="174">
        <f t="shared" ref="C49:H49" si="3">MAX(C23:C44)-MIN(C23:C44)</f>
        <v>5.6399832130592147</v>
      </c>
      <c r="D49" s="174">
        <f t="shared" si="3"/>
        <v>11.397329789243557</v>
      </c>
      <c r="E49" s="174">
        <f t="shared" si="3"/>
        <v>22.967171952755631</v>
      </c>
      <c r="F49" s="174">
        <f t="shared" si="3"/>
        <v>35.361953919853981</v>
      </c>
      <c r="G49" s="174">
        <f t="shared" si="3"/>
        <v>17.55053159270355</v>
      </c>
      <c r="H49" s="174">
        <f t="shared" si="3"/>
        <v>9.0003901384038123</v>
      </c>
    </row>
  </sheetData>
  <mergeCells count="1">
    <mergeCell ref="A1:H1"/>
  </mergeCells>
  <conditionalFormatting sqref="B23:H4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0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2" t="s">
        <v>101</v>
      </c>
      <c r="B1" s="233"/>
      <c r="C1" s="233"/>
      <c r="D1" s="233"/>
      <c r="E1" s="233"/>
      <c r="F1" s="233"/>
      <c r="G1" s="234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'GDP Durban'!A7</f>
        <v>2002q1</v>
      </c>
      <c r="B3" s="118">
        <f>'GDP Durban'!E7</f>
        <v>20070237935.041279</v>
      </c>
      <c r="C3" s="118">
        <f>'GDP Durban'!M7</f>
        <v>11486902096.746744</v>
      </c>
      <c r="D3" s="118">
        <f>'GDP PMB'!M7</f>
        <v>1611898504.4148412</v>
      </c>
      <c r="E3" s="118">
        <f>'GDP RBay'!M7</f>
        <v>1243774775.673799</v>
      </c>
      <c r="F3" s="118">
        <f>'GDP Newcastle'!M7</f>
        <v>568971348.54171288</v>
      </c>
      <c r="G3" s="118">
        <f>'GDP Port Shepstone'!M7</f>
        <v>612893595.94689941</v>
      </c>
    </row>
    <row r="4" spans="1:7" hidden="1">
      <c r="A4" t="str">
        <f>'GDP Durban'!A8</f>
        <v>2002q2</v>
      </c>
      <c r="B4" s="118">
        <f>'GDP Durban'!E8</f>
        <v>20979093657.466305</v>
      </c>
      <c r="C4" s="118">
        <f>'GDP Durban'!M8</f>
        <v>12007072148.410002</v>
      </c>
      <c r="D4" s="118">
        <f>'GDP PMB'!M8</f>
        <v>1684891320.1675637</v>
      </c>
      <c r="E4" s="118">
        <f>'GDP RBay'!M8</f>
        <v>1300097566.9599657</v>
      </c>
      <c r="F4" s="118">
        <f>'GDP Newcastle'!M8</f>
        <v>594736507.26537585</v>
      </c>
      <c r="G4" s="118">
        <f>'GDP Port Shepstone'!M8</f>
        <v>640647718.92824447</v>
      </c>
    </row>
    <row r="5" spans="1:7" hidden="1">
      <c r="A5" t="str">
        <f>'GDP Durban'!A9</f>
        <v>2002q3</v>
      </c>
      <c r="B5" s="118">
        <f>'GDP Durban'!E9</f>
        <v>21574100043.995609</v>
      </c>
      <c r="C5" s="118">
        <f>'GDP Durban'!M9</f>
        <v>12347615201.816864</v>
      </c>
      <c r="D5" s="118">
        <f>'GDP PMB'!M9</f>
        <v>1732677993.5327737</v>
      </c>
      <c r="E5" s="118">
        <f>'GDP RBay'!M9</f>
        <v>1336970768.8285832</v>
      </c>
      <c r="F5" s="118">
        <f>'GDP Newcastle'!M9</f>
        <v>611604348.45541167</v>
      </c>
      <c r="G5" s="118">
        <f>'GDP Port Shepstone'!M9</f>
        <v>658817688.06521308</v>
      </c>
    </row>
    <row r="6" spans="1:7" hidden="1">
      <c r="A6" t="str">
        <f>'GDP Durban'!A10</f>
        <v>2002q4</v>
      </c>
      <c r="B6" s="118">
        <f>'GDP Durban'!E10</f>
        <v>22625786245.939098</v>
      </c>
      <c r="C6" s="118">
        <f>'GDP Durban'!M10</f>
        <v>12949532153.540308</v>
      </c>
      <c r="D6" s="118">
        <f>'GDP PMB'!M10</f>
        <v>1817141935.6899669</v>
      </c>
      <c r="E6" s="118">
        <f>'GDP RBay'!M10</f>
        <v>1402144922.425323</v>
      </c>
      <c r="F6" s="118">
        <f>'GDP Newcastle'!M10</f>
        <v>641418609.67638958</v>
      </c>
      <c r="G6" s="118">
        <f>'GDP Port Shepstone'!M10</f>
        <v>690933487.5989846</v>
      </c>
    </row>
    <row r="7" spans="1:7" hidden="1">
      <c r="A7" t="str">
        <f>'GDP Durban'!A11</f>
        <v>2003q1</v>
      </c>
      <c r="B7" s="118">
        <f>'GDP Durban'!E11</f>
        <v>22001488871.187424</v>
      </c>
      <c r="C7" s="118">
        <f>'GDP Durban'!M11</f>
        <v>12592224838.787054</v>
      </c>
      <c r="D7" s="118">
        <f>'GDP PMB'!M11</f>
        <v>1767002818.8579042</v>
      </c>
      <c r="E7" s="118">
        <f>'GDP RBay'!M11</f>
        <v>1363456525.7182856</v>
      </c>
      <c r="F7" s="118">
        <f>'GDP Newcastle'!M11</f>
        <v>623720398.0082885</v>
      </c>
      <c r="G7" s="118">
        <f>'GDP Port Shepstone'!M11</f>
        <v>671869046.79912138</v>
      </c>
    </row>
    <row r="8" spans="1:7" hidden="1">
      <c r="A8" t="str">
        <f>'GDP Durban'!A12</f>
        <v>2003q2</v>
      </c>
      <c r="B8" s="118">
        <f>'GDP Durban'!E12</f>
        <v>22868849697.869461</v>
      </c>
      <c r="C8" s="118">
        <f>'GDP Durban'!M12</f>
        <v>13088645904.192295</v>
      </c>
      <c r="D8" s="118">
        <f>'GDP PMB'!M12</f>
        <v>1836663060.2482572</v>
      </c>
      <c r="E8" s="118">
        <f>'GDP RBay'!M12</f>
        <v>1417207832.5601032</v>
      </c>
      <c r="F8" s="118">
        <f>'GDP Newcastle'!M12</f>
        <v>648309217.57419455</v>
      </c>
      <c r="G8" s="118">
        <f>'GDP Port Shepstone'!M12</f>
        <v>698356022.07909513</v>
      </c>
    </row>
    <row r="9" spans="1:7" hidden="1">
      <c r="A9" t="str">
        <f>'GDP Durban'!A13</f>
        <v>2003q3</v>
      </c>
      <c r="B9" s="118">
        <f>'GDP Durban'!E13</f>
        <v>23362981349.285221</v>
      </c>
      <c r="C9" s="118">
        <f>'GDP Durban'!M13</f>
        <v>13371454803.672586</v>
      </c>
      <c r="D9" s="118">
        <f>'GDP PMB'!M13</f>
        <v>1876348193.6522055</v>
      </c>
      <c r="E9" s="118">
        <f>'GDP RBay'!M13</f>
        <v>1447829715.8622406</v>
      </c>
      <c r="F9" s="118">
        <f>'GDP Newcastle'!M13</f>
        <v>662317360.02736926</v>
      </c>
      <c r="G9" s="118">
        <f>'GDP Port Shepstone'!M13</f>
        <v>713445535.50128675</v>
      </c>
    </row>
    <row r="10" spans="1:7" hidden="1">
      <c r="A10" t="str">
        <f>'GDP Durban'!A14</f>
        <v>2003q4</v>
      </c>
      <c r="B10" s="118">
        <f>'GDP Durban'!E14</f>
        <v>24884870289.023891</v>
      </c>
      <c r="C10" s="118">
        <f>'GDP Durban'!M14</f>
        <v>14242485297.156563</v>
      </c>
      <c r="D10" s="118">
        <f>'GDP PMB'!M14</f>
        <v>1998575469.3721037</v>
      </c>
      <c r="E10" s="118">
        <f>'GDP RBay'!M14</f>
        <v>1542142851.5983667</v>
      </c>
      <c r="F10" s="118">
        <f>'GDP Newcastle'!M14</f>
        <v>705461402.72264826</v>
      </c>
      <c r="G10" s="118">
        <f>'GDP Port Shepstone'!M14</f>
        <v>759920120.80152965</v>
      </c>
    </row>
    <row r="11" spans="1:7" hidden="1">
      <c r="A11" t="str">
        <f>'GDP Durban'!A15</f>
        <v>2004q1</v>
      </c>
      <c r="B11" s="118">
        <f>'GDP Durban'!E15</f>
        <v>24019061636.832706</v>
      </c>
      <c r="C11" s="118">
        <f>'GDP Durban'!M15</f>
        <v>13746952595.729425</v>
      </c>
      <c r="D11" s="118">
        <f>'GDP PMB'!M15</f>
        <v>1929039887.5771422</v>
      </c>
      <c r="E11" s="118">
        <f>'GDP RBay'!M15</f>
        <v>1488487734.7212827</v>
      </c>
      <c r="F11" s="118">
        <f>'GDP Newcastle'!M15</f>
        <v>680916585.76478755</v>
      </c>
      <c r="G11" s="118">
        <f>'GDP Port Shepstone'!M15</f>
        <v>733480544.94991922</v>
      </c>
    </row>
    <row r="12" spans="1:7" hidden="1">
      <c r="A12" t="str">
        <f>'GDP Durban'!A16</f>
        <v>2004q2</v>
      </c>
      <c r="B12" s="118">
        <f>'GDP Durban'!E16</f>
        <v>24769505620.647976</v>
      </c>
      <c r="C12" s="118">
        <f>'GDP Durban'!M16</f>
        <v>14176458045.494333</v>
      </c>
      <c r="D12" s="118">
        <f>'GDP PMB'!M16</f>
        <v>1989310201.2163742</v>
      </c>
      <c r="E12" s="118">
        <f>'GDP RBay'!M16</f>
        <v>1534993575.8900099</v>
      </c>
      <c r="F12" s="118">
        <f>'GDP Newcastle'!M16</f>
        <v>702190928.74260092</v>
      </c>
      <c r="G12" s="118">
        <f>'GDP Port Shepstone'!M16</f>
        <v>756397179.68468881</v>
      </c>
    </row>
    <row r="13" spans="1:7" hidden="1">
      <c r="A13" t="str">
        <f>'GDP Durban'!A17</f>
        <v>2004q3</v>
      </c>
      <c r="B13" s="118">
        <f>'GDP Durban'!E17</f>
        <v>25342120843.975063</v>
      </c>
      <c r="C13" s="118">
        <f>'GDP Durban'!M17</f>
        <v>14504185849.756235</v>
      </c>
      <c r="D13" s="118">
        <f>'GDP PMB'!M17</f>
        <v>2035298575.8970058</v>
      </c>
      <c r="E13" s="118">
        <f>'GDP RBay'!M17</f>
        <v>1570479172.6849332</v>
      </c>
      <c r="F13" s="118">
        <f>'GDP Newcastle'!M17</f>
        <v>718424002.65365303</v>
      </c>
      <c r="G13" s="118">
        <f>'GDP Port Shepstone'!M17</f>
        <v>773883380.12011743</v>
      </c>
    </row>
    <row r="14" spans="1:7" hidden="1">
      <c r="A14" t="str">
        <f>'GDP Durban'!A18</f>
        <v>2004q4</v>
      </c>
      <c r="B14" s="118">
        <f>'GDP Durban'!E18</f>
        <v>27682342846.194199</v>
      </c>
      <c r="C14" s="118">
        <f>'GDP Durban'!M18</f>
        <v>15843577097.191816</v>
      </c>
      <c r="D14" s="118">
        <f>'GDP PMB'!M18</f>
        <v>2223248532.324265</v>
      </c>
      <c r="E14" s="118">
        <f>'GDP RBay'!M18</f>
        <v>1715505310.6538854</v>
      </c>
      <c r="F14" s="118">
        <f>'GDP Newcastle'!M18</f>
        <v>784766976.40409696</v>
      </c>
      <c r="G14" s="118">
        <f>'GDP Port Shepstone'!M18</f>
        <v>845347758.51445305</v>
      </c>
    </row>
    <row r="15" spans="1:7" hidden="1">
      <c r="A15" t="str">
        <f>'GDP Durban'!A19</f>
        <v>2005q1</v>
      </c>
      <c r="B15" s="118">
        <f>'GDP Durban'!E19</f>
        <v>25969990679.730831</v>
      </c>
      <c r="C15" s="118">
        <f>'GDP Durban'!M19</f>
        <v>14863537809.417601</v>
      </c>
      <c r="D15" s="118">
        <f>'GDP PMB'!M19</f>
        <v>2085724607.3420501</v>
      </c>
      <c r="E15" s="118">
        <f>'GDP RBay'!M19</f>
        <v>1609388958.7396379</v>
      </c>
      <c r="F15" s="118">
        <f>'GDP Newcastle'!M19</f>
        <v>736223490.0496099</v>
      </c>
      <c r="G15" s="118">
        <f>'GDP Port Shepstone'!M19</f>
        <v>793056914.71738684</v>
      </c>
    </row>
    <row r="16" spans="1:7" hidden="1">
      <c r="A16" t="str">
        <f>'GDP Durban'!A20</f>
        <v>2005q2</v>
      </c>
      <c r="B16" s="118">
        <f>'GDP Durban'!E20</f>
        <v>27141137372.733086</v>
      </c>
      <c r="C16" s="118">
        <f>'GDP Durban'!M20</f>
        <v>15533826195.982161</v>
      </c>
      <c r="D16" s="118">
        <f>'GDP PMB'!M20</f>
        <v>2179782764.9488816</v>
      </c>
      <c r="E16" s="118">
        <f>'GDP RBay'!M20</f>
        <v>1681966210.6927297</v>
      </c>
      <c r="F16" s="118">
        <f>'GDP Newcastle'!M20</f>
        <v>769424337.76324165</v>
      </c>
      <c r="G16" s="118">
        <f>'GDP Port Shepstone'!M20</f>
        <v>828820731.28890145</v>
      </c>
    </row>
    <row r="17" spans="1:7" hidden="1">
      <c r="A17" t="str">
        <f>'GDP Durban'!A21</f>
        <v>2005q3</v>
      </c>
      <c r="B17" s="118">
        <f>'GDP Durban'!E21</f>
        <v>28172266574.362953</v>
      </c>
      <c r="C17" s="118">
        <f>'GDP Durban'!M21</f>
        <v>16123977654.403051</v>
      </c>
      <c r="D17" s="118">
        <f>'GDP PMB'!M21</f>
        <v>2262595715.315742</v>
      </c>
      <c r="E17" s="118">
        <f>'GDP RBay'!M21</f>
        <v>1745866424.3124568</v>
      </c>
      <c r="F17" s="118">
        <f>'GDP Newcastle'!M21</f>
        <v>798655828.40480375</v>
      </c>
      <c r="G17" s="118">
        <f>'GDP Port Shepstone'!M21</f>
        <v>860308772.75199759</v>
      </c>
    </row>
    <row r="18" spans="1:7" hidden="1">
      <c r="A18" t="str">
        <f>'GDP Durban'!A22</f>
        <v>2005q4</v>
      </c>
      <c r="B18" s="118">
        <f>'GDP Durban'!E22</f>
        <v>30286824815.027542</v>
      </c>
      <c r="C18" s="118">
        <f>'GDP Durban'!M22</f>
        <v>17334213605.117664</v>
      </c>
      <c r="D18" s="118">
        <f>'GDP PMB'!M22</f>
        <v>2432421966.3376298</v>
      </c>
      <c r="E18" s="118">
        <f>'GDP RBay'!M22</f>
        <v>1876907930.1453259</v>
      </c>
      <c r="F18" s="118">
        <f>'GDP Newcastle'!M22</f>
        <v>858601458.23016584</v>
      </c>
      <c r="G18" s="118">
        <f>'GDP Port Shepstone'!M22</f>
        <v>924881958.58839178</v>
      </c>
    </row>
    <row r="19" spans="1:7" hidden="1">
      <c r="A19" t="str">
        <f>'GDP Durban'!A23</f>
        <v>2006q1</v>
      </c>
      <c r="B19" s="118">
        <f>'GDP Durban'!E23</f>
        <v>28799051833.053688</v>
      </c>
      <c r="C19" s="118">
        <f>'GDP Durban'!M23</f>
        <v>16482708872.516523</v>
      </c>
      <c r="D19" s="118">
        <f>'GDP PMB'!M23</f>
        <v>2312934641.2588634</v>
      </c>
      <c r="E19" s="118">
        <f>'GDP RBay'!M23</f>
        <v>1784708997.9305115</v>
      </c>
      <c r="F19" s="118">
        <f>'GDP Newcastle'!M23</f>
        <v>816424569.11617792</v>
      </c>
      <c r="G19" s="118">
        <f>'GDP Port Shepstone'!M23</f>
        <v>879449187.14712381</v>
      </c>
    </row>
    <row r="20" spans="1:7" hidden="1">
      <c r="A20" t="str">
        <f>'GDP Durban'!A24</f>
        <v>2006q2</v>
      </c>
      <c r="B20" s="118">
        <f>'GDP Durban'!E24</f>
        <v>29647297003.968468</v>
      </c>
      <c r="C20" s="118">
        <f>'GDP Durban'!M24</f>
        <v>16968189376.727407</v>
      </c>
      <c r="D20" s="118">
        <f>'GDP PMB'!M24</f>
        <v>2381059649.3828306</v>
      </c>
      <c r="E20" s="118">
        <f>'GDP RBay'!M24</f>
        <v>1837275686.5061815</v>
      </c>
      <c r="F20" s="118">
        <f>'GDP Newcastle'!M24</f>
        <v>840471478.79166031</v>
      </c>
      <c r="G20" s="118">
        <f>'GDP Port Shepstone'!M24</f>
        <v>905352419.32250667</v>
      </c>
    </row>
    <row r="21" spans="1:7" hidden="1">
      <c r="A21" t="str">
        <f>'GDP Durban'!A25</f>
        <v>2006q3</v>
      </c>
      <c r="B21" s="118">
        <f>'GDP Durban'!E25</f>
        <v>31142548988.348488</v>
      </c>
      <c r="C21" s="118">
        <f>'GDP Durban'!M25</f>
        <v>17823974605.090435</v>
      </c>
      <c r="D21" s="118">
        <f>'GDP PMB'!M25</f>
        <v>2501147634.6447015</v>
      </c>
      <c r="E21" s="118">
        <f>'GDP RBay'!M25</f>
        <v>1929938100.746974</v>
      </c>
      <c r="F21" s="118">
        <f>'GDP Newcastle'!M25</f>
        <v>882860390.20944726</v>
      </c>
      <c r="G21" s="118">
        <f>'GDP Port Shepstone'!M25</f>
        <v>951013580.31718445</v>
      </c>
    </row>
    <row r="22" spans="1:7" hidden="1">
      <c r="A22" t="str">
        <f>'GDP Durban'!A26</f>
        <v>2006q4</v>
      </c>
      <c r="B22" s="118">
        <f>'GDP Durban'!E26</f>
        <v>33644505479.624226</v>
      </c>
      <c r="C22" s="118">
        <f>'GDP Durban'!M26</f>
        <v>19255932181.209988</v>
      </c>
      <c r="D22" s="118">
        <f>'GDP PMB'!M26</f>
        <v>2702086952.825738</v>
      </c>
      <c r="E22" s="118">
        <f>'GDP RBay'!M26</f>
        <v>2084987103.3424525</v>
      </c>
      <c r="F22" s="118">
        <f>'GDP Newcastle'!M26</f>
        <v>953788376.38685286</v>
      </c>
      <c r="G22" s="118">
        <f>'GDP Port Shepstone'!M26</f>
        <v>1027416915.2354717</v>
      </c>
    </row>
    <row r="23" spans="1:7" hidden="1">
      <c r="A23" t="str">
        <f>'GDP Durban'!A27</f>
        <v>2007q1</v>
      </c>
      <c r="B23" s="118">
        <f>'GDP Durban'!E27</f>
        <v>32145057758.867138</v>
      </c>
      <c r="C23" s="118">
        <f>'GDP Durban'!M27</f>
        <v>18397745585.551609</v>
      </c>
      <c r="D23" s="118">
        <f>'GDP PMB'!M27</f>
        <v>2581661995.9139543</v>
      </c>
      <c r="E23" s="118">
        <f>'GDP RBay'!M27</f>
        <v>1992064674.6918626</v>
      </c>
      <c r="F23" s="118">
        <f>'GDP Newcastle'!M27</f>
        <v>911280520.00227916</v>
      </c>
      <c r="G23" s="118">
        <f>'GDP Port Shepstone'!M27</f>
        <v>981627627.21190131</v>
      </c>
    </row>
    <row r="24" spans="1:7" hidden="1">
      <c r="A24" t="str">
        <f>'GDP Durban'!A28</f>
        <v>2007q2</v>
      </c>
      <c r="B24" s="118">
        <f>'GDP Durban'!E28</f>
        <v>33735841820.309776</v>
      </c>
      <c r="C24" s="118">
        <f>'GDP Durban'!M28</f>
        <v>19308207176.988598</v>
      </c>
      <c r="D24" s="118">
        <f>'GDP PMB'!M28</f>
        <v>2709422436.9104939</v>
      </c>
      <c r="E24" s="118">
        <f>'GDP RBay'!M28</f>
        <v>2090647317.0885334</v>
      </c>
      <c r="F24" s="118">
        <f>'GDP Newcastle'!M28</f>
        <v>956377671.09770381</v>
      </c>
      <c r="G24" s="118">
        <f>'GDP Port Shepstone'!M28</f>
        <v>1030206092.8458508</v>
      </c>
    </row>
    <row r="25" spans="1:7" hidden="1">
      <c r="A25" t="str">
        <f>'GDP Durban'!A29</f>
        <v>2007q3</v>
      </c>
      <c r="B25" s="118">
        <f>'GDP Durban'!E29</f>
        <v>35218506534.974113</v>
      </c>
      <c r="C25" s="118">
        <f>'GDP Durban'!M29</f>
        <v>20156788268.790947</v>
      </c>
      <c r="D25" s="118">
        <f>'GDP PMB'!M29</f>
        <v>2828499502.3569126</v>
      </c>
      <c r="E25" s="118">
        <f>'GDP RBay'!M29</f>
        <v>2182529684.3454466</v>
      </c>
      <c r="F25" s="118">
        <f>'GDP Newcastle'!M29</f>
        <v>998409745.89762068</v>
      </c>
      <c r="G25" s="118">
        <f>'GDP Port Shepstone'!M29</f>
        <v>1075482870.9037559</v>
      </c>
    </row>
    <row r="26" spans="1:7" hidden="1">
      <c r="A26" t="str">
        <f>'GDP Durban'!A30</f>
        <v>2007q4</v>
      </c>
      <c r="B26" s="118">
        <f>'GDP Durban'!E30</f>
        <v>38411013432.870895</v>
      </c>
      <c r="C26" s="118">
        <f>'GDP Durban'!M30</f>
        <v>21983972096.806362</v>
      </c>
      <c r="D26" s="118">
        <f>'GDP PMB'!M30</f>
        <v>3084898908.8168292</v>
      </c>
      <c r="E26" s="118">
        <f>'GDP RBay'!M30</f>
        <v>2380372857.0881047</v>
      </c>
      <c r="F26" s="118">
        <f>'GDP Newcastle'!M30</f>
        <v>1088914151.5157356</v>
      </c>
      <c r="G26" s="118">
        <f>'GDP Port Shepstone'!M30</f>
        <v>1172973844.3077648</v>
      </c>
    </row>
    <row r="27" spans="1:7" hidden="1">
      <c r="A27" t="str">
        <f>'GDP Durban'!A31</f>
        <v>2008q1</v>
      </c>
      <c r="B27" s="118">
        <f>'GDP Durban'!E31</f>
        <v>36129821624.169907</v>
      </c>
      <c r="C27" s="118">
        <f>'GDP Durban'!M31</f>
        <v>21114608096.398315</v>
      </c>
      <c r="D27" s="118">
        <f>'GDP PMB'!M31</f>
        <v>2960993415.6012611</v>
      </c>
      <c r="E27" s="118">
        <f>'GDP RBay'!M31</f>
        <v>2277783691.4005275</v>
      </c>
      <c r="F27" s="118">
        <f>'GDP Newcastle'!M31</f>
        <v>1030235011.6275696</v>
      </c>
      <c r="G27" s="118">
        <f>'GDP Port Shepstone'!M31</f>
        <v>1061567822.3681388</v>
      </c>
    </row>
    <row r="28" spans="1:7" hidden="1">
      <c r="A28" t="str">
        <f>'GDP Durban'!A32</f>
        <v>2008q2</v>
      </c>
      <c r="B28" s="118">
        <f>'GDP Durban'!E32</f>
        <v>37833295893.823235</v>
      </c>
      <c r="C28" s="118">
        <f>'GDP Durban'!M32</f>
        <v>22148918569.417252</v>
      </c>
      <c r="D28" s="118">
        <f>'GDP PMB'!M32</f>
        <v>2865175724.5376711</v>
      </c>
      <c r="E28" s="118">
        <f>'GDP RBay'!M32</f>
        <v>2585897321.8853569</v>
      </c>
      <c r="F28" s="118">
        <f>'GDP Newcastle'!M32</f>
        <v>1042898054.0201713</v>
      </c>
      <c r="G28" s="118">
        <f>'GDP Port Shepstone'!M32</f>
        <v>1067278061.276927</v>
      </c>
    </row>
    <row r="29" spans="1:7" hidden="1">
      <c r="A29" t="str">
        <f>'GDP Durban'!A33</f>
        <v>2008q3</v>
      </c>
      <c r="B29" s="118">
        <f>'GDP Durban'!E33</f>
        <v>39812340893.737305</v>
      </c>
      <c r="C29" s="118">
        <f>'GDP Durban'!M33</f>
        <v>23125827037.414143</v>
      </c>
      <c r="D29" s="118">
        <f>'GDP PMB'!M33</f>
        <v>3077648120.6974382</v>
      </c>
      <c r="E29" s="118">
        <f>'GDP RBay'!M33</f>
        <v>2697037753.1668482</v>
      </c>
      <c r="F29" s="118">
        <f>'GDP Newcastle'!M33</f>
        <v>1105518594.4310575</v>
      </c>
      <c r="G29" s="118">
        <f>'GDP Port Shepstone'!M33</f>
        <v>1128639783.9120731</v>
      </c>
    </row>
    <row r="30" spans="1:7" hidden="1">
      <c r="A30" t="str">
        <f>'GDP Durban'!A34</f>
        <v>2008q4</v>
      </c>
      <c r="B30" s="118">
        <f>'GDP Durban'!E34</f>
        <v>42428001509.453362</v>
      </c>
      <c r="C30" s="118">
        <f>'GDP Durban'!M34</f>
        <v>23891831133.660164</v>
      </c>
      <c r="D30" s="118">
        <f>'GDP PMB'!M34</f>
        <v>3459614020.4091854</v>
      </c>
      <c r="E30" s="118">
        <f>'GDP RBay'!M34</f>
        <v>2658528339.6716604</v>
      </c>
      <c r="F30" s="118">
        <f>'GDP Newcastle'!M34</f>
        <v>1237030226.926295</v>
      </c>
      <c r="G30" s="118">
        <f>'GDP Port Shepstone'!M34</f>
        <v>1380321589.992064</v>
      </c>
    </row>
    <row r="31" spans="1:7" hidden="1">
      <c r="A31" t="str">
        <f>'GDP Durban'!A35</f>
        <v>2009q1</v>
      </c>
      <c r="B31" s="118">
        <f>'GDP Durban'!E35</f>
        <v>39458267353.183823</v>
      </c>
      <c r="C31" s="118">
        <f>'GDP Durban'!M35</f>
        <v>22293303279.321659</v>
      </c>
      <c r="D31" s="118">
        <f>'GDP PMB'!M35</f>
        <v>3165356627.2597356</v>
      </c>
      <c r="E31" s="118">
        <f>'GDP RBay'!M35</f>
        <v>2219108101.8150082</v>
      </c>
      <c r="F31" s="118">
        <f>'GDP Newcastle'!M35</f>
        <v>1095304614.1103137</v>
      </c>
      <c r="G31" s="118">
        <f>'GDP Port Shepstone'!M35</f>
        <v>1265313159.8154972</v>
      </c>
    </row>
    <row r="32" spans="1:7" hidden="1">
      <c r="A32" t="str">
        <f>'GDP Durban'!A36</f>
        <v>2009q2</v>
      </c>
      <c r="B32" s="118">
        <f>'GDP Durban'!E36</f>
        <v>40739306386.041023</v>
      </c>
      <c r="C32" s="118">
        <f>'GDP Durban'!M36</f>
        <v>22971512727.911179</v>
      </c>
      <c r="D32" s="118">
        <f>'GDP PMB'!M36</f>
        <v>3381502793.5767922</v>
      </c>
      <c r="E32" s="118">
        <f>'GDP RBay'!M36</f>
        <v>2299445671.4578156</v>
      </c>
      <c r="F32" s="118">
        <f>'GDP Newcastle'!M36</f>
        <v>1202632347.3659444</v>
      </c>
      <c r="G32" s="118">
        <f>'GDP Port Shepstone'!M36</f>
        <v>1292997037.8968444</v>
      </c>
    </row>
    <row r="33" spans="1:7" hidden="1">
      <c r="A33" t="str">
        <f>'GDP Durban'!A37</f>
        <v>2009q3</v>
      </c>
      <c r="B33" s="118">
        <f>'GDP Durban'!E37</f>
        <v>42963927592.891296</v>
      </c>
      <c r="C33" s="118">
        <f>'GDP Durban'!M37</f>
        <v>24217303494.41898</v>
      </c>
      <c r="D33" s="118">
        <f>'GDP PMB'!M37</f>
        <v>3541763631.256187</v>
      </c>
      <c r="E33" s="118">
        <f>'GDP RBay'!M37</f>
        <v>2538317838.2118964</v>
      </c>
      <c r="F33" s="118">
        <f>'GDP Newcastle'!M37</f>
        <v>1209849384.0817807</v>
      </c>
      <c r="G33" s="118">
        <f>'GDP Port Shepstone'!M37</f>
        <v>1352602604.1308756</v>
      </c>
    </row>
    <row r="34" spans="1:7" hidden="1">
      <c r="A34" t="str">
        <f>'GDP Durban'!A38</f>
        <v>2009q4</v>
      </c>
      <c r="B34" s="118">
        <f>'GDP Durban'!E38</f>
        <v>47190741424.894417</v>
      </c>
      <c r="C34" s="118">
        <f>'GDP Durban'!M38</f>
        <v>26391403138.224274</v>
      </c>
      <c r="D34" s="118">
        <f>'GDP PMB'!M38</f>
        <v>4321664835.2499838</v>
      </c>
      <c r="E34" s="118">
        <f>'GDP RBay'!M38</f>
        <v>2797996772.5467043</v>
      </c>
      <c r="F34" s="118">
        <f>'GDP Newcastle'!M38</f>
        <v>1317664963.2158103</v>
      </c>
      <c r="G34" s="118">
        <f>'GDP Port Shepstone'!M38</f>
        <v>1469586552.7883272</v>
      </c>
    </row>
    <row r="35" spans="1:7" hidden="1">
      <c r="A35" t="str">
        <f>'GDP Durban'!A39</f>
        <v>2010q1</v>
      </c>
      <c r="B35" s="118">
        <f>'GDP Durban'!E39</f>
        <v>44714533062.844406</v>
      </c>
      <c r="C35" s="118">
        <f>'GDP Durban'!M39</f>
        <v>25662101072.886555</v>
      </c>
      <c r="D35" s="118">
        <f>'GDP PMB'!M39</f>
        <v>3614238703.5729146</v>
      </c>
      <c r="E35" s="118">
        <f>'GDP RBay'!M39</f>
        <v>2701575982.9131608</v>
      </c>
      <c r="F35" s="118">
        <f>'GDP Newcastle'!M39</f>
        <v>1261283362.109612</v>
      </c>
      <c r="G35" s="118">
        <f>'GDP Port Shepstone'!M39</f>
        <v>1371045933.5814371</v>
      </c>
    </row>
    <row r="36" spans="1:7" hidden="1">
      <c r="A36" t="str">
        <f>'GDP Durban'!A40</f>
        <v>2010q2</v>
      </c>
      <c r="B36" s="118">
        <f>'GDP Durban'!E40</f>
        <v>45905915551.935257</v>
      </c>
      <c r="C36" s="118">
        <f>'GDP Durban'!M40</f>
        <v>26344421734.432713</v>
      </c>
      <c r="D36" s="118">
        <f>'GDP PMB'!M40</f>
        <v>3657904420.3248038</v>
      </c>
      <c r="E36" s="118">
        <f>'GDP RBay'!M40</f>
        <v>2857854496.6932025</v>
      </c>
      <c r="F36" s="118">
        <f>'GDP Newcastle'!M40</f>
        <v>1307321213.4098489</v>
      </c>
      <c r="G36" s="118">
        <f>'GDP Port Shepstone'!M40</f>
        <v>1384610760.9827094</v>
      </c>
    </row>
    <row r="37" spans="1:7" hidden="1">
      <c r="A37" t="str">
        <f>'GDP Durban'!A41</f>
        <v>2010q3</v>
      </c>
      <c r="B37" s="118">
        <f>'GDP Durban'!E41</f>
        <v>48185016185.825264</v>
      </c>
      <c r="C37" s="118">
        <f>'GDP Durban'!M41</f>
        <v>27575833453.211159</v>
      </c>
      <c r="D37" s="118">
        <f>'GDP PMB'!M41</f>
        <v>3855644500.0467901</v>
      </c>
      <c r="E37" s="118">
        <f>'GDP RBay'!M41</f>
        <v>3032364569.2051177</v>
      </c>
      <c r="F37" s="118">
        <f>'GDP Newcastle'!M41</f>
        <v>1353627973.5612936</v>
      </c>
      <c r="G37" s="118">
        <f>'GDP Port Shepstone'!M41</f>
        <v>1451472641.4124043</v>
      </c>
    </row>
    <row r="38" spans="1:7" hidden="1">
      <c r="A38" t="str">
        <f>'GDP Durban'!A42</f>
        <v>2010q4</v>
      </c>
      <c r="B38" s="118">
        <f>'GDP Durban'!E42</f>
        <v>52155377252.730637</v>
      </c>
      <c r="C38" s="118">
        <f>'GDP Durban'!M42</f>
        <v>29462562446.345978</v>
      </c>
      <c r="D38" s="118">
        <f>'GDP PMB'!M42</f>
        <v>4405953339.5417519</v>
      </c>
      <c r="E38" s="118">
        <f>'GDP RBay'!M42</f>
        <v>3197508566.0495372</v>
      </c>
      <c r="F38" s="118">
        <f>'GDP Newcastle'!M42</f>
        <v>1485160919.8166723</v>
      </c>
      <c r="G38" s="118">
        <f>'GDP Port Shepstone'!M42</f>
        <v>1637889579.0288439</v>
      </c>
    </row>
    <row r="39" spans="1:7" hidden="1">
      <c r="A39" t="str">
        <f>'GDP Durban'!A43</f>
        <v>2011q1</v>
      </c>
      <c r="B39" s="118">
        <f>'GDP Durban'!E43</f>
        <v>49008082906.163834</v>
      </c>
      <c r="C39" s="118">
        <f>'GDP Durban'!M43</f>
        <v>28151931840.703133</v>
      </c>
      <c r="D39" s="118">
        <f>'GDP PMB'!M43</f>
        <v>3969717038.4656405</v>
      </c>
      <c r="E39" s="118">
        <f>'GDP RBay'!M43</f>
        <v>2935618296.550529</v>
      </c>
      <c r="F39" s="118">
        <f>'GDP Newcastle'!M43</f>
        <v>1380081136.3801041</v>
      </c>
      <c r="G39" s="118">
        <f>'GDP Port Shepstone'!M43</f>
        <v>1504733764.089689</v>
      </c>
    </row>
    <row r="40" spans="1:7" hidden="1">
      <c r="A40" t="str">
        <f>'GDP Durban'!A44</f>
        <v>2011q2</v>
      </c>
      <c r="B40" s="118">
        <f>'GDP Durban'!E44</f>
        <v>51105508506.779564</v>
      </c>
      <c r="C40" s="118">
        <f>'GDP Durban'!M44</f>
        <v>29354649858.247162</v>
      </c>
      <c r="D40" s="118">
        <f>'GDP PMB'!M44</f>
        <v>4061485499.6843519</v>
      </c>
      <c r="E40" s="118">
        <f>'GDP RBay'!M44</f>
        <v>3186382543.173841</v>
      </c>
      <c r="F40" s="118">
        <f>'GDP Newcastle'!M44</f>
        <v>1457598690.1443906</v>
      </c>
      <c r="G40" s="118">
        <f>'GDP Port Shepstone'!M44</f>
        <v>1535043598.9460022</v>
      </c>
    </row>
    <row r="41" spans="1:7" hidden="1">
      <c r="A41" t="str">
        <f>'GDP Durban'!A45</f>
        <v>2011q3</v>
      </c>
      <c r="B41" s="118">
        <f>'GDP Durban'!E45</f>
        <v>53139973130.399345</v>
      </c>
      <c r="C41" s="118">
        <f>'GDP Durban'!M45</f>
        <v>30410720852.498871</v>
      </c>
      <c r="D41" s="118">
        <f>'GDP PMB'!M45</f>
        <v>4246895684.2019663</v>
      </c>
      <c r="E41" s="118">
        <f>'GDP RBay'!M45</f>
        <v>3361203610.5500846</v>
      </c>
      <c r="F41" s="118">
        <f>'GDP Newcastle'!M45</f>
        <v>1488276967.6006579</v>
      </c>
      <c r="G41" s="118">
        <f>'GDP Port Shepstone'!M45</f>
        <v>1593387614.8404317</v>
      </c>
    </row>
    <row r="42" spans="1:7" hidden="1">
      <c r="A42" t="str">
        <f>'GDP Durban'!A46</f>
        <v>2011q4</v>
      </c>
      <c r="B42" s="118">
        <f>'GDP Durban'!E46</f>
        <v>56203847555.518486</v>
      </c>
      <c r="C42" s="118">
        <f>'GDP Durban'!M46</f>
        <v>31610244707.760693</v>
      </c>
      <c r="D42" s="118">
        <f>'GDP PMB'!M46</f>
        <v>4825979534.1983519</v>
      </c>
      <c r="E42" s="118">
        <f>'GDP RBay'!M46</f>
        <v>3433274661.9980621</v>
      </c>
      <c r="F42" s="118">
        <f>'GDP Newcastle'!M46</f>
        <v>1602817478.7839832</v>
      </c>
      <c r="G42" s="118">
        <f>'GDP Port Shepstone'!M46</f>
        <v>1781263416.361907</v>
      </c>
    </row>
    <row r="43" spans="1:7" hidden="1">
      <c r="A43" t="str">
        <f>'GDP Durban'!A47</f>
        <v>2012q1</v>
      </c>
      <c r="B43" s="118">
        <f>'GDP Durban'!E47</f>
        <v>53494548582.739845</v>
      </c>
      <c r="C43" s="118">
        <f>'GDP Durban'!M47</f>
        <v>30551243761.450977</v>
      </c>
      <c r="D43" s="118">
        <f>'GDP PMB'!M47</f>
        <v>4316132930.9467535</v>
      </c>
      <c r="E43" s="118">
        <f>'GDP RBay'!M47</f>
        <v>3148303336.3075342</v>
      </c>
      <c r="F43" s="118">
        <f>'GDP Newcastle'!M47</f>
        <v>1500099361.0323102</v>
      </c>
      <c r="G43" s="118">
        <f>'GDP Port Shepstone'!M47</f>
        <v>1666054035.7678711</v>
      </c>
    </row>
    <row r="44" spans="1:7" hidden="1">
      <c r="A44" t="str">
        <f>'GDP Durban'!A48</f>
        <v>2012q2</v>
      </c>
      <c r="B44" s="118">
        <f>'GDP Durban'!E48</f>
        <v>55434234904.91185</v>
      </c>
      <c r="C44" s="118">
        <f>'GDP Durban'!M48</f>
        <v>31637014935.159447</v>
      </c>
      <c r="D44" s="118">
        <f>'GDP PMB'!M48</f>
        <v>4474626328.9062729</v>
      </c>
      <c r="E44" s="118">
        <f>'GDP RBay'!M48</f>
        <v>3345393803.3313484</v>
      </c>
      <c r="F44" s="118">
        <f>'GDP Newcastle'!M48</f>
        <v>1598720229.7514374</v>
      </c>
      <c r="G44" s="118">
        <f>'GDP Port Shepstone'!M48</f>
        <v>1698819014.6863</v>
      </c>
    </row>
    <row r="45" spans="1:7" hidden="1">
      <c r="A45" t="str">
        <f>'GDP Durban'!A49</f>
        <v>2012q3</v>
      </c>
      <c r="B45" s="118">
        <f>'GDP Durban'!E49</f>
        <v>57466595302.16272</v>
      </c>
      <c r="C45" s="118">
        <f>'GDP Durban'!M49</f>
        <v>32722099965.148911</v>
      </c>
      <c r="D45" s="118">
        <f>'GDP PMB'!M49</f>
        <v>4642770120.8299179</v>
      </c>
      <c r="E45" s="118">
        <f>'GDP RBay'!M49</f>
        <v>3548826385.0573812</v>
      </c>
      <c r="F45" s="118">
        <f>'GDP Newcastle'!M49</f>
        <v>1614019968.6375105</v>
      </c>
      <c r="G45" s="118">
        <f>'GDP Port Shepstone'!M49</f>
        <v>1754453561.2490873</v>
      </c>
    </row>
    <row r="46" spans="1:7" hidden="1">
      <c r="A46" t="str">
        <f>'GDP Durban'!A50</f>
        <v>2012q4</v>
      </c>
      <c r="B46" s="118">
        <f>'GDP Durban'!E50</f>
        <v>61307645759.290802</v>
      </c>
      <c r="C46" s="118">
        <f>'GDP Durban'!M50</f>
        <v>34466561069.683304</v>
      </c>
      <c r="D46" s="118">
        <f>'GDP PMB'!M50</f>
        <v>5352602038.6814747</v>
      </c>
      <c r="E46" s="118">
        <f>'GDP RBay'!M50</f>
        <v>3712887052.6489491</v>
      </c>
      <c r="F46" s="118">
        <f>'GDP Newcastle'!M50</f>
        <v>1735328037.5276656</v>
      </c>
      <c r="G46" s="118">
        <f>'GDP Port Shepstone'!M50</f>
        <v>1925844124.458956</v>
      </c>
    </row>
    <row r="47" spans="1:7" hidden="1">
      <c r="A47" t="str">
        <f>'GDP Durban'!A51</f>
        <v>2013q1</v>
      </c>
      <c r="B47" s="118">
        <f>'GDP Durban'!E51</f>
        <v>57565095554.79866</v>
      </c>
      <c r="C47" s="118">
        <f>'GDP Durban'!M51</f>
        <v>32993503053.261429</v>
      </c>
      <c r="D47" s="118">
        <f>'GDP PMB'!M51</f>
        <v>4653448102.566514</v>
      </c>
      <c r="E47" s="118">
        <f>'GDP RBay'!M51</f>
        <v>3438013595.1277924</v>
      </c>
      <c r="F47" s="118">
        <f>'GDP Newcastle'!M51</f>
        <v>1619686696.1895442</v>
      </c>
      <c r="G47" s="118">
        <f>'GDP Port Shepstone'!M51</f>
        <v>1775122521.7042642</v>
      </c>
    </row>
    <row r="48" spans="1:7" hidden="1">
      <c r="A48" t="str">
        <f>'GDP Durban'!A52</f>
        <v>2013q2</v>
      </c>
      <c r="B48" s="118">
        <f>'GDP Durban'!E52</f>
        <v>60228489111.21093</v>
      </c>
      <c r="C48" s="118">
        <f>'GDP Durban'!M52</f>
        <v>34510607574.584579</v>
      </c>
      <c r="D48" s="118">
        <f>'GDP PMB'!M52</f>
        <v>4815764439.4326839</v>
      </c>
      <c r="E48" s="118">
        <f>'GDP RBay'!M52</f>
        <v>3713138152.8165579</v>
      </c>
      <c r="F48" s="118">
        <f>'GDP Newcastle'!M52</f>
        <v>1723329383.5606771</v>
      </c>
      <c r="G48" s="118">
        <f>'GDP Port Shepstone'!M52</f>
        <v>1823805864.7065537</v>
      </c>
    </row>
    <row r="49" spans="1:7" hidden="1"/>
    <row r="50" spans="1:7" hidden="1">
      <c r="A50" t="str">
        <f t="shared" ref="A50:A90" si="0">A3</f>
        <v>2002q1</v>
      </c>
      <c r="B50" s="10">
        <f>SUM(C50:G50)</f>
        <v>77.350554445691799</v>
      </c>
      <c r="C50" s="10">
        <f t="shared" ref="C50:G59" si="1">C3/$B3*100</f>
        <v>57.233512297785914</v>
      </c>
      <c r="D50" s="10">
        <f t="shared" si="1"/>
        <v>8.0312874696944938</v>
      </c>
      <c r="E50" s="10">
        <f t="shared" si="1"/>
        <v>6.1971102669503102</v>
      </c>
      <c r="F50" s="10">
        <f t="shared" si="1"/>
        <v>2.8349008635733579</v>
      </c>
      <c r="G50" s="10">
        <f t="shared" si="1"/>
        <v>3.0537435476877364</v>
      </c>
    </row>
    <row r="51" spans="1:7" hidden="1">
      <c r="A51" t="str">
        <f t="shared" si="0"/>
        <v>2002q2</v>
      </c>
      <c r="B51" s="10">
        <f t="shared" ref="B51:B74" si="2">SUM(C51:G51)</f>
        <v>77.350554445691799</v>
      </c>
      <c r="C51" s="10">
        <f t="shared" si="1"/>
        <v>57.233512297785914</v>
      </c>
      <c r="D51" s="10">
        <f t="shared" si="1"/>
        <v>8.0312874696944938</v>
      </c>
      <c r="E51" s="10">
        <f t="shared" si="1"/>
        <v>6.1971102669503102</v>
      </c>
      <c r="F51" s="10">
        <f t="shared" si="1"/>
        <v>2.8349008635733579</v>
      </c>
      <c r="G51" s="10">
        <f t="shared" si="1"/>
        <v>3.0537435476877364</v>
      </c>
    </row>
    <row r="52" spans="1:7" hidden="1">
      <c r="A52" t="str">
        <f t="shared" si="0"/>
        <v>2002q3</v>
      </c>
      <c r="B52" s="10">
        <f t="shared" si="2"/>
        <v>77.350554445691799</v>
      </c>
      <c r="C52" s="10">
        <f t="shared" si="1"/>
        <v>57.233512297785914</v>
      </c>
      <c r="D52" s="10">
        <f t="shared" si="1"/>
        <v>8.0312874696944938</v>
      </c>
      <c r="E52" s="10">
        <f t="shared" si="1"/>
        <v>6.1971102669503102</v>
      </c>
      <c r="F52" s="10">
        <f t="shared" si="1"/>
        <v>2.8349008635733575</v>
      </c>
      <c r="G52" s="10">
        <f t="shared" si="1"/>
        <v>3.0537435476877364</v>
      </c>
    </row>
    <row r="53" spans="1:7" hidden="1">
      <c r="A53" t="str">
        <f t="shared" si="0"/>
        <v>2002q4</v>
      </c>
      <c r="B53" s="10">
        <f t="shared" si="2"/>
        <v>77.350554445691799</v>
      </c>
      <c r="C53" s="10">
        <f t="shared" si="1"/>
        <v>57.233512297785914</v>
      </c>
      <c r="D53" s="10">
        <f t="shared" si="1"/>
        <v>8.0312874696944938</v>
      </c>
      <c r="E53" s="10">
        <f t="shared" si="1"/>
        <v>6.1971102669503102</v>
      </c>
      <c r="F53" s="10">
        <f t="shared" si="1"/>
        <v>2.8349008635733584</v>
      </c>
      <c r="G53" s="10">
        <f t="shared" si="1"/>
        <v>3.0537435476877364</v>
      </c>
    </row>
    <row r="54" spans="1:7" hidden="1">
      <c r="A54" t="str">
        <f t="shared" si="0"/>
        <v>2003q1</v>
      </c>
      <c r="B54" s="10">
        <f t="shared" si="2"/>
        <v>77.350554445691799</v>
      </c>
      <c r="C54" s="10">
        <f t="shared" si="1"/>
        <v>57.233512297785914</v>
      </c>
      <c r="D54" s="10">
        <f t="shared" si="1"/>
        <v>8.0312874696944938</v>
      </c>
      <c r="E54" s="10">
        <f t="shared" si="1"/>
        <v>6.1971102669503093</v>
      </c>
      <c r="F54" s="10">
        <f t="shared" si="1"/>
        <v>2.8349008635733579</v>
      </c>
      <c r="G54" s="10">
        <f t="shared" si="1"/>
        <v>3.0537435476877364</v>
      </c>
    </row>
    <row r="55" spans="1:7" hidden="1">
      <c r="A55" t="str">
        <f t="shared" si="0"/>
        <v>2003q2</v>
      </c>
      <c r="B55" s="10">
        <f t="shared" si="2"/>
        <v>77.350554445691799</v>
      </c>
      <c r="C55" s="10">
        <f t="shared" si="1"/>
        <v>57.233512297785914</v>
      </c>
      <c r="D55" s="10">
        <f t="shared" si="1"/>
        <v>8.0312874696944938</v>
      </c>
      <c r="E55" s="10">
        <f t="shared" si="1"/>
        <v>6.1971102669503093</v>
      </c>
      <c r="F55" s="10">
        <f t="shared" si="1"/>
        <v>2.8349008635733575</v>
      </c>
      <c r="G55" s="10">
        <f t="shared" si="1"/>
        <v>3.0537435476877364</v>
      </c>
    </row>
    <row r="56" spans="1:7" hidden="1">
      <c r="A56" t="str">
        <f t="shared" si="0"/>
        <v>2003q3</v>
      </c>
      <c r="B56" s="10">
        <f t="shared" si="2"/>
        <v>77.350554445691799</v>
      </c>
      <c r="C56" s="10">
        <f t="shared" si="1"/>
        <v>57.233512297785914</v>
      </c>
      <c r="D56" s="10">
        <f t="shared" si="1"/>
        <v>8.0312874696944938</v>
      </c>
      <c r="E56" s="10">
        <f t="shared" si="1"/>
        <v>6.1971102669503102</v>
      </c>
      <c r="F56" s="10">
        <f t="shared" si="1"/>
        <v>2.8349008635733579</v>
      </c>
      <c r="G56" s="10">
        <f t="shared" si="1"/>
        <v>3.0537435476877364</v>
      </c>
    </row>
    <row r="57" spans="1:7" hidden="1">
      <c r="A57" t="str">
        <f t="shared" si="0"/>
        <v>2003q4</v>
      </c>
      <c r="B57" s="10">
        <f t="shared" si="2"/>
        <v>77.350554445691799</v>
      </c>
      <c r="C57" s="10">
        <f t="shared" si="1"/>
        <v>57.233512297785914</v>
      </c>
      <c r="D57" s="10">
        <f t="shared" si="1"/>
        <v>8.0312874696944938</v>
      </c>
      <c r="E57" s="10">
        <f t="shared" si="1"/>
        <v>6.1971102669503093</v>
      </c>
      <c r="F57" s="10">
        <f t="shared" si="1"/>
        <v>2.8349008635733579</v>
      </c>
      <c r="G57" s="10">
        <f t="shared" si="1"/>
        <v>3.0537435476877364</v>
      </c>
    </row>
    <row r="58" spans="1:7" hidden="1">
      <c r="A58" t="str">
        <f t="shared" si="0"/>
        <v>2004q1</v>
      </c>
      <c r="B58" s="10">
        <f t="shared" si="2"/>
        <v>77.350554445691799</v>
      </c>
      <c r="C58" s="10">
        <f t="shared" si="1"/>
        <v>57.233512297785914</v>
      </c>
      <c r="D58" s="10">
        <f t="shared" si="1"/>
        <v>8.0312874696944938</v>
      </c>
      <c r="E58" s="10">
        <f t="shared" si="1"/>
        <v>6.1971102669503093</v>
      </c>
      <c r="F58" s="10">
        <f t="shared" si="1"/>
        <v>2.8349008635733584</v>
      </c>
      <c r="G58" s="10">
        <f t="shared" si="1"/>
        <v>3.0537435476877364</v>
      </c>
    </row>
    <row r="59" spans="1:7" hidden="1">
      <c r="A59" t="str">
        <f t="shared" si="0"/>
        <v>2004q2</v>
      </c>
      <c r="B59" s="10">
        <f t="shared" si="2"/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6.1971102669503102</v>
      </c>
      <c r="F59" s="10">
        <f t="shared" si="1"/>
        <v>2.8349008635733579</v>
      </c>
      <c r="G59" s="10">
        <f t="shared" si="1"/>
        <v>3.0537435476877364</v>
      </c>
    </row>
    <row r="60" spans="1:7" hidden="1">
      <c r="A60" t="str">
        <f t="shared" si="0"/>
        <v>2004q3</v>
      </c>
      <c r="B60" s="10">
        <f t="shared" si="2"/>
        <v>77.350554445691799</v>
      </c>
      <c r="C60" s="10">
        <f t="shared" ref="C60:G69" si="3">C13/$B13*100</f>
        <v>57.233512297785914</v>
      </c>
      <c r="D60" s="10">
        <f t="shared" si="3"/>
        <v>8.0312874696944938</v>
      </c>
      <c r="E60" s="10">
        <f t="shared" si="3"/>
        <v>6.1971102669503102</v>
      </c>
      <c r="F60" s="10">
        <f t="shared" si="3"/>
        <v>2.8349008635733579</v>
      </c>
      <c r="G60" s="10">
        <f t="shared" si="3"/>
        <v>3.0537435476877364</v>
      </c>
    </row>
    <row r="61" spans="1:7" hidden="1">
      <c r="A61" t="str">
        <f t="shared" si="0"/>
        <v>2004q4</v>
      </c>
      <c r="B61" s="10">
        <f t="shared" si="2"/>
        <v>77.350554445691799</v>
      </c>
      <c r="C61" s="10">
        <f t="shared" si="3"/>
        <v>57.233512297785914</v>
      </c>
      <c r="D61" s="10">
        <f t="shared" si="3"/>
        <v>8.0312874696944956</v>
      </c>
      <c r="E61" s="10">
        <f t="shared" si="3"/>
        <v>6.1971102669503102</v>
      </c>
      <c r="F61" s="10">
        <f t="shared" si="3"/>
        <v>2.8349008635733579</v>
      </c>
      <c r="G61" s="10">
        <f t="shared" si="3"/>
        <v>3.0537435476877364</v>
      </c>
    </row>
    <row r="62" spans="1:7" hidden="1">
      <c r="A62" t="str">
        <f t="shared" si="0"/>
        <v>2005q1</v>
      </c>
      <c r="B62" s="10">
        <f t="shared" si="2"/>
        <v>77.350554445691799</v>
      </c>
      <c r="C62" s="10">
        <f t="shared" si="3"/>
        <v>57.233512297785914</v>
      </c>
      <c r="D62" s="10">
        <f t="shared" si="3"/>
        <v>8.0312874696944938</v>
      </c>
      <c r="E62" s="10">
        <f t="shared" si="3"/>
        <v>6.1971102669503102</v>
      </c>
      <c r="F62" s="10">
        <f t="shared" si="3"/>
        <v>2.8349008635733579</v>
      </c>
      <c r="G62" s="10">
        <f t="shared" si="3"/>
        <v>3.0537435476877364</v>
      </c>
    </row>
    <row r="63" spans="1:7" hidden="1">
      <c r="A63" t="str">
        <f t="shared" si="0"/>
        <v>2005q2</v>
      </c>
      <c r="B63" s="10">
        <f t="shared" si="2"/>
        <v>77.350554445691799</v>
      </c>
      <c r="C63" s="10">
        <f t="shared" si="3"/>
        <v>57.233512297785914</v>
      </c>
      <c r="D63" s="10">
        <f t="shared" si="3"/>
        <v>8.0312874696944938</v>
      </c>
      <c r="E63" s="10">
        <f t="shared" si="3"/>
        <v>6.1971102669503102</v>
      </c>
      <c r="F63" s="10">
        <f t="shared" si="3"/>
        <v>2.8349008635733579</v>
      </c>
      <c r="G63" s="10">
        <f t="shared" si="3"/>
        <v>3.0537435476877364</v>
      </c>
    </row>
    <row r="64" spans="1:7" hidden="1">
      <c r="A64" t="str">
        <f t="shared" si="0"/>
        <v>2005q3</v>
      </c>
      <c r="B64" s="10">
        <f t="shared" si="2"/>
        <v>77.350554445691799</v>
      </c>
      <c r="C64" s="10">
        <f t="shared" si="3"/>
        <v>57.233512297785914</v>
      </c>
      <c r="D64" s="10">
        <f t="shared" si="3"/>
        <v>8.0312874696944938</v>
      </c>
      <c r="E64" s="10">
        <f t="shared" si="3"/>
        <v>6.1971102669503102</v>
      </c>
      <c r="F64" s="10">
        <f t="shared" si="3"/>
        <v>2.8349008635733575</v>
      </c>
      <c r="G64" s="10">
        <f t="shared" si="3"/>
        <v>3.0537435476877364</v>
      </c>
    </row>
    <row r="65" spans="1:7" hidden="1">
      <c r="A65" t="str">
        <f t="shared" si="0"/>
        <v>2005q4</v>
      </c>
      <c r="B65" s="10">
        <f t="shared" si="2"/>
        <v>77.350554445691799</v>
      </c>
      <c r="C65" s="10">
        <f t="shared" si="3"/>
        <v>57.233512297785914</v>
      </c>
      <c r="D65" s="10">
        <f t="shared" si="3"/>
        <v>8.0312874696944956</v>
      </c>
      <c r="E65" s="10">
        <f t="shared" si="3"/>
        <v>6.1971102669503093</v>
      </c>
      <c r="F65" s="10">
        <f t="shared" si="3"/>
        <v>2.8349008635733579</v>
      </c>
      <c r="G65" s="10">
        <f t="shared" si="3"/>
        <v>3.0537435476877364</v>
      </c>
    </row>
    <row r="66" spans="1:7" hidden="1">
      <c r="A66" t="str">
        <f t="shared" si="0"/>
        <v>2006q1</v>
      </c>
      <c r="B66" s="10">
        <f t="shared" si="2"/>
        <v>77.350554445691799</v>
      </c>
      <c r="C66" s="10">
        <f t="shared" si="3"/>
        <v>57.233512297785914</v>
      </c>
      <c r="D66" s="10">
        <f t="shared" si="3"/>
        <v>8.0312874696944938</v>
      </c>
      <c r="E66" s="10">
        <f t="shared" si="3"/>
        <v>6.1971102669503102</v>
      </c>
      <c r="F66" s="10">
        <f t="shared" si="3"/>
        <v>2.8349008635733579</v>
      </c>
      <c r="G66" s="10">
        <f t="shared" si="3"/>
        <v>3.0537435476877364</v>
      </c>
    </row>
    <row r="67" spans="1:7" hidden="1">
      <c r="A67" t="str">
        <f t="shared" si="0"/>
        <v>2006q2</v>
      </c>
      <c r="B67" s="10">
        <f t="shared" si="2"/>
        <v>77.350554445691799</v>
      </c>
      <c r="C67" s="10">
        <f t="shared" si="3"/>
        <v>57.233512297785914</v>
      </c>
      <c r="D67" s="10">
        <f t="shared" si="3"/>
        <v>8.0312874696944938</v>
      </c>
      <c r="E67" s="10">
        <f t="shared" si="3"/>
        <v>6.1971102669503102</v>
      </c>
      <c r="F67" s="10">
        <f t="shared" si="3"/>
        <v>2.8349008635733579</v>
      </c>
      <c r="G67" s="10">
        <f t="shared" si="3"/>
        <v>3.0537435476877364</v>
      </c>
    </row>
    <row r="68" spans="1:7" hidden="1">
      <c r="A68" t="str">
        <f t="shared" si="0"/>
        <v>2006q3</v>
      </c>
      <c r="B68" s="10">
        <f t="shared" si="2"/>
        <v>77.350554445691799</v>
      </c>
      <c r="C68" s="10">
        <f t="shared" si="3"/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2.8349008635733579</v>
      </c>
      <c r="G68" s="10">
        <f t="shared" si="3"/>
        <v>3.0537435476877364</v>
      </c>
    </row>
    <row r="69" spans="1:7" hidden="1">
      <c r="A69" t="str">
        <f t="shared" si="0"/>
        <v>2006q4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2.8349008635733579</v>
      </c>
      <c r="G69" s="10">
        <f t="shared" si="3"/>
        <v>3.0537435476877364</v>
      </c>
    </row>
    <row r="70" spans="1:7" hidden="1">
      <c r="A70" t="str">
        <f t="shared" si="0"/>
        <v>2007q1</v>
      </c>
      <c r="B70" s="10">
        <f t="shared" si="2"/>
        <v>77.350554445691799</v>
      </c>
      <c r="C70" s="10">
        <f t="shared" ref="C70:G74" si="4">C23/$B23*100</f>
        <v>57.233512297785914</v>
      </c>
      <c r="D70" s="10">
        <f t="shared" si="4"/>
        <v>8.0312874696944938</v>
      </c>
      <c r="E70" s="10">
        <f t="shared" si="4"/>
        <v>6.1971102669503102</v>
      </c>
      <c r="F70" s="10">
        <f t="shared" si="4"/>
        <v>2.8349008635733579</v>
      </c>
      <c r="G70" s="10">
        <f t="shared" si="4"/>
        <v>3.0537435476877364</v>
      </c>
    </row>
    <row r="71" spans="1:7" hidden="1">
      <c r="A71" t="str">
        <f t="shared" si="0"/>
        <v>2007q2</v>
      </c>
      <c r="B71" s="10">
        <f t="shared" si="2"/>
        <v>77.350554445691799</v>
      </c>
      <c r="C71" s="10">
        <f t="shared" si="4"/>
        <v>57.233512297785914</v>
      </c>
      <c r="D71" s="10">
        <f t="shared" si="4"/>
        <v>8.0312874696944938</v>
      </c>
      <c r="E71" s="10">
        <f t="shared" si="4"/>
        <v>6.1971102669503102</v>
      </c>
      <c r="F71" s="10">
        <f t="shared" si="4"/>
        <v>2.8349008635733579</v>
      </c>
      <c r="G71" s="10">
        <f t="shared" si="4"/>
        <v>3.0537435476877364</v>
      </c>
    </row>
    <row r="72" spans="1:7" hidden="1">
      <c r="A72" t="str">
        <f t="shared" si="0"/>
        <v>2007q3</v>
      </c>
      <c r="B72" s="10">
        <f t="shared" si="2"/>
        <v>77.350554445691799</v>
      </c>
      <c r="C72" s="10">
        <f t="shared" si="4"/>
        <v>57.233512297785914</v>
      </c>
      <c r="D72" s="10">
        <f t="shared" si="4"/>
        <v>8.0312874696944938</v>
      </c>
      <c r="E72" s="10">
        <f t="shared" si="4"/>
        <v>6.1971102669503102</v>
      </c>
      <c r="F72" s="10">
        <f t="shared" si="4"/>
        <v>2.8349008635733579</v>
      </c>
      <c r="G72" s="10">
        <f t="shared" si="4"/>
        <v>3.0537435476877368</v>
      </c>
    </row>
    <row r="73" spans="1:7" hidden="1">
      <c r="A73" t="str">
        <f t="shared" si="0"/>
        <v>2007q4</v>
      </c>
      <c r="B73" s="10">
        <f t="shared" si="2"/>
        <v>77.350554445691799</v>
      </c>
      <c r="C73" s="10">
        <f t="shared" si="4"/>
        <v>57.233512297785914</v>
      </c>
      <c r="D73" s="10">
        <f t="shared" si="4"/>
        <v>8.0312874696944938</v>
      </c>
      <c r="E73" s="10">
        <f t="shared" si="4"/>
        <v>6.1971102669503093</v>
      </c>
      <c r="F73" s="10">
        <f t="shared" si="4"/>
        <v>2.8349008635733584</v>
      </c>
      <c r="G73" s="10">
        <f t="shared" si="4"/>
        <v>3.0537435476877364</v>
      </c>
    </row>
    <row r="74" spans="1:7">
      <c r="A74" t="str">
        <f t="shared" si="0"/>
        <v>2008q1</v>
      </c>
      <c r="B74" s="10">
        <f t="shared" si="2"/>
        <v>78.730496743905107</v>
      </c>
      <c r="C74" s="10">
        <f t="shared" ref="C74:G89" si="5">C27/$B27*100</f>
        <v>58.440941989797132</v>
      </c>
      <c r="D74" s="10">
        <f t="shared" si="4"/>
        <v>8.1954277173082808</v>
      </c>
      <c r="E74" s="10">
        <f t="shared" si="4"/>
        <v>6.3044421173581151</v>
      </c>
      <c r="F74" s="10">
        <f t="shared" si="4"/>
        <v>2.8514810350969717</v>
      </c>
      <c r="G74" s="10">
        <f t="shared" si="4"/>
        <v>2.9382038843446092</v>
      </c>
    </row>
    <row r="75" spans="1:7">
      <c r="A75" t="str">
        <f t="shared" si="0"/>
        <v>2008q2</v>
      </c>
      <c r="B75" s="10">
        <f t="shared" ref="B75:B82" si="6">SUM(C75:G75)</f>
        <v>78.529155415158897</v>
      </c>
      <c r="C75" s="10">
        <f t="shared" si="5"/>
        <v>58.543455033832629</v>
      </c>
      <c r="D75" s="10">
        <f t="shared" ref="D75:G86" si="7">D28/$B28*100</f>
        <v>7.5731591891401866</v>
      </c>
      <c r="E75" s="10">
        <f t="shared" si="7"/>
        <v>6.8349776586806366</v>
      </c>
      <c r="F75" s="10">
        <f t="shared" si="7"/>
        <v>2.756561460960206</v>
      </c>
      <c r="G75" s="10">
        <f t="shared" si="7"/>
        <v>2.8210020725452409</v>
      </c>
    </row>
    <row r="76" spans="1:7">
      <c r="A76" t="str">
        <f t="shared" si="0"/>
        <v>2008q3</v>
      </c>
      <c r="B76" s="10">
        <f t="shared" si="6"/>
        <v>78.203568518421918</v>
      </c>
      <c r="C76" s="10">
        <f t="shared" si="5"/>
        <v>58.087081840123503</v>
      </c>
      <c r="D76" s="10">
        <f t="shared" si="7"/>
        <v>7.7303872407602361</v>
      </c>
      <c r="E76" s="10">
        <f t="shared" si="7"/>
        <v>6.774376217579074</v>
      </c>
      <c r="F76" s="10">
        <f t="shared" si="7"/>
        <v>2.7768238933294209</v>
      </c>
      <c r="G76" s="10">
        <f t="shared" si="7"/>
        <v>2.8348993266296838</v>
      </c>
    </row>
    <row r="77" spans="1:7">
      <c r="A77" t="str">
        <f t="shared" si="0"/>
        <v>2008q4</v>
      </c>
      <c r="B77" s="10">
        <f t="shared" si="6"/>
        <v>76.90045288461134</v>
      </c>
      <c r="C77" s="10">
        <f t="shared" si="5"/>
        <v>56.311469509910431</v>
      </c>
      <c r="D77" s="10">
        <f t="shared" si="7"/>
        <v>8.1540819678682031</v>
      </c>
      <c r="E77" s="10">
        <f t="shared" si="7"/>
        <v>6.265975876990848</v>
      </c>
      <c r="F77" s="10">
        <f t="shared" si="7"/>
        <v>2.915598620997204</v>
      </c>
      <c r="G77" s="10">
        <f t="shared" si="7"/>
        <v>3.2533269088446581</v>
      </c>
    </row>
    <row r="78" spans="1:7">
      <c r="A78" t="str">
        <f t="shared" si="0"/>
        <v>2009q1</v>
      </c>
      <c r="B78" s="10">
        <f t="shared" si="6"/>
        <v>76.12697616307895</v>
      </c>
      <c r="C78" s="10">
        <f t="shared" si="5"/>
        <v>56.498434357946657</v>
      </c>
      <c r="D78" s="10">
        <f t="shared" si="7"/>
        <v>8.0220365454144247</v>
      </c>
      <c r="E78" s="10">
        <f t="shared" si="7"/>
        <v>5.6239370116081693</v>
      </c>
      <c r="F78" s="10">
        <f t="shared" si="7"/>
        <v>2.7758558284033104</v>
      </c>
      <c r="G78" s="10">
        <f t="shared" si="7"/>
        <v>3.2067124197063888</v>
      </c>
    </row>
    <row r="79" spans="1:7">
      <c r="A79" t="str">
        <f t="shared" si="0"/>
        <v>2009q2</v>
      </c>
      <c r="B79" s="10">
        <f t="shared" si="6"/>
        <v>76.457095962932755</v>
      </c>
      <c r="C79" s="10">
        <f t="shared" si="5"/>
        <v>56.386607347301755</v>
      </c>
      <c r="D79" s="10">
        <f t="shared" si="7"/>
        <v>8.3003445408079788</v>
      </c>
      <c r="E79" s="10">
        <f t="shared" si="7"/>
        <v>5.644292638830251</v>
      </c>
      <c r="F79" s="10">
        <f t="shared" si="7"/>
        <v>2.9520196931433671</v>
      </c>
      <c r="G79" s="10">
        <f t="shared" si="7"/>
        <v>3.1738317428494041</v>
      </c>
    </row>
    <row r="80" spans="1:7">
      <c r="A80" t="str">
        <f t="shared" si="0"/>
        <v>2009q3</v>
      </c>
      <c r="B80" s="10">
        <f t="shared" si="6"/>
        <v>76.482386022679705</v>
      </c>
      <c r="C80" s="10">
        <f t="shared" si="5"/>
        <v>56.366596005589386</v>
      </c>
      <c r="D80" s="10">
        <f t="shared" si="7"/>
        <v>8.2435750865621475</v>
      </c>
      <c r="E80" s="10">
        <f t="shared" si="7"/>
        <v>5.9080209385509725</v>
      </c>
      <c r="F80" s="10">
        <f t="shared" si="7"/>
        <v>2.8159655130830248</v>
      </c>
      <c r="G80" s="10">
        <f t="shared" si="7"/>
        <v>3.1482284788941732</v>
      </c>
    </row>
    <row r="81" spans="1:7">
      <c r="A81" t="str">
        <f t="shared" si="0"/>
        <v>2009q4</v>
      </c>
      <c r="B81" s="10">
        <f t="shared" si="6"/>
        <v>76.918300425084524</v>
      </c>
      <c r="C81" s="10">
        <f t="shared" si="5"/>
        <v>55.924959730134859</v>
      </c>
      <c r="D81" s="10">
        <f t="shared" si="7"/>
        <v>9.1578659388686496</v>
      </c>
      <c r="E81" s="10">
        <f t="shared" si="7"/>
        <v>5.9291222982792213</v>
      </c>
      <c r="F81" s="10">
        <f t="shared" si="7"/>
        <v>2.7922107672601766</v>
      </c>
      <c r="G81" s="10">
        <f t="shared" si="7"/>
        <v>3.1141416905416106</v>
      </c>
    </row>
    <row r="82" spans="1:7">
      <c r="A82" t="str">
        <f t="shared" si="0"/>
        <v>2010q1</v>
      </c>
      <c r="B82" s="10">
        <f t="shared" si="6"/>
        <v>77.402675784225281</v>
      </c>
      <c r="C82" s="10">
        <f t="shared" si="5"/>
        <v>57.39096288184323</v>
      </c>
      <c r="D82" s="10">
        <f t="shared" si="7"/>
        <v>8.0829172441390664</v>
      </c>
      <c r="E82" s="10">
        <f t="shared" si="7"/>
        <v>6.0418297986388652</v>
      </c>
      <c r="F82" s="10">
        <f t="shared" si="7"/>
        <v>2.8207459090245468</v>
      </c>
      <c r="G82" s="10">
        <f t="shared" si="7"/>
        <v>3.0662199505795789</v>
      </c>
    </row>
    <row r="83" spans="1:7">
      <c r="A83" t="str">
        <f t="shared" si="0"/>
        <v>2010q2</v>
      </c>
      <c r="B83" s="10">
        <f t="shared" ref="B83:B86" si="8">SUM(C83:G83)</f>
        <v>77.445601941261145</v>
      </c>
      <c r="C83" s="10">
        <f t="shared" si="5"/>
        <v>57.387858226306761</v>
      </c>
      <c r="D83" s="10">
        <f t="shared" si="7"/>
        <v>7.9682637332142203</v>
      </c>
      <c r="E83" s="10">
        <f t="shared" si="7"/>
        <v>6.2254601881537326</v>
      </c>
      <c r="F83" s="10">
        <f t="shared" si="7"/>
        <v>2.8478273392256441</v>
      </c>
      <c r="G83" s="10">
        <f t="shared" si="7"/>
        <v>3.0161924543607941</v>
      </c>
    </row>
    <row r="84" spans="1:7">
      <c r="A84" t="str">
        <f t="shared" si="0"/>
        <v>2010q3</v>
      </c>
      <c r="B84" s="10">
        <f t="shared" si="8"/>
        <v>77.345502995597798</v>
      </c>
      <c r="C84" s="10">
        <f t="shared" si="5"/>
        <v>57.229063381166256</v>
      </c>
      <c r="D84" s="10">
        <f t="shared" si="7"/>
        <v>8.00174993233896</v>
      </c>
      <c r="E84" s="10">
        <f t="shared" si="7"/>
        <v>6.2931691410267856</v>
      </c>
      <c r="F84" s="10">
        <f t="shared" si="7"/>
        <v>2.8092300899952685</v>
      </c>
      <c r="G84" s="10">
        <f t="shared" si="7"/>
        <v>3.0122904510705308</v>
      </c>
    </row>
    <row r="85" spans="1:7">
      <c r="A85" t="str">
        <f t="shared" si="0"/>
        <v>2010q4</v>
      </c>
      <c r="B85" s="10">
        <f t="shared" si="8"/>
        <v>77.056435918462554</v>
      </c>
      <c r="C85" s="10">
        <f t="shared" si="5"/>
        <v>56.489980512610401</v>
      </c>
      <c r="D85" s="10">
        <f t="shared" si="7"/>
        <v>8.4477451254771143</v>
      </c>
      <c r="E85" s="10">
        <f t="shared" si="7"/>
        <v>6.1307361474067932</v>
      </c>
      <c r="F85" s="10">
        <f t="shared" si="7"/>
        <v>2.8475700839435794</v>
      </c>
      <c r="G85" s="10">
        <f t="shared" si="7"/>
        <v>3.1404040490246685</v>
      </c>
    </row>
    <row r="86" spans="1:7">
      <c r="A86" t="str">
        <f t="shared" si="0"/>
        <v>2011q1</v>
      </c>
      <c r="B86" s="10">
        <f t="shared" si="8"/>
        <v>77.42004956373647</v>
      </c>
      <c r="C86" s="10">
        <f t="shared" si="5"/>
        <v>57.443446409862354</v>
      </c>
      <c r="D86" s="10">
        <f t="shared" si="7"/>
        <v>8.1001271689539251</v>
      </c>
      <c r="E86" s="10">
        <f t="shared" si="7"/>
        <v>5.9900696425350501</v>
      </c>
      <c r="F86" s="10">
        <f t="shared" si="7"/>
        <v>2.8160275908416095</v>
      </c>
      <c r="G86" s="10">
        <f t="shared" si="7"/>
        <v>3.0703787515435255</v>
      </c>
    </row>
    <row r="87" spans="1:7">
      <c r="A87" t="str">
        <f t="shared" si="0"/>
        <v>2011q2</v>
      </c>
      <c r="B87" s="10">
        <f t="shared" ref="B87:B90" si="9">SUM(C87:G87)</f>
        <v>77.477284439784256</v>
      </c>
      <c r="C87" s="10">
        <f t="shared" si="5"/>
        <v>57.439306869147046</v>
      </c>
      <c r="D87" s="10">
        <f t="shared" si="5"/>
        <v>7.9472558210541289</v>
      </c>
      <c r="E87" s="10">
        <f t="shared" si="5"/>
        <v>6.234910161888207</v>
      </c>
      <c r="F87" s="10">
        <f t="shared" si="5"/>
        <v>2.8521361644430723</v>
      </c>
      <c r="G87" s="10">
        <f t="shared" si="5"/>
        <v>3.003675423251813</v>
      </c>
    </row>
    <row r="88" spans="1:7">
      <c r="A88" t="str">
        <f t="shared" si="0"/>
        <v>2011q3</v>
      </c>
      <c r="B88" s="10">
        <f t="shared" si="9"/>
        <v>77.343819178899793</v>
      </c>
      <c r="C88" s="10">
        <f t="shared" si="5"/>
        <v>57.22758040895971</v>
      </c>
      <c r="D88" s="10">
        <f t="shared" si="5"/>
        <v>7.9919040865537809</v>
      </c>
      <c r="E88" s="10">
        <f t="shared" si="5"/>
        <v>6.3251887657189432</v>
      </c>
      <c r="F88" s="10">
        <f t="shared" si="5"/>
        <v>2.8006731654692381</v>
      </c>
      <c r="G88" s="10">
        <f t="shared" si="5"/>
        <v>2.9984727521981296</v>
      </c>
    </row>
    <row r="89" spans="1:7">
      <c r="A89" t="str">
        <f t="shared" si="0"/>
        <v>2011q4</v>
      </c>
      <c r="B89" s="10">
        <f t="shared" si="9"/>
        <v>76.958396409386154</v>
      </c>
      <c r="C89" s="10">
        <f t="shared" si="5"/>
        <v>56.242136584218564</v>
      </c>
      <c r="D89" s="10">
        <f t="shared" si="5"/>
        <v>8.5865643440713217</v>
      </c>
      <c r="E89" s="10">
        <f t="shared" si="5"/>
        <v>6.1086114408922869</v>
      </c>
      <c r="F89" s="10">
        <f t="shared" si="5"/>
        <v>2.8517931574003197</v>
      </c>
      <c r="G89" s="10">
        <f t="shared" si="5"/>
        <v>3.1692908828036459</v>
      </c>
    </row>
    <row r="90" spans="1:7">
      <c r="A90" t="str">
        <f t="shared" si="0"/>
        <v>2012q1</v>
      </c>
      <c r="B90" s="10">
        <f t="shared" si="9"/>
        <v>76.983233837013572</v>
      </c>
      <c r="C90" s="10">
        <f>C43/$B43*100</f>
        <v>57.11094788321742</v>
      </c>
      <c r="D90" s="10">
        <f>D43/$B43*100</f>
        <v>8.0683603195024709</v>
      </c>
      <c r="E90" s="10">
        <f>E43/$B43*100</f>
        <v>5.8852788175940276</v>
      </c>
      <c r="F90" s="10">
        <f>F43/$B43*100</f>
        <v>2.8042097760898224</v>
      </c>
      <c r="G90" s="10">
        <f>G43/$B43*100</f>
        <v>3.1144370406098307</v>
      </c>
    </row>
    <row r="91" spans="1:7">
      <c r="A91" t="str">
        <f t="shared" ref="A91:A95" si="10">A44</f>
        <v>2012q2</v>
      </c>
      <c r="B91" s="10">
        <f t="shared" ref="B91:B95" si="11">SUM(C91:G91)</f>
        <v>77.126660781326052</v>
      </c>
      <c r="C91" s="10">
        <f t="shared" ref="C91:G91" si="12">C44/$B44*100</f>
        <v>57.071257480918511</v>
      </c>
      <c r="D91" s="10">
        <f t="shared" si="12"/>
        <v>8.0719546983587769</v>
      </c>
      <c r="E91" s="10">
        <f t="shared" si="12"/>
        <v>6.0348876629573969</v>
      </c>
      <c r="F91" s="10">
        <f t="shared" si="12"/>
        <v>2.8839943989373613</v>
      </c>
      <c r="G91" s="10">
        <f t="shared" si="12"/>
        <v>3.0645665401540034</v>
      </c>
    </row>
    <row r="92" spans="1:7">
      <c r="A92" t="str">
        <f t="shared" si="10"/>
        <v>2012q3</v>
      </c>
      <c r="B92" s="10">
        <f t="shared" si="11"/>
        <v>77.057236065725775</v>
      </c>
      <c r="C92" s="10">
        <f t="shared" ref="C92:G92" si="13">C45/$B45*100</f>
        <v>56.941079931905122</v>
      </c>
      <c r="D92" s="10">
        <f t="shared" si="13"/>
        <v>8.0790763684849622</v>
      </c>
      <c r="E92" s="10">
        <f t="shared" si="13"/>
        <v>6.1754596150989016</v>
      </c>
      <c r="F92" s="10">
        <f t="shared" si="13"/>
        <v>2.8086229228491773</v>
      </c>
      <c r="G92" s="10">
        <f t="shared" si="13"/>
        <v>3.0529972273876114</v>
      </c>
    </row>
    <row r="93" spans="1:7">
      <c r="A93" t="str">
        <f t="shared" si="10"/>
        <v>2012q4</v>
      </c>
      <c r="B93" s="10">
        <f t="shared" si="11"/>
        <v>76.977710917644416</v>
      </c>
      <c r="C93" s="10">
        <f t="shared" ref="C93:G93" si="14">C46/$B46*100</f>
        <v>56.219025608987941</v>
      </c>
      <c r="D93" s="10">
        <f t="shared" si="14"/>
        <v>8.7307251361390286</v>
      </c>
      <c r="E93" s="10">
        <f t="shared" si="14"/>
        <v>6.0561566288594335</v>
      </c>
      <c r="F93" s="10">
        <f t="shared" si="14"/>
        <v>2.8305246695346922</v>
      </c>
      <c r="G93" s="10">
        <f t="shared" si="14"/>
        <v>3.1412788741233078</v>
      </c>
    </row>
    <row r="94" spans="1:7">
      <c r="A94" t="str">
        <f t="shared" si="10"/>
        <v>2013q1</v>
      </c>
      <c r="B94" s="10">
        <f t="shared" si="11"/>
        <v>77.268653061658441</v>
      </c>
      <c r="C94" s="10">
        <f t="shared" ref="C94:G94" si="15">C47/$B47*100</f>
        <v>57.315119058307673</v>
      </c>
      <c r="D94" s="10">
        <f t="shared" si="15"/>
        <v>8.0838015775318208</v>
      </c>
      <c r="E94" s="10">
        <f t="shared" si="15"/>
        <v>5.9723927529226479</v>
      </c>
      <c r="F94" s="10">
        <f t="shared" si="15"/>
        <v>2.8136610919853258</v>
      </c>
      <c r="G94" s="10">
        <f t="shared" si="15"/>
        <v>3.0836785809109784</v>
      </c>
    </row>
    <row r="95" spans="1:7">
      <c r="A95" t="str">
        <f t="shared" si="10"/>
        <v>2013q2</v>
      </c>
      <c r="B95" s="10">
        <f t="shared" si="11"/>
        <v>77.349849054123823</v>
      </c>
      <c r="C95" s="10">
        <f t="shared" ref="C95:G95" si="16">C48/$B48*100</f>
        <v>57.299474192124102</v>
      </c>
      <c r="D95" s="10">
        <f t="shared" si="16"/>
        <v>7.9958247508757072</v>
      </c>
      <c r="E95" s="10">
        <f t="shared" si="16"/>
        <v>6.165086004333113</v>
      </c>
      <c r="F95" s="10">
        <f t="shared" si="16"/>
        <v>2.8613193008686926</v>
      </c>
      <c r="G95" s="10">
        <f t="shared" si="16"/>
        <v>3.0281448059222038</v>
      </c>
    </row>
    <row r="97" spans="1:7">
      <c r="A97" s="173" t="s">
        <v>22</v>
      </c>
      <c r="B97" s="174">
        <f t="shared" ref="B97:G97" si="17">AVERAGE(B74:B95)</f>
        <v>77.252797367487219</v>
      </c>
      <c r="C97" s="174">
        <f t="shared" si="17"/>
        <v>57.062126602009606</v>
      </c>
      <c r="D97" s="174">
        <f t="shared" si="17"/>
        <v>8.1605976606102448</v>
      </c>
      <c r="E97" s="174">
        <f t="shared" si="17"/>
        <v>6.1329264329956139</v>
      </c>
      <c r="F97" s="174">
        <f t="shared" si="17"/>
        <v>2.8311296578582739</v>
      </c>
      <c r="G97" s="174">
        <f t="shared" si="17"/>
        <v>3.0660170140134726</v>
      </c>
    </row>
    <row r="98" spans="1:7">
      <c r="A98" s="173" t="s">
        <v>169</v>
      </c>
      <c r="B98" s="174">
        <f t="shared" ref="B98:G98" si="18">MEDIAN(B74:B95)</f>
        <v>77.197656921492239</v>
      </c>
      <c r="C98" s="174">
        <f t="shared" si="18"/>
        <v>57.169264146088565</v>
      </c>
      <c r="D98" s="174">
        <f t="shared" si="18"/>
        <v>8.0809968063120152</v>
      </c>
      <c r="E98" s="174">
        <f t="shared" si="18"/>
        <v>6.1196737941495396</v>
      </c>
      <c r="F98" s="174">
        <f t="shared" si="18"/>
        <v>2.8183867499330781</v>
      </c>
      <c r="G98" s="174">
        <f t="shared" si="18"/>
        <v>3.0682993510615519</v>
      </c>
    </row>
    <row r="99" spans="1:7">
      <c r="A99" s="173" t="s">
        <v>167</v>
      </c>
      <c r="B99" s="174">
        <f t="shared" ref="B99:G99" si="19">STDEV(B74:B95)</f>
        <v>0.61486002130421702</v>
      </c>
      <c r="C99" s="174">
        <f t="shared" si="19"/>
        <v>0.71266204242494946</v>
      </c>
      <c r="D99" s="174">
        <f t="shared" si="19"/>
        <v>0.33540818906666747</v>
      </c>
      <c r="E99" s="174">
        <f t="shared" si="19"/>
        <v>0.28931467922749171</v>
      </c>
      <c r="F99" s="174">
        <f t="shared" si="19"/>
        <v>4.5709344284621908E-2</v>
      </c>
      <c r="G99" s="174">
        <f t="shared" si="19"/>
        <v>0.10808401559784474</v>
      </c>
    </row>
    <row r="100" spans="1:7">
      <c r="A100" s="173" t="s">
        <v>168</v>
      </c>
      <c r="B100" s="174">
        <f t="shared" ref="B100:G100" si="20">MAX(B74:B95)-MIN(B74:B95)</f>
        <v>2.6035205808261566</v>
      </c>
      <c r="C100" s="174">
        <f t="shared" si="20"/>
        <v>2.6184953036977703</v>
      </c>
      <c r="D100" s="174">
        <f t="shared" si="20"/>
        <v>1.584706749728463</v>
      </c>
      <c r="E100" s="174">
        <f t="shared" si="20"/>
        <v>1.2110406470724673</v>
      </c>
      <c r="F100" s="174">
        <f t="shared" si="20"/>
        <v>0.19545823218316105</v>
      </c>
      <c r="G100" s="174">
        <f t="shared" si="20"/>
        <v>0.4323248362994172</v>
      </c>
    </row>
  </sheetData>
  <mergeCells count="1">
    <mergeCell ref="A1:G1"/>
  </mergeCells>
  <conditionalFormatting sqref="B74:G9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Theresa</cp:lastModifiedBy>
  <cp:lastPrinted>2008-06-09T12:23:56Z</cp:lastPrinted>
  <dcterms:created xsi:type="dcterms:W3CDTF">2008-06-04T09:18:24Z</dcterms:created>
  <dcterms:modified xsi:type="dcterms:W3CDTF">2013-09-04T13:20:36Z</dcterms:modified>
</cp:coreProperties>
</file>