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" yWindow="-30" windowWidth="8055" windowHeight="8145"/>
  </bookViews>
  <sheets>
    <sheet name="Sum" sheetId="4" r:id="rId1"/>
    <sheet name="UIF Appl" sheetId="1" r:id="rId2"/>
    <sheet name="Stats" sheetId="2" r:id="rId3"/>
    <sheet name="Stats1" sheetId="3" r:id="rId4"/>
  </sheets>
  <definedNames>
    <definedName name="_xlnm.Print_Area" localSheetId="1">'UIF Appl'!$A$1:$BM$39</definedName>
  </definedNames>
  <calcPr calcId="125725"/>
</workbook>
</file>

<file path=xl/calcChain.xml><?xml version="1.0" encoding="utf-8"?>
<calcChain xmlns="http://schemas.openxmlformats.org/spreadsheetml/2006/main">
  <c r="K27" i="1"/>
  <c r="K26" s="1"/>
  <c r="L27"/>
  <c r="L26" s="1"/>
  <c r="M27"/>
  <c r="M26" s="1"/>
  <c r="N27"/>
  <c r="N26" s="1"/>
  <c r="O27"/>
  <c r="O26" s="1"/>
  <c r="P27"/>
  <c r="P26" s="1"/>
  <c r="Q27"/>
  <c r="Q26" s="1"/>
  <c r="R27"/>
  <c r="R26" s="1"/>
  <c r="S27"/>
  <c r="S26" s="1"/>
  <c r="T27"/>
  <c r="T26" s="1"/>
  <c r="U27"/>
  <c r="U26" s="1"/>
  <c r="V27"/>
  <c r="V26" s="1"/>
  <c r="W27"/>
  <c r="W26" s="1"/>
  <c r="X27"/>
  <c r="X26" s="1"/>
  <c r="Y27"/>
  <c r="Y26" s="1"/>
  <c r="Z27"/>
  <c r="Z26" s="1"/>
  <c r="AA27"/>
  <c r="AA26" s="1"/>
  <c r="AB27"/>
  <c r="AB26" s="1"/>
  <c r="AC27"/>
  <c r="AC26" s="1"/>
  <c r="AD27"/>
  <c r="AD26" s="1"/>
  <c r="AE27"/>
  <c r="AE26" s="1"/>
  <c r="AF27"/>
  <c r="AF26" s="1"/>
  <c r="AG27"/>
  <c r="AG26" s="1"/>
  <c r="AH27"/>
  <c r="AH26" s="1"/>
  <c r="AI27"/>
  <c r="AI26" s="1"/>
  <c r="AJ27"/>
  <c r="AJ26" s="1"/>
  <c r="AK27"/>
  <c r="AK26" s="1"/>
  <c r="AL27"/>
  <c r="AL26" s="1"/>
  <c r="AM27"/>
  <c r="AM26" s="1"/>
  <c r="AN27"/>
  <c r="AN26" s="1"/>
  <c r="AO27"/>
  <c r="AO26" s="1"/>
  <c r="AP27"/>
  <c r="AP26" s="1"/>
  <c r="AQ27"/>
  <c r="AQ26" s="1"/>
  <c r="AR27"/>
  <c r="AR26" s="1"/>
  <c r="AS27"/>
  <c r="AS26" s="1"/>
  <c r="AT27"/>
  <c r="AT26" s="1"/>
  <c r="AU27"/>
  <c r="AU26" s="1"/>
  <c r="AV27"/>
  <c r="AV26" s="1"/>
  <c r="AW27"/>
  <c r="AW26" s="1"/>
  <c r="AX27"/>
  <c r="AX26" s="1"/>
  <c r="AY27"/>
  <c r="AY26" s="1"/>
  <c r="AZ27"/>
  <c r="AZ26" s="1"/>
  <c r="BA27"/>
  <c r="BA26" s="1"/>
  <c r="BB27"/>
  <c r="BB26" s="1"/>
  <c r="BC27"/>
  <c r="BC26" s="1"/>
  <c r="BD27"/>
  <c r="BD26" s="1"/>
  <c r="BE27"/>
  <c r="BE26" s="1"/>
  <c r="BF27"/>
  <c r="BF26" s="1"/>
  <c r="BG27"/>
  <c r="BG26" s="1"/>
  <c r="BH27"/>
  <c r="BH26" s="1"/>
  <c r="BI27"/>
  <c r="BI26" s="1"/>
  <c r="BJ27"/>
  <c r="BJ26" s="1"/>
  <c r="BK27"/>
  <c r="BK26" s="1"/>
  <c r="BL27"/>
  <c r="BL26" s="1"/>
  <c r="BM27"/>
  <c r="BM26" s="1"/>
  <c r="BN27"/>
  <c r="BN26" s="1"/>
  <c r="BO27"/>
  <c r="BO26" s="1"/>
  <c r="BP27"/>
  <c r="BP26" s="1"/>
  <c r="BQ27"/>
  <c r="BQ26" s="1"/>
  <c r="BR27"/>
  <c r="BR26" s="1"/>
  <c r="BS27"/>
  <c r="BS26" s="1"/>
  <c r="BT27"/>
  <c r="BT26" s="1"/>
  <c r="BU27"/>
  <c r="BU26" s="1"/>
  <c r="BV27"/>
  <c r="BV26" s="1"/>
  <c r="BW27"/>
  <c r="BW26" s="1"/>
  <c r="BX27"/>
  <c r="BX26" s="1"/>
  <c r="BY27"/>
  <c r="BY26" s="1"/>
  <c r="BZ27"/>
  <c r="BZ26" s="1"/>
  <c r="CA27"/>
  <c r="CA26" s="1"/>
  <c r="CA34" s="1"/>
  <c r="CB27"/>
  <c r="CB35" s="1"/>
  <c r="CC27"/>
  <c r="CC26" s="1"/>
  <c r="CD27"/>
  <c r="CD26" s="1"/>
  <c r="K28"/>
  <c r="L28"/>
  <c r="M28"/>
  <c r="N28"/>
  <c r="O28"/>
  <c r="P28"/>
  <c r="Q28"/>
  <c r="R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N28"/>
  <c r="AO28"/>
  <c r="AP28"/>
  <c r="AQ28"/>
  <c r="AR28"/>
  <c r="AS28"/>
  <c r="AT28"/>
  <c r="AU28"/>
  <c r="AV28"/>
  <c r="AW28"/>
  <c r="AX28"/>
  <c r="AY28"/>
  <c r="AZ28"/>
  <c r="BA28"/>
  <c r="BB28"/>
  <c r="BC28"/>
  <c r="BD28"/>
  <c r="BE28"/>
  <c r="BF28"/>
  <c r="BG28"/>
  <c r="BH28"/>
  <c r="BI28"/>
  <c r="BJ28"/>
  <c r="BK28"/>
  <c r="BL28"/>
  <c r="BM28"/>
  <c r="BN28"/>
  <c r="BO28"/>
  <c r="BP28"/>
  <c r="BQ28"/>
  <c r="BR28"/>
  <c r="BS28"/>
  <c r="BT28"/>
  <c r="BU28"/>
  <c r="BV28"/>
  <c r="BW28"/>
  <c r="BX28"/>
  <c r="BY28"/>
  <c r="BZ28"/>
  <c r="CA28"/>
  <c r="CA36" s="1"/>
  <c r="CB28"/>
  <c r="CC28"/>
  <c r="CD28"/>
  <c r="CD36" s="1"/>
  <c r="K29"/>
  <c r="L29"/>
  <c r="M29"/>
  <c r="N29"/>
  <c r="O29"/>
  <c r="P29"/>
  <c r="Q29"/>
  <c r="R29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O29"/>
  <c r="AP29"/>
  <c r="AQ29"/>
  <c r="AR29"/>
  <c r="AS29"/>
  <c r="AT29"/>
  <c r="AU29"/>
  <c r="AV29"/>
  <c r="AW29"/>
  <c r="AX29"/>
  <c r="AY29"/>
  <c r="AZ29"/>
  <c r="BA29"/>
  <c r="BB29"/>
  <c r="BC29"/>
  <c r="BD29"/>
  <c r="BE29"/>
  <c r="BF29"/>
  <c r="BG29"/>
  <c r="BH29"/>
  <c r="BI29"/>
  <c r="BJ29"/>
  <c r="BK29"/>
  <c r="BL29"/>
  <c r="BM29"/>
  <c r="BN29"/>
  <c r="BO29"/>
  <c r="BP29"/>
  <c r="BQ29"/>
  <c r="BR29"/>
  <c r="BS29"/>
  <c r="BT29"/>
  <c r="BU29"/>
  <c r="BV29"/>
  <c r="BW29"/>
  <c r="BX29"/>
  <c r="BY29"/>
  <c r="BZ29"/>
  <c r="CA29"/>
  <c r="CA37" s="1"/>
  <c r="CB29"/>
  <c r="CC29"/>
  <c r="CD29"/>
  <c r="CD37" s="1"/>
  <c r="K30"/>
  <c r="L30"/>
  <c r="M30"/>
  <c r="N30"/>
  <c r="O30"/>
  <c r="P30"/>
  <c r="Q30"/>
  <c r="R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P30"/>
  <c r="AQ30"/>
  <c r="AR30"/>
  <c r="AS30"/>
  <c r="AT30"/>
  <c r="AU30"/>
  <c r="AV30"/>
  <c r="AW30"/>
  <c r="AX30"/>
  <c r="AY30"/>
  <c r="AZ30"/>
  <c r="BA30"/>
  <c r="BB30"/>
  <c r="BC30"/>
  <c r="BD30"/>
  <c r="BE30"/>
  <c r="BF30"/>
  <c r="BG30"/>
  <c r="BH30"/>
  <c r="BI30"/>
  <c r="BJ30"/>
  <c r="BK30"/>
  <c r="BL30"/>
  <c r="BM30"/>
  <c r="BN30"/>
  <c r="BO30"/>
  <c r="BP30"/>
  <c r="BQ30"/>
  <c r="BR30"/>
  <c r="BS30"/>
  <c r="BT30"/>
  <c r="BU30"/>
  <c r="BV30"/>
  <c r="BW30"/>
  <c r="BX30"/>
  <c r="BY30"/>
  <c r="BZ30"/>
  <c r="CA30"/>
  <c r="CA38" s="1"/>
  <c r="CB30"/>
  <c r="CC30"/>
  <c r="CD30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Q31"/>
  <c r="AR31"/>
  <c r="AS31"/>
  <c r="AT31"/>
  <c r="AU31"/>
  <c r="AV31"/>
  <c r="AW31"/>
  <c r="AX31"/>
  <c r="AY31"/>
  <c r="AZ31"/>
  <c r="BA31"/>
  <c r="BB31"/>
  <c r="BC31"/>
  <c r="BD31"/>
  <c r="BE31"/>
  <c r="BF31"/>
  <c r="BG31"/>
  <c r="BH31"/>
  <c r="BI31"/>
  <c r="BJ31"/>
  <c r="BK31"/>
  <c r="BL31"/>
  <c r="BM31"/>
  <c r="BN31"/>
  <c r="BO31"/>
  <c r="BP31"/>
  <c r="BQ31"/>
  <c r="BR31"/>
  <c r="BS31"/>
  <c r="BT31"/>
  <c r="BU31"/>
  <c r="BV31"/>
  <c r="BW31"/>
  <c r="BX31"/>
  <c r="BY31"/>
  <c r="BZ31"/>
  <c r="CA31"/>
  <c r="CA39" s="1"/>
  <c r="CB31"/>
  <c r="CB39" s="1"/>
  <c r="CC31"/>
  <c r="CD31"/>
  <c r="BZ35"/>
  <c r="BZ36"/>
  <c r="CC36"/>
  <c r="BZ39"/>
  <c r="CD39"/>
  <c r="BZ38"/>
  <c r="CB38"/>
  <c r="CD38"/>
  <c r="B76" i="3"/>
  <c r="B77"/>
  <c r="B78"/>
  <c r="B79"/>
  <c r="B80"/>
  <c r="B81"/>
  <c r="B82"/>
  <c r="B83"/>
  <c r="B91" i="2"/>
  <c r="C91"/>
  <c r="D83"/>
  <c r="D82"/>
  <c r="C82" i="3" s="1"/>
  <c r="D81" i="2"/>
  <c r="C81" i="3" s="1"/>
  <c r="D80" i="2"/>
  <c r="D79"/>
  <c r="C79" i="3" s="1"/>
  <c r="D78" i="2"/>
  <c r="C78" i="3" s="1"/>
  <c r="CC35" i="1"/>
  <c r="CC37"/>
  <c r="CC38"/>
  <c r="CC39"/>
  <c r="CB36"/>
  <c r="CB37"/>
  <c r="BZ37"/>
  <c r="M9" i="4"/>
  <c r="C80" i="3"/>
  <c r="C83"/>
  <c r="BY36" i="1"/>
  <c r="BY37"/>
  <c r="BY38"/>
  <c r="BY39"/>
  <c r="CD20"/>
  <c r="CC20"/>
  <c r="CB20"/>
  <c r="CA20"/>
  <c r="BZ20"/>
  <c r="BY20"/>
  <c r="AB9" i="4"/>
  <c r="AB8"/>
  <c r="AB7"/>
  <c r="AB6"/>
  <c r="AB5"/>
  <c r="AB4"/>
  <c r="AB3"/>
  <c r="AA9"/>
  <c r="AA8"/>
  <c r="AA7"/>
  <c r="AA6"/>
  <c r="AA5"/>
  <c r="AA4"/>
  <c r="AA3"/>
  <c r="Z9"/>
  <c r="Z8"/>
  <c r="Z7"/>
  <c r="Z6"/>
  <c r="Z5"/>
  <c r="Z3"/>
  <c r="Z4"/>
  <c r="Y9"/>
  <c r="Y8"/>
  <c r="Y7"/>
  <c r="Y6"/>
  <c r="Y5"/>
  <c r="Y4"/>
  <c r="Y3"/>
  <c r="X9"/>
  <c r="X8"/>
  <c r="X7"/>
  <c r="X6"/>
  <c r="X5"/>
  <c r="X4"/>
  <c r="X3"/>
  <c r="W9"/>
  <c r="W8"/>
  <c r="W7"/>
  <c r="W6"/>
  <c r="W5"/>
  <c r="W4"/>
  <c r="W3"/>
  <c r="V9"/>
  <c r="V8"/>
  <c r="V7"/>
  <c r="V6"/>
  <c r="V5"/>
  <c r="V4"/>
  <c r="V3"/>
  <c r="U9"/>
  <c r="U8"/>
  <c r="U7"/>
  <c r="U6"/>
  <c r="U5"/>
  <c r="U4"/>
  <c r="U3"/>
  <c r="T9"/>
  <c r="T8"/>
  <c r="T7"/>
  <c r="T6"/>
  <c r="T5"/>
  <c r="T4"/>
  <c r="T3"/>
  <c r="S9"/>
  <c r="S8"/>
  <c r="S7"/>
  <c r="S6"/>
  <c r="S5"/>
  <c r="S4"/>
  <c r="S3"/>
  <c r="R9"/>
  <c r="R8"/>
  <c r="R7"/>
  <c r="R6"/>
  <c r="R5"/>
  <c r="R4"/>
  <c r="R3"/>
  <c r="Q9"/>
  <c r="Q8"/>
  <c r="Q7"/>
  <c r="Q6"/>
  <c r="Q5"/>
  <c r="Q4"/>
  <c r="Q3"/>
  <c r="P9"/>
  <c r="P8"/>
  <c r="P7"/>
  <c r="P6"/>
  <c r="P5"/>
  <c r="P4"/>
  <c r="P3"/>
  <c r="O3"/>
  <c r="O9"/>
  <c r="O8"/>
  <c r="O7"/>
  <c r="O6"/>
  <c r="O5"/>
  <c r="O4"/>
  <c r="N9"/>
  <c r="N8"/>
  <c r="N7"/>
  <c r="N6"/>
  <c r="N5"/>
  <c r="N4"/>
  <c r="N3"/>
  <c r="M8"/>
  <c r="M7"/>
  <c r="M6"/>
  <c r="M5"/>
  <c r="M4"/>
  <c r="M3"/>
  <c r="CB26" i="1" l="1"/>
  <c r="CB34" s="1"/>
  <c r="CD35"/>
  <c r="CD42"/>
  <c r="CD45" s="1"/>
  <c r="CA42"/>
  <c r="CA45" s="1"/>
  <c r="BY35"/>
  <c r="BZ34"/>
  <c r="CD34"/>
  <c r="CA35"/>
  <c r="BY34"/>
  <c r="CC34"/>
  <c r="L4" i="4"/>
  <c r="L5" s="1"/>
  <c r="L6" s="1"/>
  <c r="L7" s="1"/>
  <c r="L8" s="1"/>
  <c r="L9" s="1"/>
  <c r="B70" i="3"/>
  <c r="B71"/>
  <c r="B72"/>
  <c r="B73"/>
  <c r="B74"/>
  <c r="B75"/>
  <c r="D50" i="2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C70" i="3" s="1"/>
  <c r="D71" i="2"/>
  <c r="C71" i="3" s="1"/>
  <c r="D72" i="2"/>
  <c r="D73"/>
  <c r="C73" i="3" s="1"/>
  <c r="D74" i="2"/>
  <c r="C74" i="3" s="1"/>
  <c r="D75" i="2"/>
  <c r="C75" i="3" s="1"/>
  <c r="D76" i="2"/>
  <c r="C76" i="3" s="1"/>
  <c r="D77" i="2"/>
  <c r="C77" i="3" s="1"/>
  <c r="BR20" i="1"/>
  <c r="BS20"/>
  <c r="BT20"/>
  <c r="BU20"/>
  <c r="BV20"/>
  <c r="BW20"/>
  <c r="BX20"/>
  <c r="B90" i="2"/>
  <c r="B98" s="1"/>
  <c r="B85"/>
  <c r="B27" i="1"/>
  <c r="B31"/>
  <c r="BX34"/>
  <c r="BX39"/>
  <c r="B86" i="2"/>
  <c r="C85"/>
  <c r="C85" i="3"/>
  <c r="B85"/>
  <c r="B69"/>
  <c r="B68"/>
  <c r="B67"/>
  <c r="B66"/>
  <c r="B63"/>
  <c r="B62"/>
  <c r="BZ42" i="1" l="1"/>
  <c r="BZ45" s="1"/>
  <c r="CB42"/>
  <c r="CB45" s="1"/>
  <c r="BY42"/>
  <c r="BY45" s="1"/>
  <c r="BX36"/>
  <c r="C72" i="3"/>
  <c r="C92" s="1"/>
  <c r="D91" i="2"/>
  <c r="B92" i="3"/>
  <c r="CC42" i="1"/>
  <c r="CC45" s="1"/>
  <c r="BX37"/>
  <c r="BV37"/>
  <c r="BV42"/>
  <c r="BV45" s="1"/>
  <c r="BW36"/>
  <c r="BW37"/>
  <c r="BW39"/>
  <c r="BW35"/>
  <c r="BW38"/>
  <c r="BW42"/>
  <c r="BW45" s="1"/>
  <c r="BV39"/>
  <c r="BV38"/>
  <c r="BV35"/>
  <c r="BX42"/>
  <c r="BX45" s="1"/>
  <c r="BX38"/>
  <c r="BV36"/>
  <c r="BX35"/>
  <c r="BV34"/>
  <c r="B61" i="3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W34" i="1" l="1"/>
  <c r="B86" i="3"/>
  <c r="B87"/>
  <c r="B89"/>
  <c r="C89" i="2"/>
  <c r="B89"/>
  <c r="C88"/>
  <c r="B88"/>
  <c r="C87"/>
  <c r="B87"/>
  <c r="C86"/>
  <c r="C96" l="1"/>
  <c r="B96" s="1"/>
  <c r="C93"/>
  <c r="D84"/>
  <c r="C84"/>
  <c r="B84"/>
  <c r="C69" i="3"/>
  <c r="C68"/>
  <c r="C67"/>
  <c r="C66"/>
  <c r="C62"/>
  <c r="C61"/>
  <c r="C60"/>
  <c r="C59"/>
  <c r="C58"/>
  <c r="C57"/>
  <c r="C56"/>
  <c r="C55"/>
  <c r="C54"/>
  <c r="C53"/>
  <c r="C52"/>
  <c r="C51"/>
  <c r="C50"/>
  <c r="D49" i="2"/>
  <c r="C49" i="3" s="1"/>
  <c r="D48" i="2"/>
  <c r="D47"/>
  <c r="C47" i="3" s="1"/>
  <c r="D46" i="2"/>
  <c r="C46" i="3" s="1"/>
  <c r="D45" i="2"/>
  <c r="C45" i="3" s="1"/>
  <c r="D44" i="2"/>
  <c r="C44" i="3" s="1"/>
  <c r="D43" i="2"/>
  <c r="C43" i="3" s="1"/>
  <c r="D42" i="2"/>
  <c r="C42" i="3" s="1"/>
  <c r="D41" i="2"/>
  <c r="C41" i="3" s="1"/>
  <c r="D40" i="2"/>
  <c r="C40" i="3" s="1"/>
  <c r="D39" i="2"/>
  <c r="C39" i="3" s="1"/>
  <c r="D38" i="2"/>
  <c r="C38" i="3" s="1"/>
  <c r="D37" i="2"/>
  <c r="C37" i="3" s="1"/>
  <c r="D36" i="2"/>
  <c r="D35"/>
  <c r="C35" i="3" s="1"/>
  <c r="D34" i="2"/>
  <c r="C34" i="3" s="1"/>
  <c r="D33" i="2"/>
  <c r="C33" i="3" s="1"/>
  <c r="D32" i="2"/>
  <c r="C32" i="3" s="1"/>
  <c r="D31" i="2"/>
  <c r="C31" i="3" s="1"/>
  <c r="D30" i="2"/>
  <c r="C30" i="3" s="1"/>
  <c r="D29" i="2"/>
  <c r="C29" i="3" s="1"/>
  <c r="D28" i="2"/>
  <c r="C28" i="3" s="1"/>
  <c r="D27" i="2"/>
  <c r="C27" i="3" s="1"/>
  <c r="D26" i="2"/>
  <c r="C26" i="3" s="1"/>
  <c r="D25" i="2"/>
  <c r="C25" i="3" s="1"/>
  <c r="D24" i="2"/>
  <c r="D23"/>
  <c r="C23" i="3" s="1"/>
  <c r="D22" i="2"/>
  <c r="C22" i="3" s="1"/>
  <c r="D21" i="2"/>
  <c r="C21" i="3" s="1"/>
  <c r="D20" i="2"/>
  <c r="C20" i="3" s="1"/>
  <c r="D19" i="2"/>
  <c r="C19" i="3" s="1"/>
  <c r="D18" i="2"/>
  <c r="C18" i="3" s="1"/>
  <c r="D17" i="2"/>
  <c r="C17" i="3" s="1"/>
  <c r="D16" i="2"/>
  <c r="C16" i="3" s="1"/>
  <c r="D15" i="2"/>
  <c r="C15" i="3" s="1"/>
  <c r="D14" i="2"/>
  <c r="C14" i="3" s="1"/>
  <c r="D13" i="2"/>
  <c r="C13" i="3" s="1"/>
  <c r="D12" i="2"/>
  <c r="D11"/>
  <c r="C11" i="3" s="1"/>
  <c r="D10" i="2"/>
  <c r="C10" i="3" s="1"/>
  <c r="D9" i="2"/>
  <c r="C9" i="3" s="1"/>
  <c r="D8" i="2"/>
  <c r="C8" i="3" s="1"/>
  <c r="D7" i="2"/>
  <c r="C7" i="3" s="1"/>
  <c r="D6" i="2"/>
  <c r="C6" i="3" s="1"/>
  <c r="D5" i="2"/>
  <c r="C5" i="3" s="1"/>
  <c r="D4" i="2"/>
  <c r="C4" i="3" s="1"/>
  <c r="D3" i="2"/>
  <c r="C3" i="3" s="1"/>
  <c r="C86" l="1"/>
  <c r="C24"/>
  <c r="C88" s="1"/>
  <c r="D87" i="2"/>
  <c r="C36" i="3"/>
  <c r="D88" i="2"/>
  <c r="B93"/>
  <c r="B94"/>
  <c r="D85"/>
  <c r="C12" i="3"/>
  <c r="D86" i="2"/>
  <c r="C48" i="3"/>
  <c r="D89" i="2"/>
  <c r="D96" s="1"/>
  <c r="B88" i="3"/>
  <c r="D93" i="2" l="1"/>
  <c r="D95"/>
  <c r="C95" s="1"/>
  <c r="B95" s="1"/>
  <c r="D94" s="1"/>
  <c r="C94" s="1"/>
  <c r="C87" i="3"/>
  <c r="C94" s="1"/>
  <c r="B96"/>
  <c r="C95" l="1"/>
  <c r="B94"/>
  <c r="B95"/>
  <c r="A39" i="1" l="1"/>
  <c r="A38"/>
  <c r="A37"/>
  <c r="A36"/>
  <c r="A35"/>
  <c r="BU39"/>
  <c r="BT39"/>
  <c r="BS39"/>
  <c r="J31"/>
  <c r="I31"/>
  <c r="H31"/>
  <c r="G31"/>
  <c r="F31"/>
  <c r="E31"/>
  <c r="D31"/>
  <c r="C31"/>
  <c r="BU38"/>
  <c r="BT38"/>
  <c r="BS38"/>
  <c r="J30"/>
  <c r="I30"/>
  <c r="H30"/>
  <c r="G30"/>
  <c r="F30"/>
  <c r="E30"/>
  <c r="D30"/>
  <c r="C30"/>
  <c r="B30"/>
  <c r="BU37"/>
  <c r="BT37"/>
  <c r="BS37"/>
  <c r="J29"/>
  <c r="I29"/>
  <c r="H29"/>
  <c r="G29"/>
  <c r="F29"/>
  <c r="E29"/>
  <c r="D29"/>
  <c r="C29"/>
  <c r="B29"/>
  <c r="BU36"/>
  <c r="BS36"/>
  <c r="J28"/>
  <c r="I28"/>
  <c r="H28"/>
  <c r="G28"/>
  <c r="F28"/>
  <c r="E28"/>
  <c r="D28"/>
  <c r="C28"/>
  <c r="B28"/>
  <c r="BU35"/>
  <c r="BT35"/>
  <c r="BS42"/>
  <c r="BS45" s="1"/>
  <c r="J27"/>
  <c r="I27"/>
  <c r="H27"/>
  <c r="G27"/>
  <c r="F27"/>
  <c r="E27"/>
  <c r="D27"/>
  <c r="C27"/>
  <c r="BT36" l="1"/>
  <c r="BR42"/>
  <c r="BR45" s="1"/>
  <c r="BS35"/>
  <c r="BS34"/>
  <c r="BT34" l="1"/>
  <c r="BT42"/>
  <c r="BT45" s="1"/>
  <c r="BU34"/>
  <c r="BU42"/>
  <c r="BU45" s="1"/>
  <c r="J26"/>
  <c r="I26"/>
  <c r="H26"/>
  <c r="G26"/>
  <c r="F26"/>
  <c r="E26"/>
  <c r="D26"/>
  <c r="C26" l="1"/>
  <c r="BS22"/>
  <c r="BQ20"/>
  <c r="BQ42" s="1"/>
  <c r="BQ45" s="1"/>
  <c r="BP20"/>
  <c r="BP42" s="1"/>
  <c r="BP45" s="1"/>
  <c r="BO20"/>
  <c r="BO42" s="1"/>
  <c r="BO45" s="1"/>
  <c r="BN20"/>
  <c r="BM20"/>
  <c r="BL20"/>
  <c r="BK20"/>
  <c r="BJ20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B34" s="1"/>
  <c r="AA20"/>
  <c r="Z20"/>
  <c r="Y20"/>
  <c r="X20"/>
  <c r="X34" s="1"/>
  <c r="W20"/>
  <c r="V20"/>
  <c r="V34" s="1"/>
  <c r="U20"/>
  <c r="U34" s="1"/>
  <c r="T20"/>
  <c r="T34" s="1"/>
  <c r="S20"/>
  <c r="R20"/>
  <c r="Q20"/>
  <c r="Q34" s="1"/>
  <c r="P20"/>
  <c r="O20"/>
  <c r="O34" s="1"/>
  <c r="N20"/>
  <c r="N34" s="1"/>
  <c r="M20"/>
  <c r="L20"/>
  <c r="L34" s="1"/>
  <c r="K20"/>
  <c r="J20"/>
  <c r="I20"/>
  <c r="H20"/>
  <c r="H34" s="1"/>
  <c r="G20"/>
  <c r="F20"/>
  <c r="E20"/>
  <c r="E34" s="1"/>
  <c r="D20"/>
  <c r="D34" s="1"/>
  <c r="C20"/>
  <c r="B20"/>
  <c r="B39" s="1"/>
  <c r="C63" i="3"/>
  <c r="B97" i="2"/>
  <c r="C89" i="3"/>
  <c r="C96" s="1"/>
  <c r="B90"/>
  <c r="B97" s="1"/>
  <c r="C90"/>
  <c r="C97" l="1"/>
  <c r="BF22" i="1"/>
  <c r="BR22"/>
  <c r="BO22"/>
  <c r="B65" i="3"/>
  <c r="C90" i="2"/>
  <c r="C98" s="1"/>
  <c r="C64" i="3"/>
  <c r="B64"/>
  <c r="C65"/>
  <c r="K42" i="1"/>
  <c r="J42" s="1"/>
  <c r="K39"/>
  <c r="K36"/>
  <c r="K37"/>
  <c r="K38"/>
  <c r="K35"/>
  <c r="S42"/>
  <c r="S35"/>
  <c r="S37"/>
  <c r="R37" s="1"/>
  <c r="Q37" s="1"/>
  <c r="P37" s="1"/>
  <c r="AA37"/>
  <c r="Z37" s="1"/>
  <c r="Y37" s="1"/>
  <c r="X37" s="1"/>
  <c r="AA42"/>
  <c r="AA35"/>
  <c r="AM42"/>
  <c r="AM45" s="1"/>
  <c r="AM37"/>
  <c r="AL37" s="1"/>
  <c r="AK37" s="1"/>
  <c r="AJ37" s="1"/>
  <c r="AM38"/>
  <c r="AM35"/>
  <c r="AL35" s="1"/>
  <c r="AK35" s="1"/>
  <c r="AU39"/>
  <c r="AU37"/>
  <c r="AU36"/>
  <c r="AU38"/>
  <c r="AU34"/>
  <c r="BC39"/>
  <c r="BC38"/>
  <c r="BC36"/>
  <c r="BC37"/>
  <c r="BC35"/>
  <c r="BC34"/>
  <c r="BO35"/>
  <c r="BN35" s="1"/>
  <c r="BM35" s="1"/>
  <c r="BO36"/>
  <c r="BN36" s="1"/>
  <c r="BM36" s="1"/>
  <c r="BL36" s="1"/>
  <c r="BO37"/>
  <c r="BN37" s="1"/>
  <c r="BM37" s="1"/>
  <c r="BO39"/>
  <c r="BN39" s="1"/>
  <c r="BM39" s="1"/>
  <c r="BL39" s="1"/>
  <c r="BO34"/>
  <c r="B37"/>
  <c r="B36"/>
  <c r="B38"/>
  <c r="F37"/>
  <c r="F36"/>
  <c r="F38"/>
  <c r="F39"/>
  <c r="F35"/>
  <c r="J37"/>
  <c r="J36"/>
  <c r="J35"/>
  <c r="J38"/>
  <c r="J39"/>
  <c r="N37"/>
  <c r="N36"/>
  <c r="N35"/>
  <c r="N38"/>
  <c r="N39"/>
  <c r="R36"/>
  <c r="Q36" s="1"/>
  <c r="P36" s="1"/>
  <c r="O36" s="1"/>
  <c r="R35"/>
  <c r="V36"/>
  <c r="U36" s="1"/>
  <c r="T36" s="1"/>
  <c r="S36" s="1"/>
  <c r="V35"/>
  <c r="Z36"/>
  <c r="Y36" s="1"/>
  <c r="X36" s="1"/>
  <c r="W36" s="1"/>
  <c r="Z35"/>
  <c r="AD42"/>
  <c r="AD45" s="1"/>
  <c r="AD39"/>
  <c r="AD36"/>
  <c r="AC36" s="1"/>
  <c r="AB36" s="1"/>
  <c r="AA36" s="1"/>
  <c r="AD35"/>
  <c r="AD37"/>
  <c r="AC37" s="1"/>
  <c r="AB37" s="1"/>
  <c r="AH39"/>
  <c r="AH37"/>
  <c r="AG37" s="1"/>
  <c r="AH38"/>
  <c r="AH35"/>
  <c r="AH34"/>
  <c r="AG34" s="1"/>
  <c r="AF34" s="1"/>
  <c r="AE34" s="1"/>
  <c r="AD34" s="1"/>
  <c r="AL42"/>
  <c r="AL36"/>
  <c r="AL38"/>
  <c r="AP35"/>
  <c r="AP36"/>
  <c r="AP39"/>
  <c r="AP37"/>
  <c r="AP38"/>
  <c r="AP34"/>
  <c r="AT37"/>
  <c r="AS37" s="1"/>
  <c r="AR37" s="1"/>
  <c r="AT38"/>
  <c r="AT35"/>
  <c r="AS35" s="1"/>
  <c r="AT36"/>
  <c r="AS36" s="1"/>
  <c r="AT39"/>
  <c r="AS39" s="1"/>
  <c r="AR39" s="1"/>
  <c r="AT34"/>
  <c r="AS34" s="1"/>
  <c r="AR34" s="1"/>
  <c r="AQ34" s="1"/>
  <c r="AX42"/>
  <c r="AX36"/>
  <c r="AX39"/>
  <c r="AX37"/>
  <c r="AX38"/>
  <c r="BB42"/>
  <c r="BB45" s="1"/>
  <c r="BB35"/>
  <c r="BB36"/>
  <c r="BB39"/>
  <c r="BB37"/>
  <c r="BB38"/>
  <c r="BB34"/>
  <c r="BA34" s="1"/>
  <c r="BF42"/>
  <c r="BF45" s="1"/>
  <c r="BF35"/>
  <c r="BF38"/>
  <c r="BF36"/>
  <c r="BF39"/>
  <c r="BJ42"/>
  <c r="BJ38"/>
  <c r="BJ37"/>
  <c r="BI37" s="1"/>
  <c r="BJ35"/>
  <c r="BJ39"/>
  <c r="BJ34"/>
  <c r="BN42"/>
  <c r="BN45" s="1"/>
  <c r="BN34"/>
  <c r="BR35"/>
  <c r="BR36"/>
  <c r="BQ36" s="1"/>
  <c r="BP36" s="1"/>
  <c r="BR34"/>
  <c r="BQ34" s="1"/>
  <c r="BR37"/>
  <c r="BR38"/>
  <c r="BQ38" s="1"/>
  <c r="BP38" s="1"/>
  <c r="BO38" s="1"/>
  <c r="BN38" s="1"/>
  <c r="BM38" s="1"/>
  <c r="BL38" s="1"/>
  <c r="BR39"/>
  <c r="BQ39" s="1"/>
  <c r="BP39" s="1"/>
  <c r="K34"/>
  <c r="Z34"/>
  <c r="S34"/>
  <c r="F34"/>
  <c r="G42"/>
  <c r="F42" s="1"/>
  <c r="G39"/>
  <c r="G36"/>
  <c r="G38"/>
  <c r="G35"/>
  <c r="G37"/>
  <c r="W42"/>
  <c r="W35"/>
  <c r="W37"/>
  <c r="V37" s="1"/>
  <c r="U37" s="1"/>
  <c r="T37" s="1"/>
  <c r="AI42"/>
  <c r="AI37"/>
  <c r="AI39"/>
  <c r="AI38"/>
  <c r="AI36"/>
  <c r="AH36" s="1"/>
  <c r="AG36" s="1"/>
  <c r="AI35"/>
  <c r="AY37"/>
  <c r="AY42"/>
  <c r="AY45" s="1"/>
  <c r="AY39"/>
  <c r="AY35"/>
  <c r="AX35" s="1"/>
  <c r="AY38"/>
  <c r="BK42"/>
  <c r="BK45" s="1"/>
  <c r="BK39"/>
  <c r="BK38"/>
  <c r="BK37"/>
  <c r="BK36"/>
  <c r="BJ36" s="1"/>
  <c r="BK34"/>
  <c r="E42"/>
  <c r="E37"/>
  <c r="E36"/>
  <c r="E38"/>
  <c r="E39"/>
  <c r="E35"/>
  <c r="I42"/>
  <c r="H42" s="1"/>
  <c r="I37"/>
  <c r="I36"/>
  <c r="I39"/>
  <c r="I35"/>
  <c r="I38"/>
  <c r="M42"/>
  <c r="L42" s="1"/>
  <c r="M39"/>
  <c r="M36"/>
  <c r="M37"/>
  <c r="M35"/>
  <c r="M38"/>
  <c r="Q39"/>
  <c r="P39" s="1"/>
  <c r="O39" s="1"/>
  <c r="Q42"/>
  <c r="Q35"/>
  <c r="U42"/>
  <c r="U39"/>
  <c r="T39" s="1"/>
  <c r="S39" s="1"/>
  <c r="R39" s="1"/>
  <c r="U35"/>
  <c r="Y42"/>
  <c r="Y39"/>
  <c r="X39" s="1"/>
  <c r="W39" s="1"/>
  <c r="V39" s="1"/>
  <c r="Y35"/>
  <c r="AC42"/>
  <c r="AC35"/>
  <c r="AC39"/>
  <c r="AB39" s="1"/>
  <c r="AA39" s="1"/>
  <c r="Z39" s="1"/>
  <c r="AG42"/>
  <c r="AG45" s="1"/>
  <c r="AG35"/>
  <c r="AG38"/>
  <c r="AG39"/>
  <c r="AK36"/>
  <c r="AJ36" s="1"/>
  <c r="AK38"/>
  <c r="AK34"/>
  <c r="AJ34" s="1"/>
  <c r="AI34" s="1"/>
  <c r="AO39"/>
  <c r="AO37"/>
  <c r="AO36"/>
  <c r="AO35"/>
  <c r="AO38"/>
  <c r="AO34"/>
  <c r="AN34" s="1"/>
  <c r="AM34" s="1"/>
  <c r="AL34" s="1"/>
  <c r="AS42"/>
  <c r="AS45" s="1"/>
  <c r="AS38"/>
  <c r="AR38" s="1"/>
  <c r="AW38"/>
  <c r="AW35"/>
  <c r="AV35" s="1"/>
  <c r="AU35" s="1"/>
  <c r="AW39"/>
  <c r="AW37"/>
  <c r="AW36"/>
  <c r="AW34"/>
  <c r="AV34" s="1"/>
  <c r="BA42"/>
  <c r="BA38"/>
  <c r="BA35"/>
  <c r="BA37"/>
  <c r="AZ37" s="1"/>
  <c r="BA36"/>
  <c r="BA39"/>
  <c r="BE42"/>
  <c r="BE45" s="1"/>
  <c r="BE38"/>
  <c r="BE37"/>
  <c r="BE36"/>
  <c r="BE39"/>
  <c r="BE35"/>
  <c r="BD35" s="1"/>
  <c r="BI36"/>
  <c r="BI39"/>
  <c r="BI35"/>
  <c r="BI38"/>
  <c r="BH38" s="1"/>
  <c r="BI34"/>
  <c r="BM42"/>
  <c r="BM45" s="1"/>
  <c r="BM34"/>
  <c r="BQ37"/>
  <c r="BP37" s="1"/>
  <c r="BQ35"/>
  <c r="B26"/>
  <c r="C34"/>
  <c r="BL22"/>
  <c r="W34"/>
  <c r="Y34"/>
  <c r="I34"/>
  <c r="J34"/>
  <c r="C39"/>
  <c r="C42"/>
  <c r="C37"/>
  <c r="C35"/>
  <c r="B35" s="1"/>
  <c r="C36"/>
  <c r="C38"/>
  <c r="O42"/>
  <c r="O37"/>
  <c r="O35"/>
  <c r="AE42"/>
  <c r="AE45" s="1"/>
  <c r="AE35"/>
  <c r="AE37"/>
  <c r="AE39"/>
  <c r="AE38"/>
  <c r="AD38" s="1"/>
  <c r="AC38" s="1"/>
  <c r="AE36"/>
  <c r="AQ42"/>
  <c r="AQ38"/>
  <c r="AQ36"/>
  <c r="AQ37"/>
  <c r="AQ35"/>
  <c r="AQ39"/>
  <c r="BG42"/>
  <c r="BG45" s="1"/>
  <c r="BG39"/>
  <c r="BG37"/>
  <c r="BF37" s="1"/>
  <c r="BG36"/>
  <c r="BG38"/>
  <c r="BG34"/>
  <c r="BF34" s="1"/>
  <c r="BE34" s="1"/>
  <c r="D42"/>
  <c r="D35"/>
  <c r="D36"/>
  <c r="D39"/>
  <c r="D38"/>
  <c r="D37"/>
  <c r="H36"/>
  <c r="H39"/>
  <c r="H38"/>
  <c r="H37"/>
  <c r="H35"/>
  <c r="L38"/>
  <c r="L37"/>
  <c r="L35"/>
  <c r="L36"/>
  <c r="L39"/>
  <c r="P35"/>
  <c r="P38"/>
  <c r="O38" s="1"/>
  <c r="T38"/>
  <c r="S38" s="1"/>
  <c r="R38" s="1"/>
  <c r="Q38" s="1"/>
  <c r="T35"/>
  <c r="X35"/>
  <c r="X38"/>
  <c r="W38" s="1"/>
  <c r="V38" s="1"/>
  <c r="U38" s="1"/>
  <c r="AB38"/>
  <c r="AA38" s="1"/>
  <c r="Z38" s="1"/>
  <c r="Y38" s="1"/>
  <c r="AB35"/>
  <c r="AF42"/>
  <c r="AF45" s="1"/>
  <c r="AF37"/>
  <c r="AF35"/>
  <c r="AF36"/>
  <c r="AF39"/>
  <c r="AF38"/>
  <c r="AJ42"/>
  <c r="AJ45" s="1"/>
  <c r="AJ39"/>
  <c r="AJ38"/>
  <c r="AJ35"/>
  <c r="AN42"/>
  <c r="AN45" s="1"/>
  <c r="AN39"/>
  <c r="AM39" s="1"/>
  <c r="AL39" s="1"/>
  <c r="AK39" s="1"/>
  <c r="AN35"/>
  <c r="AN36"/>
  <c r="AM36" s="1"/>
  <c r="AN38"/>
  <c r="AN37"/>
  <c r="AR42"/>
  <c r="AR45" s="1"/>
  <c r="AR36"/>
  <c r="AR35"/>
  <c r="AV42"/>
  <c r="AV38"/>
  <c r="AV37"/>
  <c r="AV36"/>
  <c r="AV39"/>
  <c r="AZ36"/>
  <c r="AY36" s="1"/>
  <c r="AZ39"/>
  <c r="AZ35"/>
  <c r="AZ38"/>
  <c r="AZ34"/>
  <c r="AY34" s="1"/>
  <c r="AX34" s="1"/>
  <c r="BD42"/>
  <c r="BD36"/>
  <c r="BD37"/>
  <c r="BD39"/>
  <c r="BD38"/>
  <c r="BD34"/>
  <c r="BH42"/>
  <c r="BH45" s="1"/>
  <c r="BH35"/>
  <c r="BG35" s="1"/>
  <c r="BH36"/>
  <c r="BH37"/>
  <c r="BH39"/>
  <c r="BH34"/>
  <c r="BL42"/>
  <c r="BL45" s="1"/>
  <c r="BL35"/>
  <c r="BK35" s="1"/>
  <c r="BL37"/>
  <c r="BL34"/>
  <c r="BP35"/>
  <c r="BP34"/>
  <c r="BI22"/>
  <c r="AA34"/>
  <c r="G34"/>
  <c r="P34"/>
  <c r="AC34"/>
  <c r="M34"/>
  <c r="R34"/>
  <c r="B91" i="3" l="1"/>
  <c r="B99" s="1"/>
  <c r="C50" i="1"/>
  <c r="B55"/>
  <c r="D55"/>
  <c r="E53"/>
  <c r="C53"/>
  <c r="G53"/>
  <c r="B53"/>
  <c r="D53"/>
  <c r="E55"/>
  <c r="F55" s="1"/>
  <c r="G55"/>
  <c r="E52"/>
  <c r="C52"/>
  <c r="G52"/>
  <c r="B52"/>
  <c r="D52"/>
  <c r="C55"/>
  <c r="G51"/>
  <c r="B51"/>
  <c r="D51"/>
  <c r="E51"/>
  <c r="C51"/>
  <c r="B54"/>
  <c r="D54"/>
  <c r="E54"/>
  <c r="F54" s="1"/>
  <c r="C54"/>
  <c r="G54"/>
  <c r="BC42"/>
  <c r="BC45" s="1"/>
  <c r="BD45"/>
  <c r="AU42"/>
  <c r="AV45"/>
  <c r="N42"/>
  <c r="O45"/>
  <c r="AZ42"/>
  <c r="AZ45" s="1"/>
  <c r="BA45"/>
  <c r="AB42"/>
  <c r="AB45" s="1"/>
  <c r="AC45"/>
  <c r="T42"/>
  <c r="T45" s="1"/>
  <c r="U45"/>
  <c r="P42"/>
  <c r="P45" s="1"/>
  <c r="Q45"/>
  <c r="AH42"/>
  <c r="AH45" s="1"/>
  <c r="AI45"/>
  <c r="BI42"/>
  <c r="BI45" s="1"/>
  <c r="BJ45"/>
  <c r="AK42"/>
  <c r="AK45" s="1"/>
  <c r="AL45"/>
  <c r="Z42"/>
  <c r="Z45" s="1"/>
  <c r="AA45"/>
  <c r="R42"/>
  <c r="R45" s="1"/>
  <c r="S45"/>
  <c r="AP42"/>
  <c r="AQ45"/>
  <c r="X42"/>
  <c r="X45" s="1"/>
  <c r="Y45"/>
  <c r="V42"/>
  <c r="V45" s="1"/>
  <c r="W45"/>
  <c r="AW42"/>
  <c r="AW45" s="1"/>
  <c r="AX45"/>
  <c r="C97" i="2"/>
  <c r="B42" i="1"/>
  <c r="B34"/>
  <c r="C91" i="3"/>
  <c r="B98"/>
  <c r="D90" i="2"/>
  <c r="D98" s="1"/>
  <c r="F51" i="1" l="1"/>
  <c r="C98" i="3"/>
  <c r="C99"/>
  <c r="F53" i="1"/>
  <c r="B50"/>
  <c r="E50"/>
  <c r="F50" s="1"/>
  <c r="D50"/>
  <c r="G50"/>
  <c r="F52"/>
  <c r="AO42"/>
  <c r="AO45" s="1"/>
  <c r="AP45"/>
  <c r="AT42"/>
  <c r="AT45" s="1"/>
  <c r="AU45"/>
  <c r="D97" i="2"/>
  <c r="N45" i="1" l="1"/>
  <c r="M45"/>
  <c r="L45"/>
  <c r="K45"/>
  <c r="J45"/>
  <c r="I45"/>
  <c r="H45"/>
  <c r="G45"/>
  <c r="F45"/>
  <c r="E45"/>
  <c r="D45"/>
  <c r="C45"/>
  <c r="B45"/>
  <c r="G57" l="1"/>
  <c r="E57"/>
  <c r="B57"/>
  <c r="D57"/>
  <c r="F57"/>
  <c r="C57"/>
</calcChain>
</file>

<file path=xl/sharedStrings.xml><?xml version="1.0" encoding="utf-8"?>
<sst xmlns="http://schemas.openxmlformats.org/spreadsheetml/2006/main" count="420" uniqueCount="56">
  <si>
    <t>Dundee</t>
  </si>
  <si>
    <t>Durban</t>
  </si>
  <si>
    <t>Estcourt</t>
  </si>
  <si>
    <t>Kokstad</t>
  </si>
  <si>
    <t>Ladysmith</t>
  </si>
  <si>
    <t>Newcastle</t>
  </si>
  <si>
    <t>Pietermaritzburg</t>
  </si>
  <si>
    <t>Pinetown</t>
  </si>
  <si>
    <t>Port Shepstone</t>
  </si>
  <si>
    <t>Prospecton</t>
  </si>
  <si>
    <t>Richardsbay</t>
  </si>
  <si>
    <t>Richmond</t>
  </si>
  <si>
    <t>Stanger</t>
  </si>
  <si>
    <t>Ulundi</t>
  </si>
  <si>
    <t>Verulam</t>
  </si>
  <si>
    <t>Vryheid</t>
  </si>
  <si>
    <t>Total</t>
  </si>
  <si>
    <t>Labour Centre</t>
  </si>
  <si>
    <t>Total Claims</t>
  </si>
  <si>
    <t>Urban Claims</t>
  </si>
  <si>
    <t>Rural Claims</t>
  </si>
  <si>
    <t>Average 2007</t>
  </si>
  <si>
    <t>Average 2008</t>
  </si>
  <si>
    <t>Average 2009</t>
  </si>
  <si>
    <t>Year-on-Year 2008</t>
  </si>
  <si>
    <t>Year-on-Year 2009</t>
  </si>
  <si>
    <t xml:space="preserve">Unemployment Insurance Applications Received </t>
  </si>
  <si>
    <t>Urban Claims as a % of Total Claims</t>
  </si>
  <si>
    <t>Rural Claims as a % of Total Claims</t>
  </si>
  <si>
    <t>Richards Bay</t>
  </si>
  <si>
    <t>New Castle</t>
  </si>
  <si>
    <t xml:space="preserve">Urban </t>
  </si>
  <si>
    <t>Urban</t>
  </si>
  <si>
    <t>As a % of KZN</t>
  </si>
  <si>
    <t>Rural</t>
  </si>
  <si>
    <t>%</t>
  </si>
  <si>
    <t>June 2007 - Decrease in number of applications due to Public Service strike</t>
  </si>
  <si>
    <t>Dept of Labour DataBase</t>
  </si>
  <si>
    <t>Statistics</t>
  </si>
  <si>
    <t>Average Cont</t>
  </si>
  <si>
    <t>St Dev</t>
  </si>
  <si>
    <t>Min</t>
  </si>
  <si>
    <t>Max</t>
  </si>
  <si>
    <t>Range</t>
  </si>
  <si>
    <t>Median</t>
  </si>
  <si>
    <t>Average 2010</t>
  </si>
  <si>
    <t>Year-on-Year 2010</t>
  </si>
  <si>
    <t>Unemployment Insurance Applications Received - April 2007 - May 2010</t>
  </si>
  <si>
    <t>Average 2011</t>
  </si>
  <si>
    <t>Year-on-Year 2011</t>
  </si>
  <si>
    <t>Average 2012</t>
  </si>
  <si>
    <t>Year-on-Year 2012</t>
  </si>
  <si>
    <t xml:space="preserve">                          UNEMPLOYMENT INSURANCE APPLICATIONS : KWAZULU-NATAL PROVINCE                                                                                                                                                                                                           </t>
  </si>
  <si>
    <t>Average 2013</t>
  </si>
  <si>
    <t>Year-on-Year 2013</t>
  </si>
  <si>
    <t>Ethekwini</t>
  </si>
</sst>
</file>

<file path=xl/styles.xml><?xml version="1.0" encoding="utf-8"?>
<styleSheet xmlns="http://schemas.openxmlformats.org/spreadsheetml/2006/main">
  <numFmts count="3">
    <numFmt numFmtId="41" formatCode="_ * #,##0_ ;_ * \-#,##0_ ;_ * &quot;-&quot;_ ;_ @_ "/>
    <numFmt numFmtId="43" formatCode="_ * #,##0.00_ ;_ * \-#,##0.00_ ;_ * &quot;-&quot;??_ ;_ @_ "/>
    <numFmt numFmtId="164" formatCode="#,##0_ ;\-#,##0\ "/>
  </numFmts>
  <fonts count="16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2"/>
      <color indexed="18"/>
      <name val="Arial"/>
      <family val="2"/>
    </font>
    <font>
      <b/>
      <sz val="14"/>
      <name val="Arial"/>
      <family val="2"/>
    </font>
    <font>
      <b/>
      <sz val="12"/>
      <color indexed="12"/>
      <name val="Arial"/>
      <family val="2"/>
    </font>
    <font>
      <sz val="12"/>
      <name val="Arial"/>
      <family val="2"/>
    </font>
    <font>
      <sz val="18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0"/>
      <color theme="2"/>
      <name val="Arial"/>
      <family val="2"/>
    </font>
    <font>
      <sz val="10"/>
      <color rgb="FF444444"/>
      <name val="Arial"/>
      <family val="2"/>
    </font>
    <font>
      <b/>
      <sz val="10"/>
      <color rgb="FF0000FF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29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/>
    <xf numFmtId="0" fontId="6" fillId="0" borderId="1" xfId="0" applyFont="1" applyBorder="1"/>
    <xf numFmtId="0" fontId="6" fillId="0" borderId="0" xfId="0" applyFont="1"/>
    <xf numFmtId="0" fontId="0" fillId="0" borderId="0" xfId="0" applyAlignment="1">
      <alignment horizontal="center"/>
    </xf>
    <xf numFmtId="2" fontId="0" fillId="0" borderId="0" xfId="0" applyNumberFormat="1"/>
    <xf numFmtId="3" fontId="0" fillId="3" borderId="0" xfId="0" applyNumberFormat="1" applyFill="1" applyAlignment="1">
      <alignment horizontal="center"/>
    </xf>
    <xf numFmtId="17" fontId="0" fillId="4" borderId="0" xfId="0" applyNumberFormat="1" applyFill="1" applyAlignment="1">
      <alignment horizontal="center"/>
    </xf>
    <xf numFmtId="0" fontId="2" fillId="3" borderId="5" xfId="0" applyFont="1" applyFill="1" applyBorder="1" applyAlignment="1">
      <alignment horizontal="center"/>
    </xf>
    <xf numFmtId="2" fontId="2" fillId="3" borderId="6" xfId="0" applyNumberFormat="1" applyFont="1" applyFill="1" applyBorder="1" applyAlignment="1">
      <alignment horizontal="center"/>
    </xf>
    <xf numFmtId="2" fontId="2" fillId="3" borderId="7" xfId="0" applyNumberFormat="1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2" fillId="3" borderId="9" xfId="0" applyNumberFormat="1" applyFont="1" applyFill="1" applyBorder="1" applyAlignment="1">
      <alignment horizontal="center"/>
    </xf>
    <xf numFmtId="2" fontId="2" fillId="3" borderId="10" xfId="0" applyNumberFormat="1" applyFont="1" applyFill="1" applyBorder="1" applyAlignment="1">
      <alignment horizontal="center"/>
    </xf>
    <xf numFmtId="3" fontId="2" fillId="3" borderId="6" xfId="0" applyNumberFormat="1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3" fontId="2" fillId="3" borderId="0" xfId="0" applyNumberFormat="1" applyFont="1" applyFill="1" applyBorder="1" applyAlignment="1">
      <alignment horizontal="center"/>
    </xf>
    <xf numFmtId="0" fontId="7" fillId="2" borderId="8" xfId="0" applyFont="1" applyFill="1" applyBorder="1"/>
    <xf numFmtId="0" fontId="7" fillId="2" borderId="9" xfId="0" applyFont="1" applyFill="1" applyBorder="1"/>
    <xf numFmtId="0" fontId="7" fillId="2" borderId="10" xfId="0" applyFont="1" applyFill="1" applyBorder="1"/>
    <xf numFmtId="0" fontId="0" fillId="0" borderId="13" xfId="0" applyBorder="1"/>
    <xf numFmtId="4" fontId="0" fillId="3" borderId="0" xfId="0" applyNumberFormat="1" applyFill="1" applyAlignment="1">
      <alignment horizontal="center"/>
    </xf>
    <xf numFmtId="2" fontId="2" fillId="3" borderId="5" xfId="0" applyNumberFormat="1" applyFont="1" applyFill="1" applyBorder="1" applyAlignment="1">
      <alignment horizontal="center"/>
    </xf>
    <xf numFmtId="2" fontId="2" fillId="3" borderId="11" xfId="0" applyNumberFormat="1" applyFont="1" applyFill="1" applyBorder="1" applyAlignment="1">
      <alignment horizontal="center"/>
    </xf>
    <xf numFmtId="2" fontId="2" fillId="3" borderId="0" xfId="0" applyNumberFormat="1" applyFont="1" applyFill="1" applyBorder="1" applyAlignment="1">
      <alignment horizontal="center"/>
    </xf>
    <xf numFmtId="2" fontId="2" fillId="3" borderId="8" xfId="0" applyNumberFormat="1" applyFont="1" applyFill="1" applyBorder="1" applyAlignment="1">
      <alignment horizontal="center"/>
    </xf>
    <xf numFmtId="2" fontId="2" fillId="3" borderId="12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6" borderId="15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/>
    </xf>
    <xf numFmtId="0" fontId="11" fillId="0" borderId="0" xfId="0" applyFont="1" applyFill="1" applyBorder="1"/>
    <xf numFmtId="0" fontId="2" fillId="7" borderId="5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0" fillId="8" borderId="16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5" xfId="0" applyFont="1" applyFill="1" applyBorder="1"/>
    <xf numFmtId="0" fontId="12" fillId="5" borderId="14" xfId="0" applyFont="1" applyFill="1" applyBorder="1"/>
    <xf numFmtId="0" fontId="7" fillId="2" borderId="2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2" fillId="5" borderId="11" xfId="0" applyFont="1" applyFill="1" applyBorder="1" applyAlignment="1">
      <alignment horizontal="center" vertical="center"/>
    </xf>
    <xf numFmtId="4" fontId="2" fillId="3" borderId="6" xfId="0" applyNumberFormat="1" applyFont="1" applyFill="1" applyBorder="1" applyAlignment="1">
      <alignment horizontal="center"/>
    </xf>
    <xf numFmtId="4" fontId="2" fillId="3" borderId="7" xfId="0" applyNumberFormat="1" applyFont="1" applyFill="1" applyBorder="1" applyAlignment="1">
      <alignment horizontal="center"/>
    </xf>
    <xf numFmtId="4" fontId="2" fillId="3" borderId="0" xfId="0" applyNumberFormat="1" applyFont="1" applyFill="1" applyBorder="1" applyAlignment="1">
      <alignment horizontal="center"/>
    </xf>
    <xf numFmtId="4" fontId="2" fillId="3" borderId="12" xfId="0" applyNumberFormat="1" applyFont="1" applyFill="1" applyBorder="1" applyAlignment="1">
      <alignment horizontal="center"/>
    </xf>
    <xf numFmtId="4" fontId="2" fillId="3" borderId="9" xfId="0" applyNumberFormat="1" applyFont="1" applyFill="1" applyBorder="1" applyAlignment="1">
      <alignment horizontal="center"/>
    </xf>
    <xf numFmtId="0" fontId="0" fillId="0" borderId="0" xfId="0" applyBorder="1"/>
    <xf numFmtId="4" fontId="2" fillId="3" borderId="10" xfId="0" applyNumberFormat="1" applyFont="1" applyFill="1" applyBorder="1" applyAlignment="1">
      <alignment horizontal="center"/>
    </xf>
    <xf numFmtId="0" fontId="13" fillId="0" borderId="0" xfId="0" applyFont="1"/>
    <xf numFmtId="0" fontId="2" fillId="3" borderId="20" xfId="0" applyFont="1" applyFill="1" applyBorder="1" applyAlignment="1">
      <alignment horizontal="center"/>
    </xf>
    <xf numFmtId="0" fontId="0" fillId="0" borderId="22" xfId="0" applyBorder="1"/>
    <xf numFmtId="0" fontId="2" fillId="0" borderId="0" xfId="0" applyFont="1"/>
    <xf numFmtId="3" fontId="2" fillId="3" borderId="21" xfId="0" applyNumberFormat="1" applyFont="1" applyFill="1" applyBorder="1" applyAlignment="1">
      <alignment horizontal="center"/>
    </xf>
    <xf numFmtId="16" fontId="0" fillId="0" borderId="0" xfId="0" applyNumberFormat="1"/>
    <xf numFmtId="2" fontId="2" fillId="3" borderId="23" xfId="0" applyNumberFormat="1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2" fontId="2" fillId="3" borderId="25" xfId="0" applyNumberFormat="1" applyFont="1" applyFill="1" applyBorder="1" applyAlignment="1">
      <alignment horizontal="center"/>
    </xf>
    <xf numFmtId="2" fontId="2" fillId="3" borderId="26" xfId="0" applyNumberFormat="1" applyFont="1" applyFill="1" applyBorder="1" applyAlignment="1">
      <alignment horizontal="center"/>
    </xf>
    <xf numFmtId="2" fontId="2" fillId="3" borderId="27" xfId="0" applyNumberFormat="1" applyFont="1" applyFill="1" applyBorder="1" applyAlignment="1">
      <alignment horizontal="center"/>
    </xf>
    <xf numFmtId="3" fontId="2" fillId="3" borderId="27" xfId="0" applyNumberFormat="1" applyFont="1" applyFill="1" applyBorder="1" applyAlignment="1">
      <alignment horizontal="center"/>
    </xf>
    <xf numFmtId="3" fontId="2" fillId="3" borderId="23" xfId="0" applyNumberFormat="1" applyFont="1" applyFill="1" applyBorder="1" applyAlignment="1">
      <alignment horizontal="center"/>
    </xf>
    <xf numFmtId="3" fontId="2" fillId="3" borderId="28" xfId="0" applyNumberFormat="1" applyFont="1" applyFill="1" applyBorder="1" applyAlignment="1">
      <alignment horizontal="center"/>
    </xf>
    <xf numFmtId="0" fontId="4" fillId="0" borderId="18" xfId="0" applyFont="1" applyBorder="1" applyAlignment="1">
      <alignment horizontal="right"/>
    </xf>
    <xf numFmtId="0" fontId="0" fillId="0" borderId="0" xfId="0" applyAlignment="1">
      <alignment horizontal="right"/>
    </xf>
    <xf numFmtId="0" fontId="0" fillId="0" borderId="19" xfId="0" applyBorder="1" applyAlignment="1">
      <alignment horizontal="right"/>
    </xf>
    <xf numFmtId="17" fontId="3" fillId="0" borderId="1" xfId="0" applyNumberFormat="1" applyFont="1" applyBorder="1" applyAlignment="1">
      <alignment horizontal="right"/>
    </xf>
    <xf numFmtId="16" fontId="3" fillId="0" borderId="1" xfId="0" applyNumberFormat="1" applyFont="1" applyBorder="1" applyAlignment="1">
      <alignment horizontal="right"/>
    </xf>
    <xf numFmtId="41" fontId="0" fillId="0" borderId="1" xfId="1" applyFont="1" applyBorder="1" applyAlignment="1">
      <alignment horizontal="right"/>
    </xf>
    <xf numFmtId="164" fontId="0" fillId="0" borderId="1" xfId="1" applyNumberFormat="1" applyFont="1" applyBorder="1" applyAlignment="1">
      <alignment horizontal="right"/>
    </xf>
    <xf numFmtId="41" fontId="6" fillId="0" borderId="1" xfId="1" applyFont="1" applyBorder="1" applyAlignment="1">
      <alignment horizontal="right"/>
    </xf>
    <xf numFmtId="41" fontId="0" fillId="0" borderId="0" xfId="1" applyFont="1" applyAlignment="1">
      <alignment horizontal="right"/>
    </xf>
    <xf numFmtId="41" fontId="0" fillId="0" borderId="0" xfId="0" applyNumberFormat="1" applyAlignment="1">
      <alignment horizontal="right"/>
    </xf>
    <xf numFmtId="41" fontId="9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0" fontId="2" fillId="6" borderId="3" xfId="0" applyFont="1" applyFill="1" applyBorder="1" applyAlignment="1">
      <alignment horizontal="right"/>
    </xf>
    <xf numFmtId="0" fontId="2" fillId="6" borderId="4" xfId="0" applyFont="1" applyFill="1" applyBorder="1" applyAlignment="1">
      <alignment horizontal="right"/>
    </xf>
    <xf numFmtId="164" fontId="0" fillId="0" borderId="0" xfId="0" applyNumberFormat="1" applyAlignment="1">
      <alignment horizontal="right"/>
    </xf>
    <xf numFmtId="164" fontId="10" fillId="7" borderId="3" xfId="0" applyNumberFormat="1" applyFont="1" applyFill="1" applyBorder="1" applyAlignment="1">
      <alignment horizontal="right"/>
    </xf>
    <xf numFmtId="2" fontId="0" fillId="0" borderId="0" xfId="0" applyNumberFormat="1" applyAlignment="1">
      <alignment horizontal="right"/>
    </xf>
    <xf numFmtId="0" fontId="0" fillId="8" borderId="3" xfId="0" applyFill="1" applyBorder="1" applyAlignment="1">
      <alignment horizontal="right"/>
    </xf>
    <xf numFmtId="0" fontId="0" fillId="8" borderId="4" xfId="0" applyFill="1" applyBorder="1" applyAlignment="1">
      <alignment horizontal="right"/>
    </xf>
    <xf numFmtId="0" fontId="0" fillId="8" borderId="29" xfId="0" applyFont="1" applyFill="1" applyBorder="1" applyAlignment="1">
      <alignment horizontal="right"/>
    </xf>
    <xf numFmtId="0" fontId="10" fillId="9" borderId="3" xfId="0" applyFont="1" applyFill="1" applyBorder="1" applyAlignment="1">
      <alignment horizontal="right"/>
    </xf>
    <xf numFmtId="0" fontId="2" fillId="5" borderId="5" xfId="0" applyFont="1" applyFill="1" applyBorder="1" applyAlignment="1">
      <alignment horizontal="right"/>
    </xf>
    <xf numFmtId="0" fontId="2" fillId="5" borderId="6" xfId="0" applyFont="1" applyFill="1" applyBorder="1" applyAlignment="1">
      <alignment horizontal="right"/>
    </xf>
    <xf numFmtId="0" fontId="2" fillId="5" borderId="7" xfId="0" applyFont="1" applyFill="1" applyBorder="1" applyAlignment="1">
      <alignment horizontal="right"/>
    </xf>
    <xf numFmtId="0" fontId="10" fillId="0" borderId="0" xfId="0" applyFont="1" applyAlignment="1">
      <alignment horizontal="right"/>
    </xf>
    <xf numFmtId="0" fontId="0" fillId="5" borderId="11" xfId="0" applyFill="1" applyBorder="1" applyAlignment="1">
      <alignment horizontal="right"/>
    </xf>
    <xf numFmtId="0" fontId="0" fillId="5" borderId="0" xfId="0" applyFill="1" applyBorder="1" applyAlignment="1">
      <alignment horizontal="right"/>
    </xf>
    <xf numFmtId="0" fontId="0" fillId="5" borderId="12" xfId="0" applyFill="1" applyBorder="1" applyAlignment="1">
      <alignment horizontal="right"/>
    </xf>
    <xf numFmtId="2" fontId="0" fillId="5" borderId="11" xfId="0" applyNumberFormat="1" applyFill="1" applyBorder="1" applyAlignment="1">
      <alignment horizontal="right"/>
    </xf>
    <xf numFmtId="2" fontId="0" fillId="5" borderId="0" xfId="0" applyNumberFormat="1" applyFill="1" applyBorder="1" applyAlignment="1">
      <alignment horizontal="right"/>
    </xf>
    <xf numFmtId="2" fontId="0" fillId="5" borderId="12" xfId="0" applyNumberFormat="1" applyFill="1" applyBorder="1" applyAlignment="1">
      <alignment horizontal="right"/>
    </xf>
    <xf numFmtId="0" fontId="0" fillId="0" borderId="0" xfId="0" applyBorder="1" applyAlignment="1">
      <alignment horizontal="right"/>
    </xf>
    <xf numFmtId="2" fontId="0" fillId="5" borderId="8" xfId="0" applyNumberFormat="1" applyFill="1" applyBorder="1" applyAlignment="1">
      <alignment horizontal="right"/>
    </xf>
    <xf numFmtId="2" fontId="0" fillId="5" borderId="9" xfId="0" applyNumberFormat="1" applyFill="1" applyBorder="1" applyAlignment="1">
      <alignment horizontal="right"/>
    </xf>
    <xf numFmtId="2" fontId="0" fillId="5" borderId="10" xfId="0" applyNumberFormat="1" applyFill="1" applyBorder="1" applyAlignment="1">
      <alignment horizontal="right"/>
    </xf>
    <xf numFmtId="16" fontId="3" fillId="0" borderId="1" xfId="0" applyNumberFormat="1" applyFont="1" applyBorder="1" applyAlignment="1">
      <alignment horizontal="center"/>
    </xf>
    <xf numFmtId="41" fontId="0" fillId="0" borderId="1" xfId="1" applyFont="1" applyBorder="1"/>
    <xf numFmtId="0" fontId="1" fillId="9" borderId="3" xfId="0" applyFont="1" applyFill="1" applyBorder="1" applyAlignment="1">
      <alignment horizontal="right"/>
    </xf>
    <xf numFmtId="0" fontId="1" fillId="9" borderId="4" xfId="0" applyFont="1" applyFill="1" applyBorder="1" applyAlignment="1">
      <alignment horizontal="right"/>
    </xf>
    <xf numFmtId="164" fontId="1" fillId="7" borderId="3" xfId="0" applyNumberFormat="1" applyFont="1" applyFill="1" applyBorder="1" applyAlignment="1">
      <alignment horizontal="right"/>
    </xf>
    <xf numFmtId="164" fontId="1" fillId="7" borderId="4" xfId="0" applyNumberFormat="1" applyFont="1" applyFill="1" applyBorder="1" applyAlignment="1">
      <alignment horizontal="right"/>
    </xf>
    <xf numFmtId="0" fontId="14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" fontId="15" fillId="0" borderId="1" xfId="0" applyNumberFormat="1" applyFont="1" applyBorder="1" applyAlignment="1">
      <alignment horizontal="center"/>
    </xf>
    <xf numFmtId="41" fontId="6" fillId="0" borderId="1" xfId="1" applyFont="1" applyBorder="1"/>
    <xf numFmtId="41" fontId="0" fillId="0" borderId="0" xfId="0" applyNumberFormat="1"/>
    <xf numFmtId="43" fontId="0" fillId="0" borderId="0" xfId="0" applyNumberFormat="1"/>
    <xf numFmtId="3" fontId="1" fillId="3" borderId="0" xfId="0" applyNumberFormat="1" applyFont="1" applyFill="1" applyAlignment="1">
      <alignment horizontal="center"/>
    </xf>
    <xf numFmtId="0" fontId="4" fillId="0" borderId="13" xfId="0" applyFont="1" applyBorder="1" applyAlignment="1">
      <alignment horizontal="right"/>
    </xf>
    <xf numFmtId="0" fontId="4" fillId="0" borderId="17" xfId="0" applyFont="1" applyBorder="1" applyAlignment="1">
      <alignment horizontal="right"/>
    </xf>
    <xf numFmtId="0" fontId="5" fillId="5" borderId="2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left" vertical="center"/>
    </xf>
    <xf numFmtId="0" fontId="5" fillId="5" borderId="4" xfId="0" applyFont="1" applyFill="1" applyBorder="1" applyAlignment="1">
      <alignment horizontal="left" vertical="center"/>
    </xf>
    <xf numFmtId="0" fontId="8" fillId="5" borderId="2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colors>
    <mruColors>
      <color rgb="FF0000FF"/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427483726696597E-2"/>
          <c:y val="3.5898434044059097E-2"/>
          <c:w val="0.91558838928917652"/>
          <c:h val="0.8261842530644069"/>
        </c:manualLayout>
      </c:layout>
      <c:lineChart>
        <c:grouping val="standard"/>
        <c:ser>
          <c:idx val="0"/>
          <c:order val="0"/>
          <c:tx>
            <c:strRef>
              <c:f>Stats!$B$2</c:f>
              <c:strCache>
                <c:ptCount val="1"/>
                <c:pt idx="0">
                  <c:v>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Stats!$A$3:$A$83</c:f>
              <c:numCache>
                <c:formatCode>mmm\-yy</c:formatCode>
                <c:ptCount val="81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41287</c:v>
                </c:pt>
                <c:pt idx="70">
                  <c:v>41318</c:v>
                </c:pt>
                <c:pt idx="71">
                  <c:v>41346</c:v>
                </c:pt>
                <c:pt idx="72">
                  <c:v>41377</c:v>
                </c:pt>
                <c:pt idx="73">
                  <c:v>41407</c:v>
                </c:pt>
                <c:pt idx="74">
                  <c:v>41438</c:v>
                </c:pt>
                <c:pt idx="75">
                  <c:v>41468</c:v>
                </c:pt>
                <c:pt idx="76">
                  <c:v>41499</c:v>
                </c:pt>
                <c:pt idx="77">
                  <c:v>41530</c:v>
                </c:pt>
                <c:pt idx="78">
                  <c:v>41560</c:v>
                </c:pt>
                <c:pt idx="79">
                  <c:v>41591</c:v>
                </c:pt>
                <c:pt idx="80">
                  <c:v>41621</c:v>
                </c:pt>
              </c:numCache>
            </c:numRef>
          </c:cat>
          <c:val>
            <c:numRef>
              <c:f>Stats!$B$3:$B$83</c:f>
              <c:numCache>
                <c:formatCode>#,##0</c:formatCode>
                <c:ptCount val="81"/>
                <c:pt idx="0">
                  <c:v>10346</c:v>
                </c:pt>
                <c:pt idx="1">
                  <c:v>10208</c:v>
                </c:pt>
                <c:pt idx="2">
                  <c:v>5923</c:v>
                </c:pt>
                <c:pt idx="3">
                  <c:v>10079</c:v>
                </c:pt>
                <c:pt idx="4">
                  <c:v>11236</c:v>
                </c:pt>
                <c:pt idx="5">
                  <c:v>10748</c:v>
                </c:pt>
                <c:pt idx="6">
                  <c:v>9777</c:v>
                </c:pt>
                <c:pt idx="7">
                  <c:v>9314</c:v>
                </c:pt>
                <c:pt idx="8">
                  <c:v>9353</c:v>
                </c:pt>
                <c:pt idx="9">
                  <c:v>6337</c:v>
                </c:pt>
                <c:pt idx="10">
                  <c:v>12578</c:v>
                </c:pt>
                <c:pt idx="11">
                  <c:v>11445</c:v>
                </c:pt>
                <c:pt idx="12">
                  <c:v>9237</c:v>
                </c:pt>
                <c:pt idx="13">
                  <c:v>10643</c:v>
                </c:pt>
                <c:pt idx="14">
                  <c:v>12191</c:v>
                </c:pt>
                <c:pt idx="15">
                  <c:v>10369</c:v>
                </c:pt>
                <c:pt idx="16">
                  <c:v>12881</c:v>
                </c:pt>
                <c:pt idx="17">
                  <c:v>11257</c:v>
                </c:pt>
                <c:pt idx="18">
                  <c:v>10168</c:v>
                </c:pt>
                <c:pt idx="19">
                  <c:v>11065</c:v>
                </c:pt>
                <c:pt idx="20">
                  <c:v>10516</c:v>
                </c:pt>
                <c:pt idx="21">
                  <c:v>13720</c:v>
                </c:pt>
                <c:pt idx="22">
                  <c:v>19482</c:v>
                </c:pt>
                <c:pt idx="23">
                  <c:v>18300</c:v>
                </c:pt>
                <c:pt idx="24">
                  <c:v>17098</c:v>
                </c:pt>
                <c:pt idx="25">
                  <c:v>19891</c:v>
                </c:pt>
                <c:pt idx="26">
                  <c:v>14792</c:v>
                </c:pt>
                <c:pt idx="27">
                  <c:v>14629</c:v>
                </c:pt>
                <c:pt idx="28">
                  <c:v>13249</c:v>
                </c:pt>
                <c:pt idx="29">
                  <c:v>11508</c:v>
                </c:pt>
                <c:pt idx="30">
                  <c:v>12208</c:v>
                </c:pt>
                <c:pt idx="31">
                  <c:v>13065</c:v>
                </c:pt>
                <c:pt idx="32">
                  <c:v>11316</c:v>
                </c:pt>
                <c:pt idx="33">
                  <c:v>13567</c:v>
                </c:pt>
                <c:pt idx="34">
                  <c:v>13692</c:v>
                </c:pt>
                <c:pt idx="35">
                  <c:v>11956</c:v>
                </c:pt>
                <c:pt idx="36">
                  <c:v>9738</c:v>
                </c:pt>
                <c:pt idx="37">
                  <c:v>10815</c:v>
                </c:pt>
                <c:pt idx="38">
                  <c:v>10393</c:v>
                </c:pt>
                <c:pt idx="39">
                  <c:v>11425</c:v>
                </c:pt>
                <c:pt idx="40">
                  <c:v>4670</c:v>
                </c:pt>
                <c:pt idx="41">
                  <c:v>11717</c:v>
                </c:pt>
                <c:pt idx="42">
                  <c:v>11059</c:v>
                </c:pt>
                <c:pt idx="43">
                  <c:v>9873</c:v>
                </c:pt>
                <c:pt idx="44">
                  <c:v>7293</c:v>
                </c:pt>
                <c:pt idx="45">
                  <c:v>9578</c:v>
                </c:pt>
                <c:pt idx="46">
                  <c:v>9907</c:v>
                </c:pt>
                <c:pt idx="47">
                  <c:v>10300</c:v>
                </c:pt>
                <c:pt idx="48">
                  <c:v>8087</c:v>
                </c:pt>
                <c:pt idx="49">
                  <c:v>7899</c:v>
                </c:pt>
                <c:pt idx="50">
                  <c:v>8581</c:v>
                </c:pt>
                <c:pt idx="51">
                  <c:v>14929</c:v>
                </c:pt>
                <c:pt idx="52">
                  <c:v>11297</c:v>
                </c:pt>
                <c:pt idx="53">
                  <c:v>10967</c:v>
                </c:pt>
                <c:pt idx="54">
                  <c:v>8462</c:v>
                </c:pt>
                <c:pt idx="55">
                  <c:v>8112</c:v>
                </c:pt>
                <c:pt idx="56">
                  <c:v>6256</c:v>
                </c:pt>
                <c:pt idx="57">
                  <c:v>11648</c:v>
                </c:pt>
                <c:pt idx="58">
                  <c:v>9223</c:v>
                </c:pt>
                <c:pt idx="59">
                  <c:v>7527</c:v>
                </c:pt>
                <c:pt idx="60">
                  <c:v>7216</c:v>
                </c:pt>
                <c:pt idx="61">
                  <c:v>8628</c:v>
                </c:pt>
                <c:pt idx="62">
                  <c:v>9157</c:v>
                </c:pt>
                <c:pt idx="63">
                  <c:v>9569</c:v>
                </c:pt>
                <c:pt idx="64">
                  <c:v>10306</c:v>
                </c:pt>
                <c:pt idx="65">
                  <c:v>8190</c:v>
                </c:pt>
                <c:pt idx="66">
                  <c:v>8639</c:v>
                </c:pt>
                <c:pt idx="67">
                  <c:v>8908</c:v>
                </c:pt>
                <c:pt idx="68">
                  <c:v>6308</c:v>
                </c:pt>
                <c:pt idx="69">
                  <c:v>12737</c:v>
                </c:pt>
                <c:pt idx="70">
                  <c:v>12155</c:v>
                </c:pt>
                <c:pt idx="71">
                  <c:v>12063</c:v>
                </c:pt>
                <c:pt idx="72">
                  <c:v>12709</c:v>
                </c:pt>
                <c:pt idx="73">
                  <c:v>12470</c:v>
                </c:pt>
                <c:pt idx="74">
                  <c:v>10478</c:v>
                </c:pt>
                <c:pt idx="75">
                  <c:v>13914</c:v>
                </c:pt>
                <c:pt idx="76">
                  <c:v>11743</c:v>
                </c:pt>
                <c:pt idx="77">
                  <c:v>12303</c:v>
                </c:pt>
                <c:pt idx="78">
                  <c:v>13492</c:v>
                </c:pt>
                <c:pt idx="79">
                  <c:v>12316</c:v>
                </c:pt>
                <c:pt idx="80">
                  <c:v>9035</c:v>
                </c:pt>
              </c:numCache>
            </c:numRef>
          </c:val>
        </c:ser>
        <c:ser>
          <c:idx val="1"/>
          <c:order val="1"/>
          <c:tx>
            <c:strRef>
              <c:f>Stats!$C$2</c:f>
              <c:strCache>
                <c:ptCount val="1"/>
                <c:pt idx="0">
                  <c:v>Urban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Stats!$A$3:$A$83</c:f>
              <c:numCache>
                <c:formatCode>mmm\-yy</c:formatCode>
                <c:ptCount val="81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41287</c:v>
                </c:pt>
                <c:pt idx="70">
                  <c:v>41318</c:v>
                </c:pt>
                <c:pt idx="71">
                  <c:v>41346</c:v>
                </c:pt>
                <c:pt idx="72">
                  <c:v>41377</c:v>
                </c:pt>
                <c:pt idx="73">
                  <c:v>41407</c:v>
                </c:pt>
                <c:pt idx="74">
                  <c:v>41438</c:v>
                </c:pt>
                <c:pt idx="75">
                  <c:v>41468</c:v>
                </c:pt>
                <c:pt idx="76">
                  <c:v>41499</c:v>
                </c:pt>
                <c:pt idx="77">
                  <c:v>41530</c:v>
                </c:pt>
                <c:pt idx="78">
                  <c:v>41560</c:v>
                </c:pt>
                <c:pt idx="79">
                  <c:v>41591</c:v>
                </c:pt>
                <c:pt idx="80">
                  <c:v>41621</c:v>
                </c:pt>
              </c:numCache>
            </c:numRef>
          </c:cat>
          <c:val>
            <c:numRef>
              <c:f>Stats!$C$3:$C$83</c:f>
              <c:numCache>
                <c:formatCode>#,##0</c:formatCode>
                <c:ptCount val="81"/>
                <c:pt idx="0">
                  <c:v>8020</c:v>
                </c:pt>
                <c:pt idx="1">
                  <c:v>7837</c:v>
                </c:pt>
                <c:pt idx="2">
                  <c:v>4575</c:v>
                </c:pt>
                <c:pt idx="3">
                  <c:v>8284</c:v>
                </c:pt>
                <c:pt idx="4">
                  <c:v>8202</c:v>
                </c:pt>
                <c:pt idx="5">
                  <c:v>8598</c:v>
                </c:pt>
                <c:pt idx="6">
                  <c:v>7557</c:v>
                </c:pt>
                <c:pt idx="7">
                  <c:v>7176</c:v>
                </c:pt>
                <c:pt idx="8">
                  <c:v>7063</c:v>
                </c:pt>
                <c:pt idx="9">
                  <c:v>4594</c:v>
                </c:pt>
                <c:pt idx="10">
                  <c:v>10367</c:v>
                </c:pt>
                <c:pt idx="11">
                  <c:v>9139</c:v>
                </c:pt>
                <c:pt idx="12">
                  <c:v>7277</c:v>
                </c:pt>
                <c:pt idx="13">
                  <c:v>8388</c:v>
                </c:pt>
                <c:pt idx="14">
                  <c:v>9912</c:v>
                </c:pt>
                <c:pt idx="15">
                  <c:v>8075</c:v>
                </c:pt>
                <c:pt idx="16">
                  <c:v>10205</c:v>
                </c:pt>
                <c:pt idx="17">
                  <c:v>9077</c:v>
                </c:pt>
                <c:pt idx="18">
                  <c:v>7826</c:v>
                </c:pt>
                <c:pt idx="19">
                  <c:v>8737</c:v>
                </c:pt>
                <c:pt idx="20">
                  <c:v>8512</c:v>
                </c:pt>
                <c:pt idx="21">
                  <c:v>10968</c:v>
                </c:pt>
                <c:pt idx="22">
                  <c:v>15579</c:v>
                </c:pt>
                <c:pt idx="23">
                  <c:v>14642</c:v>
                </c:pt>
                <c:pt idx="24">
                  <c:v>13829</c:v>
                </c:pt>
                <c:pt idx="25">
                  <c:v>15954</c:v>
                </c:pt>
                <c:pt idx="26">
                  <c:v>11864</c:v>
                </c:pt>
                <c:pt idx="27">
                  <c:v>12284</c:v>
                </c:pt>
                <c:pt idx="28">
                  <c:v>10716</c:v>
                </c:pt>
                <c:pt idx="29">
                  <c:v>8943</c:v>
                </c:pt>
                <c:pt idx="30">
                  <c:v>10318</c:v>
                </c:pt>
                <c:pt idx="31">
                  <c:v>10902</c:v>
                </c:pt>
                <c:pt idx="32">
                  <c:v>8176</c:v>
                </c:pt>
                <c:pt idx="33">
                  <c:v>10934</c:v>
                </c:pt>
                <c:pt idx="34">
                  <c:v>11378</c:v>
                </c:pt>
                <c:pt idx="35">
                  <c:v>9638</c:v>
                </c:pt>
                <c:pt idx="36">
                  <c:v>7863</c:v>
                </c:pt>
                <c:pt idx="37">
                  <c:v>9033</c:v>
                </c:pt>
                <c:pt idx="38">
                  <c:v>8185</c:v>
                </c:pt>
                <c:pt idx="39">
                  <c:v>8867</c:v>
                </c:pt>
                <c:pt idx="40">
                  <c:v>3530</c:v>
                </c:pt>
                <c:pt idx="41">
                  <c:v>9860</c:v>
                </c:pt>
                <c:pt idx="42">
                  <c:v>8757</c:v>
                </c:pt>
                <c:pt idx="43">
                  <c:v>8209</c:v>
                </c:pt>
                <c:pt idx="44">
                  <c:v>5781</c:v>
                </c:pt>
                <c:pt idx="45">
                  <c:v>7840</c:v>
                </c:pt>
                <c:pt idx="46">
                  <c:v>7959</c:v>
                </c:pt>
                <c:pt idx="47">
                  <c:v>8267</c:v>
                </c:pt>
                <c:pt idx="48">
                  <c:v>6789</c:v>
                </c:pt>
                <c:pt idx="49">
                  <c:v>6395</c:v>
                </c:pt>
                <c:pt idx="50">
                  <c:v>7063</c:v>
                </c:pt>
                <c:pt idx="51">
                  <c:v>10511</c:v>
                </c:pt>
                <c:pt idx="52">
                  <c:v>9334</c:v>
                </c:pt>
                <c:pt idx="53">
                  <c:v>8874</c:v>
                </c:pt>
                <c:pt idx="54">
                  <c:v>6537</c:v>
                </c:pt>
                <c:pt idx="55">
                  <c:v>6405</c:v>
                </c:pt>
                <c:pt idx="56">
                  <c:v>4968</c:v>
                </c:pt>
                <c:pt idx="57">
                  <c:v>9416</c:v>
                </c:pt>
                <c:pt idx="58">
                  <c:v>7278</c:v>
                </c:pt>
                <c:pt idx="59">
                  <c:v>5941</c:v>
                </c:pt>
                <c:pt idx="60">
                  <c:v>5700</c:v>
                </c:pt>
                <c:pt idx="61">
                  <c:v>6692</c:v>
                </c:pt>
                <c:pt idx="62">
                  <c:v>7268</c:v>
                </c:pt>
                <c:pt idx="63">
                  <c:v>7438</c:v>
                </c:pt>
                <c:pt idx="64">
                  <c:v>7661</c:v>
                </c:pt>
                <c:pt idx="65">
                  <c:v>6550</c:v>
                </c:pt>
                <c:pt idx="66">
                  <c:v>6664</c:v>
                </c:pt>
                <c:pt idx="67">
                  <c:v>6893</c:v>
                </c:pt>
                <c:pt idx="68">
                  <c:v>4736</c:v>
                </c:pt>
                <c:pt idx="69">
                  <c:v>9688</c:v>
                </c:pt>
                <c:pt idx="70">
                  <c:v>9515</c:v>
                </c:pt>
                <c:pt idx="71">
                  <c:v>9452</c:v>
                </c:pt>
                <c:pt idx="72">
                  <c:v>9255</c:v>
                </c:pt>
                <c:pt idx="73">
                  <c:v>9559</c:v>
                </c:pt>
                <c:pt idx="74">
                  <c:v>8014</c:v>
                </c:pt>
                <c:pt idx="75">
                  <c:v>10928</c:v>
                </c:pt>
                <c:pt idx="76">
                  <c:v>9096</c:v>
                </c:pt>
                <c:pt idx="77">
                  <c:v>9814</c:v>
                </c:pt>
                <c:pt idx="78">
                  <c:v>10437</c:v>
                </c:pt>
                <c:pt idx="79">
                  <c:v>9904</c:v>
                </c:pt>
                <c:pt idx="80">
                  <c:v>6965</c:v>
                </c:pt>
              </c:numCache>
            </c:numRef>
          </c:val>
        </c:ser>
        <c:ser>
          <c:idx val="2"/>
          <c:order val="2"/>
          <c:tx>
            <c:strRef>
              <c:f>Stats!$D$2</c:f>
              <c:strCache>
                <c:ptCount val="1"/>
                <c:pt idx="0">
                  <c:v>Rural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Stats!$A$3:$A$83</c:f>
              <c:numCache>
                <c:formatCode>mmm\-yy</c:formatCode>
                <c:ptCount val="81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41287</c:v>
                </c:pt>
                <c:pt idx="70">
                  <c:v>41318</c:v>
                </c:pt>
                <c:pt idx="71">
                  <c:v>41346</c:v>
                </c:pt>
                <c:pt idx="72">
                  <c:v>41377</c:v>
                </c:pt>
                <c:pt idx="73">
                  <c:v>41407</c:v>
                </c:pt>
                <c:pt idx="74">
                  <c:v>41438</c:v>
                </c:pt>
                <c:pt idx="75">
                  <c:v>41468</c:v>
                </c:pt>
                <c:pt idx="76">
                  <c:v>41499</c:v>
                </c:pt>
                <c:pt idx="77">
                  <c:v>41530</c:v>
                </c:pt>
                <c:pt idx="78">
                  <c:v>41560</c:v>
                </c:pt>
                <c:pt idx="79">
                  <c:v>41591</c:v>
                </c:pt>
                <c:pt idx="80">
                  <c:v>41621</c:v>
                </c:pt>
              </c:numCache>
            </c:numRef>
          </c:cat>
          <c:val>
            <c:numRef>
              <c:f>Stats!$D$3:$D$83</c:f>
              <c:numCache>
                <c:formatCode>#,##0</c:formatCode>
                <c:ptCount val="81"/>
                <c:pt idx="0">
                  <c:v>2326</c:v>
                </c:pt>
                <c:pt idx="1">
                  <c:v>2371</c:v>
                </c:pt>
                <c:pt idx="2">
                  <c:v>1348</c:v>
                </c:pt>
                <c:pt idx="3">
                  <c:v>1795</c:v>
                </c:pt>
                <c:pt idx="4">
                  <c:v>3034</c:v>
                </c:pt>
                <c:pt idx="5">
                  <c:v>2150</c:v>
                </c:pt>
                <c:pt idx="6">
                  <c:v>2220</c:v>
                </c:pt>
                <c:pt idx="7">
                  <c:v>2138</c:v>
                </c:pt>
                <c:pt idx="8">
                  <c:v>2290</c:v>
                </c:pt>
                <c:pt idx="9">
                  <c:v>1743</c:v>
                </c:pt>
                <c:pt idx="10">
                  <c:v>2211</c:v>
                </c:pt>
                <c:pt idx="11">
                  <c:v>2306</c:v>
                </c:pt>
                <c:pt idx="12">
                  <c:v>1960</c:v>
                </c:pt>
                <c:pt idx="13">
                  <c:v>2255</c:v>
                </c:pt>
                <c:pt idx="14">
                  <c:v>2279</c:v>
                </c:pt>
                <c:pt idx="15">
                  <c:v>2294</c:v>
                </c:pt>
                <c:pt idx="16">
                  <c:v>2676</c:v>
                </c:pt>
                <c:pt idx="17">
                  <c:v>2180</c:v>
                </c:pt>
                <c:pt idx="18">
                  <c:v>2342</c:v>
                </c:pt>
                <c:pt idx="19">
                  <c:v>2328</c:v>
                </c:pt>
                <c:pt idx="20">
                  <c:v>2004</c:v>
                </c:pt>
                <c:pt idx="21">
                  <c:v>2752</c:v>
                </c:pt>
                <c:pt idx="22">
                  <c:v>3903</c:v>
                </c:pt>
                <c:pt idx="23">
                  <c:v>3658</c:v>
                </c:pt>
                <c:pt idx="24">
                  <c:v>3269</c:v>
                </c:pt>
                <c:pt idx="25">
                  <c:v>3937</c:v>
                </c:pt>
                <c:pt idx="26">
                  <c:v>2928</c:v>
                </c:pt>
                <c:pt idx="27">
                  <c:v>2345</c:v>
                </c:pt>
                <c:pt idx="28">
                  <c:v>2533</c:v>
                </c:pt>
                <c:pt idx="29">
                  <c:v>2565</c:v>
                </c:pt>
                <c:pt idx="30">
                  <c:v>1890</c:v>
                </c:pt>
                <c:pt idx="31">
                  <c:v>2163</c:v>
                </c:pt>
                <c:pt idx="32">
                  <c:v>3140</c:v>
                </c:pt>
                <c:pt idx="33">
                  <c:v>2633</c:v>
                </c:pt>
                <c:pt idx="34">
                  <c:v>2314</c:v>
                </c:pt>
                <c:pt idx="35">
                  <c:v>2318</c:v>
                </c:pt>
                <c:pt idx="36">
                  <c:v>1875</c:v>
                </c:pt>
                <c:pt idx="37">
                  <c:v>1782</c:v>
                </c:pt>
                <c:pt idx="38">
                  <c:v>2208</c:v>
                </c:pt>
                <c:pt idx="39">
                  <c:v>2558</c:v>
                </c:pt>
                <c:pt idx="40">
                  <c:v>1140</c:v>
                </c:pt>
                <c:pt idx="41">
                  <c:v>1857</c:v>
                </c:pt>
                <c:pt idx="42">
                  <c:v>2302</c:v>
                </c:pt>
                <c:pt idx="43">
                  <c:v>1664</c:v>
                </c:pt>
                <c:pt idx="44">
                  <c:v>1512</c:v>
                </c:pt>
                <c:pt idx="45">
                  <c:v>1738</c:v>
                </c:pt>
                <c:pt idx="46">
                  <c:v>1948</c:v>
                </c:pt>
                <c:pt idx="47">
                  <c:v>2033</c:v>
                </c:pt>
                <c:pt idx="48">
                  <c:v>1298</c:v>
                </c:pt>
                <c:pt idx="49">
                  <c:v>1504</c:v>
                </c:pt>
                <c:pt idx="50">
                  <c:v>1518</c:v>
                </c:pt>
                <c:pt idx="51">
                  <c:v>4418</c:v>
                </c:pt>
                <c:pt idx="52">
                  <c:v>1963</c:v>
                </c:pt>
                <c:pt idx="53">
                  <c:v>2093</c:v>
                </c:pt>
                <c:pt idx="54">
                  <c:v>1925</c:v>
                </c:pt>
                <c:pt idx="55">
                  <c:v>1707</c:v>
                </c:pt>
                <c:pt idx="56">
                  <c:v>1288</c:v>
                </c:pt>
                <c:pt idx="57">
                  <c:v>2232</c:v>
                </c:pt>
                <c:pt idx="58">
                  <c:v>1945</c:v>
                </c:pt>
                <c:pt idx="59">
                  <c:v>1586</c:v>
                </c:pt>
                <c:pt idx="60">
                  <c:v>1516</c:v>
                </c:pt>
                <c:pt idx="61">
                  <c:v>1936</c:v>
                </c:pt>
                <c:pt idx="62">
                  <c:v>1889</c:v>
                </c:pt>
                <c:pt idx="63">
                  <c:v>2131</c:v>
                </c:pt>
                <c:pt idx="64">
                  <c:v>2645</c:v>
                </c:pt>
                <c:pt idx="65">
                  <c:v>1640</c:v>
                </c:pt>
                <c:pt idx="66">
                  <c:v>1975</c:v>
                </c:pt>
                <c:pt idx="67">
                  <c:v>2015</c:v>
                </c:pt>
                <c:pt idx="68">
                  <c:v>1572</c:v>
                </c:pt>
                <c:pt idx="69">
                  <c:v>3049</c:v>
                </c:pt>
                <c:pt idx="70">
                  <c:v>2640</c:v>
                </c:pt>
                <c:pt idx="71">
                  <c:v>2611</c:v>
                </c:pt>
                <c:pt idx="72">
                  <c:v>3454</c:v>
                </c:pt>
                <c:pt idx="73">
                  <c:v>2911</c:v>
                </c:pt>
                <c:pt idx="74">
                  <c:v>2464</c:v>
                </c:pt>
                <c:pt idx="75">
                  <c:v>2986</c:v>
                </c:pt>
                <c:pt idx="76">
                  <c:v>2647</c:v>
                </c:pt>
                <c:pt idx="77">
                  <c:v>2489</c:v>
                </c:pt>
                <c:pt idx="78">
                  <c:v>3055</c:v>
                </c:pt>
                <c:pt idx="79">
                  <c:v>2412</c:v>
                </c:pt>
                <c:pt idx="80">
                  <c:v>2070</c:v>
                </c:pt>
              </c:numCache>
            </c:numRef>
          </c:val>
        </c:ser>
        <c:marker val="1"/>
        <c:axId val="228602624"/>
        <c:axId val="228604160"/>
      </c:lineChart>
      <c:dateAx>
        <c:axId val="22860262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8604160"/>
        <c:crosses val="autoZero"/>
        <c:auto val="1"/>
        <c:lblOffset val="100"/>
      </c:dateAx>
      <c:valAx>
        <c:axId val="22860416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8602624"/>
        <c:crosses val="autoZero"/>
        <c:crossBetween val="between"/>
      </c:valAx>
    </c:plotArea>
    <c:legend>
      <c:legendPos val="r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9.3830973830974065E-2"/>
          <c:y val="4.0363718580121423E-2"/>
          <c:w val="0.22491634491634657"/>
          <c:h val="0.1698016008868457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bg2">
        <a:lumMod val="75000"/>
      </a:schemeClr>
    </a:solidFill>
  </c:spPr>
  <c:printSettings>
    <c:headerFooter/>
    <c:pageMargins b="0.75000000000000588" l="0.70000000000000062" r="0.70000000000000062" t="0.7500000000000058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5057941517101504E-2"/>
          <c:y val="2.0156702634392908E-2"/>
          <c:w val="0.90448167869356344"/>
          <c:h val="0.85616044281593517"/>
        </c:manualLayout>
      </c:layout>
      <c:barChart>
        <c:barDir val="col"/>
        <c:grouping val="clustered"/>
        <c:ser>
          <c:idx val="0"/>
          <c:order val="0"/>
          <c:tx>
            <c:strRef>
              <c:f>Stats!$A$85</c:f>
              <c:strCache>
                <c:ptCount val="1"/>
                <c:pt idx="0">
                  <c:v>Average 2007</c:v>
                </c:pt>
              </c:strCache>
            </c:strRef>
          </c:tx>
          <c:cat>
            <c:strLit>
              <c:ptCount val="3"/>
              <c:pt idx="0">
                <c:v>Total Claims</c:v>
              </c:pt>
              <c:pt idx="1">
                <c:v> Urban Claims</c:v>
              </c:pt>
              <c:pt idx="2">
                <c:v> Rural Claims</c:v>
              </c:pt>
            </c:strLit>
          </c:cat>
          <c:val>
            <c:numRef>
              <c:f>Stats!$B$85:$D$85</c:f>
              <c:numCache>
                <c:formatCode>#,##0</c:formatCode>
                <c:ptCount val="3"/>
                <c:pt idx="0">
                  <c:v>9664.8888888888887</c:v>
                </c:pt>
                <c:pt idx="1">
                  <c:v>7479.1111111111113</c:v>
                </c:pt>
                <c:pt idx="2">
                  <c:v>2185.7777777777778</c:v>
                </c:pt>
              </c:numCache>
            </c:numRef>
          </c:val>
        </c:ser>
        <c:ser>
          <c:idx val="1"/>
          <c:order val="1"/>
          <c:tx>
            <c:strRef>
              <c:f>Stats!$A$86</c:f>
              <c:strCache>
                <c:ptCount val="1"/>
                <c:pt idx="0">
                  <c:v>Average 2008</c:v>
                </c:pt>
              </c:strCache>
            </c:strRef>
          </c:tx>
          <c:cat>
            <c:strLit>
              <c:ptCount val="3"/>
              <c:pt idx="0">
                <c:v>Total Claims</c:v>
              </c:pt>
              <c:pt idx="1">
                <c:v> Urban Claims</c:v>
              </c:pt>
              <c:pt idx="2">
                <c:v> Rural Claims</c:v>
              </c:pt>
            </c:strLit>
          </c:cat>
          <c:val>
            <c:numRef>
              <c:f>Stats!$B$86:$D$86</c:f>
              <c:numCache>
                <c:formatCode>#,##0</c:formatCode>
                <c:ptCount val="3"/>
                <c:pt idx="0">
                  <c:v>10723.916666666666</c:v>
                </c:pt>
                <c:pt idx="1">
                  <c:v>8509.0833333333339</c:v>
                </c:pt>
                <c:pt idx="2">
                  <c:v>2214.8333333333335</c:v>
                </c:pt>
              </c:numCache>
            </c:numRef>
          </c:val>
        </c:ser>
        <c:ser>
          <c:idx val="2"/>
          <c:order val="2"/>
          <c:tx>
            <c:strRef>
              <c:f>Stats!$A$87</c:f>
              <c:strCache>
                <c:ptCount val="1"/>
                <c:pt idx="0">
                  <c:v>Average 2009</c:v>
                </c:pt>
              </c:strCache>
            </c:strRef>
          </c:tx>
          <c:cat>
            <c:strLit>
              <c:ptCount val="3"/>
              <c:pt idx="0">
                <c:v>Total Claims</c:v>
              </c:pt>
              <c:pt idx="1">
                <c:v> Urban Claims</c:v>
              </c:pt>
              <c:pt idx="2">
                <c:v> Rural Claims</c:v>
              </c:pt>
            </c:strLit>
          </c:cat>
          <c:val>
            <c:numRef>
              <c:f>Stats!$B$87:$D$87</c:f>
              <c:numCache>
                <c:formatCode>#,##0</c:formatCode>
                <c:ptCount val="3"/>
                <c:pt idx="0">
                  <c:v>14938.166666666666</c:v>
                </c:pt>
                <c:pt idx="1">
                  <c:v>12014.583333333334</c:v>
                </c:pt>
                <c:pt idx="2">
                  <c:v>2923.5833333333335</c:v>
                </c:pt>
              </c:numCache>
            </c:numRef>
          </c:val>
        </c:ser>
        <c:ser>
          <c:idx val="3"/>
          <c:order val="3"/>
          <c:tx>
            <c:strRef>
              <c:f>Stats!$A$88</c:f>
              <c:strCache>
                <c:ptCount val="1"/>
                <c:pt idx="0">
                  <c:v>Average 2010</c:v>
                </c:pt>
              </c:strCache>
            </c:strRef>
          </c:tx>
          <c:cat>
            <c:strLit>
              <c:ptCount val="3"/>
              <c:pt idx="0">
                <c:v>Total Claims</c:v>
              </c:pt>
              <c:pt idx="1">
                <c:v> Urban Claims</c:v>
              </c:pt>
              <c:pt idx="2">
                <c:v> Rural Claims</c:v>
              </c:pt>
            </c:strLit>
          </c:cat>
          <c:val>
            <c:numRef>
              <c:f>Stats!$B$88:$D$88</c:f>
              <c:numCache>
                <c:formatCode>#,##0</c:formatCode>
                <c:ptCount val="3"/>
                <c:pt idx="0">
                  <c:v>10516.5</c:v>
                </c:pt>
                <c:pt idx="1">
                  <c:v>8502.9166666666661</c:v>
                </c:pt>
                <c:pt idx="2">
                  <c:v>2013.5833333333333</c:v>
                </c:pt>
              </c:numCache>
            </c:numRef>
          </c:val>
        </c:ser>
        <c:ser>
          <c:idx val="4"/>
          <c:order val="4"/>
          <c:tx>
            <c:strRef>
              <c:f>Stats!$A$89</c:f>
              <c:strCache>
                <c:ptCount val="1"/>
                <c:pt idx="0">
                  <c:v>Average 2011</c:v>
                </c:pt>
              </c:strCache>
            </c:strRef>
          </c:tx>
          <c:cat>
            <c:strLit>
              <c:ptCount val="3"/>
              <c:pt idx="0">
                <c:v>Total Claims</c:v>
              </c:pt>
              <c:pt idx="1">
                <c:v> Urban Claims</c:v>
              </c:pt>
              <c:pt idx="2">
                <c:v> Rural Claims</c:v>
              </c:pt>
            </c:strLit>
          </c:cat>
          <c:val>
            <c:numRef>
              <c:f>Stats!$B$89:$D$89</c:f>
              <c:numCache>
                <c:formatCode>#,##0</c:formatCode>
                <c:ptCount val="3"/>
                <c:pt idx="0">
                  <c:v>9531.25</c:v>
                </c:pt>
                <c:pt idx="1">
                  <c:v>7578.5</c:v>
                </c:pt>
                <c:pt idx="2">
                  <c:v>1952.75</c:v>
                </c:pt>
              </c:numCache>
            </c:numRef>
          </c:val>
        </c:ser>
        <c:ser>
          <c:idx val="5"/>
          <c:order val="5"/>
          <c:tx>
            <c:strRef>
              <c:f>Stats!$A$90</c:f>
              <c:strCache>
                <c:ptCount val="1"/>
                <c:pt idx="0">
                  <c:v>Average 2012</c:v>
                </c:pt>
              </c:strCache>
            </c:strRef>
          </c:tx>
          <c:cat>
            <c:strLit>
              <c:ptCount val="3"/>
              <c:pt idx="0">
                <c:v>Total Claims</c:v>
              </c:pt>
              <c:pt idx="1">
                <c:v> Urban Claims</c:v>
              </c:pt>
              <c:pt idx="2">
                <c:v> Rural Claims</c:v>
              </c:pt>
            </c:strLit>
          </c:cat>
          <c:val>
            <c:numRef>
              <c:f>Stats!$B$90:$D$90</c:f>
              <c:numCache>
                <c:formatCode>#,##0</c:formatCode>
                <c:ptCount val="3"/>
                <c:pt idx="0">
                  <c:v>8776.5833333333339</c:v>
                </c:pt>
                <c:pt idx="1">
                  <c:v>6853.083333333333</c:v>
                </c:pt>
                <c:pt idx="2">
                  <c:v>1923.5</c:v>
                </c:pt>
              </c:numCache>
            </c:numRef>
          </c:val>
        </c:ser>
        <c:ser>
          <c:idx val="6"/>
          <c:order val="6"/>
          <c:tx>
            <c:strRef>
              <c:f>Stats!$A$91</c:f>
              <c:strCache>
                <c:ptCount val="1"/>
                <c:pt idx="0">
                  <c:v>Average 2013</c:v>
                </c:pt>
              </c:strCache>
            </c:strRef>
          </c:tx>
          <c:cat>
            <c:strLit>
              <c:ptCount val="3"/>
              <c:pt idx="0">
                <c:v>Total Claims</c:v>
              </c:pt>
              <c:pt idx="1">
                <c:v> Urban Claims</c:v>
              </c:pt>
              <c:pt idx="2">
                <c:v> Rural Claims</c:v>
              </c:pt>
            </c:strLit>
          </c:cat>
          <c:val>
            <c:numRef>
              <c:f>Stats!$B$91:$D$91</c:f>
              <c:numCache>
                <c:formatCode>#,##0</c:formatCode>
                <c:ptCount val="3"/>
                <c:pt idx="0">
                  <c:v>12117.916666666666</c:v>
                </c:pt>
                <c:pt idx="1">
                  <c:v>9385.5833333333339</c:v>
                </c:pt>
                <c:pt idx="2">
                  <c:v>2732.3333333333335</c:v>
                </c:pt>
              </c:numCache>
            </c:numRef>
          </c:val>
        </c:ser>
        <c:axId val="228646272"/>
        <c:axId val="46605440"/>
      </c:barChart>
      <c:catAx>
        <c:axId val="22864627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6605440"/>
        <c:crosses val="autoZero"/>
        <c:auto val="1"/>
        <c:lblAlgn val="ctr"/>
        <c:lblOffset val="100"/>
      </c:catAx>
      <c:valAx>
        <c:axId val="4660544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86462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373457234294798"/>
          <c:y val="6.3945843403237945E-2"/>
          <c:w val="0.17173358552113197"/>
          <c:h val="0.52817394122031047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legend>
    <c:plotVisOnly val="1"/>
  </c:chart>
  <c:spPr>
    <a:solidFill>
      <a:schemeClr val="accent3">
        <a:lumMod val="60000"/>
        <a:lumOff val="40000"/>
      </a:schemeClr>
    </a:solidFill>
  </c:spPr>
  <c:printSettings>
    <c:headerFooter/>
    <c:pageMargins b="0.75000000000000577" l="0.70000000000000062" r="0.70000000000000062" t="0.75000000000000577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8614031354188934E-2"/>
          <c:y val="3.8061059361043925E-2"/>
          <c:w val="0.90628062708378065"/>
          <c:h val="0.82432607688744786"/>
        </c:manualLayout>
      </c:layout>
      <c:lineChart>
        <c:grouping val="standard"/>
        <c:ser>
          <c:idx val="0"/>
          <c:order val="0"/>
          <c:tx>
            <c:strRef>
              <c:f>Stats1!$B$2</c:f>
              <c:strCache>
                <c:ptCount val="1"/>
                <c:pt idx="0">
                  <c:v>Urban Claims as a % of 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Stats1!$A$3:$A$83</c:f>
              <c:numCache>
                <c:formatCode>mmm\-yy</c:formatCode>
                <c:ptCount val="81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41275</c:v>
                </c:pt>
                <c:pt idx="70">
                  <c:v>41306</c:v>
                </c:pt>
                <c:pt idx="71">
                  <c:v>41334</c:v>
                </c:pt>
                <c:pt idx="72">
                  <c:v>41365</c:v>
                </c:pt>
                <c:pt idx="73">
                  <c:v>41395</c:v>
                </c:pt>
                <c:pt idx="74">
                  <c:v>41426</c:v>
                </c:pt>
                <c:pt idx="75">
                  <c:v>41456</c:v>
                </c:pt>
                <c:pt idx="76">
                  <c:v>41487</c:v>
                </c:pt>
                <c:pt idx="77">
                  <c:v>41518</c:v>
                </c:pt>
                <c:pt idx="78">
                  <c:v>41548</c:v>
                </c:pt>
                <c:pt idx="79">
                  <c:v>41579</c:v>
                </c:pt>
                <c:pt idx="80">
                  <c:v>41609</c:v>
                </c:pt>
              </c:numCache>
            </c:numRef>
          </c:cat>
          <c:val>
            <c:numRef>
              <c:f>Stats1!$B$3:$B$83</c:f>
              <c:numCache>
                <c:formatCode>#,##0.00</c:formatCode>
                <c:ptCount val="81"/>
                <c:pt idx="0">
                  <c:v>77.517881306785227</c:v>
                </c:pt>
                <c:pt idx="1">
                  <c:v>76.773119122257043</c:v>
                </c:pt>
                <c:pt idx="2">
                  <c:v>77.241262873543818</c:v>
                </c:pt>
                <c:pt idx="3">
                  <c:v>82.190693521182652</c:v>
                </c:pt>
                <c:pt idx="4">
                  <c:v>72.997508009967959</c:v>
                </c:pt>
                <c:pt idx="5">
                  <c:v>79.996278377372533</c:v>
                </c:pt>
                <c:pt idx="6">
                  <c:v>77.293648358392147</c:v>
                </c:pt>
                <c:pt idx="7">
                  <c:v>77.045308138286444</c:v>
                </c:pt>
                <c:pt idx="8">
                  <c:v>75.515877258633594</c:v>
                </c:pt>
                <c:pt idx="9">
                  <c:v>72.494871390247752</c:v>
                </c:pt>
                <c:pt idx="10">
                  <c:v>82.421688662744472</c:v>
                </c:pt>
                <c:pt idx="11">
                  <c:v>79.851463521188293</c:v>
                </c:pt>
                <c:pt idx="12">
                  <c:v>78.780989498755005</c:v>
                </c:pt>
                <c:pt idx="13">
                  <c:v>78.812364934698863</c:v>
                </c:pt>
                <c:pt idx="14">
                  <c:v>81.305881387909125</c:v>
                </c:pt>
                <c:pt idx="15">
                  <c:v>77.876362233580863</c:v>
                </c:pt>
                <c:pt idx="16">
                  <c:v>79.225215433584353</c:v>
                </c:pt>
                <c:pt idx="17">
                  <c:v>80.634272008528029</c:v>
                </c:pt>
                <c:pt idx="18">
                  <c:v>76.966955153422504</c:v>
                </c:pt>
                <c:pt idx="19">
                  <c:v>78.960686850429283</c:v>
                </c:pt>
                <c:pt idx="20">
                  <c:v>80.943324457968814</c:v>
                </c:pt>
                <c:pt idx="21">
                  <c:v>79.941690962099116</c:v>
                </c:pt>
                <c:pt idx="22">
                  <c:v>79.966122574684334</c:v>
                </c:pt>
                <c:pt idx="23">
                  <c:v>80.010928961748633</c:v>
                </c:pt>
                <c:pt idx="24">
                  <c:v>80.88080477248802</c:v>
                </c:pt>
                <c:pt idx="25">
                  <c:v>80.207128852244736</c:v>
                </c:pt>
                <c:pt idx="26">
                  <c:v>80.205516495402918</c:v>
                </c:pt>
                <c:pt idx="27">
                  <c:v>83.970196185658622</c:v>
                </c:pt>
                <c:pt idx="28">
                  <c:v>80.881575967997591</c:v>
                </c:pt>
                <c:pt idx="29">
                  <c:v>77.711157455682994</c:v>
                </c:pt>
                <c:pt idx="30">
                  <c:v>84.518348623853214</c:v>
                </c:pt>
                <c:pt idx="31">
                  <c:v>83.444316877152701</c:v>
                </c:pt>
                <c:pt idx="32">
                  <c:v>72.251679038529517</c:v>
                </c:pt>
                <c:pt idx="33">
                  <c:v>80.592614432077838</c:v>
                </c:pt>
                <c:pt idx="34">
                  <c:v>83.099620216184633</c:v>
                </c:pt>
                <c:pt idx="35">
                  <c:v>80.612244897959187</c:v>
                </c:pt>
                <c:pt idx="36">
                  <c:v>80.745532963647577</c:v>
                </c:pt>
                <c:pt idx="37">
                  <c:v>83.522884882108187</c:v>
                </c:pt>
                <c:pt idx="38">
                  <c:v>78.754931203694795</c:v>
                </c:pt>
                <c:pt idx="39">
                  <c:v>77.610503282275715</c:v>
                </c:pt>
                <c:pt idx="40">
                  <c:v>75.588865096359754</c:v>
                </c:pt>
                <c:pt idx="41">
                  <c:v>84.151233250832121</c:v>
                </c:pt>
                <c:pt idx="42">
                  <c:v>79.184374717424717</c:v>
                </c:pt>
                <c:pt idx="43">
                  <c:v>83.145953610857887</c:v>
                </c:pt>
                <c:pt idx="44">
                  <c:v>79.267791032496916</c:v>
                </c:pt>
                <c:pt idx="45">
                  <c:v>81.854249321361451</c:v>
                </c:pt>
                <c:pt idx="46">
                  <c:v>80.337135358837187</c:v>
                </c:pt>
                <c:pt idx="47">
                  <c:v>80.262135922330103</c:v>
                </c:pt>
                <c:pt idx="48">
                  <c:v>83.949548658340547</c:v>
                </c:pt>
                <c:pt idx="49">
                  <c:v>80.959615141157101</c:v>
                </c:pt>
                <c:pt idx="50">
                  <c:v>82.309754107912838</c:v>
                </c:pt>
                <c:pt idx="51">
                  <c:v>70.406591198338802</c:v>
                </c:pt>
                <c:pt idx="52">
                  <c:v>82.623705408515534</c:v>
                </c:pt>
                <c:pt idx="53">
                  <c:v>80.915473693808707</c:v>
                </c:pt>
                <c:pt idx="54">
                  <c:v>77.251240841408659</c:v>
                </c:pt>
                <c:pt idx="55">
                  <c:v>78.957100591715985</c:v>
                </c:pt>
                <c:pt idx="56">
                  <c:v>79.411764705882348</c:v>
                </c:pt>
                <c:pt idx="57">
                  <c:v>80.837912087912088</c:v>
                </c:pt>
                <c:pt idx="58">
                  <c:v>78.911417109400418</c:v>
                </c:pt>
                <c:pt idx="59">
                  <c:v>78.929188255613127</c:v>
                </c:pt>
                <c:pt idx="60">
                  <c:v>78.991130820399107</c:v>
                </c:pt>
                <c:pt idx="61">
                  <c:v>77.561427909133045</c:v>
                </c:pt>
                <c:pt idx="62">
                  <c:v>79.370973026100259</c:v>
                </c:pt>
                <c:pt idx="63">
                  <c:v>77.730170341728495</c:v>
                </c:pt>
                <c:pt idx="64">
                  <c:v>74.335338637686789</c:v>
                </c:pt>
                <c:pt idx="65">
                  <c:v>79.975579975579976</c:v>
                </c:pt>
                <c:pt idx="66">
                  <c:v>77.138557703437897</c:v>
                </c:pt>
                <c:pt idx="67">
                  <c:v>77.379883251010327</c:v>
                </c:pt>
                <c:pt idx="68">
                  <c:v>75.079264426125562</c:v>
                </c:pt>
                <c:pt idx="69">
                  <c:v>76.061867001648736</c:v>
                </c:pt>
                <c:pt idx="70">
                  <c:v>78.280542986425345</c:v>
                </c:pt>
                <c:pt idx="71">
                  <c:v>78.3553013346597</c:v>
                </c:pt>
                <c:pt idx="72">
                  <c:v>72.822409316232594</c:v>
                </c:pt>
                <c:pt idx="73">
                  <c:v>76.655974338412193</c:v>
                </c:pt>
                <c:pt idx="74">
                  <c:v>76.484061843863344</c:v>
                </c:pt>
                <c:pt idx="75">
                  <c:v>78.539600402472331</c:v>
                </c:pt>
                <c:pt idx="76">
                  <c:v>77.458911692071879</c:v>
                </c:pt>
                <c:pt idx="77">
                  <c:v>79.769161993009831</c:v>
                </c:pt>
                <c:pt idx="78">
                  <c:v>77.356952268010673</c:v>
                </c:pt>
                <c:pt idx="79">
                  <c:v>80.415719389412146</c:v>
                </c:pt>
                <c:pt idx="80">
                  <c:v>77.0890979524073</c:v>
                </c:pt>
              </c:numCache>
            </c:numRef>
          </c:val>
        </c:ser>
        <c:marker val="1"/>
        <c:axId val="47798144"/>
        <c:axId val="47799680"/>
      </c:lineChart>
      <c:lineChart>
        <c:grouping val="standard"/>
        <c:ser>
          <c:idx val="1"/>
          <c:order val="1"/>
          <c:tx>
            <c:strRef>
              <c:f>Stats1!$C$2</c:f>
              <c:strCache>
                <c:ptCount val="1"/>
                <c:pt idx="0">
                  <c:v>Rural Claims as a % of 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Stats1!$A$3:$A$83</c:f>
              <c:numCache>
                <c:formatCode>mmm\-yy</c:formatCode>
                <c:ptCount val="81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  <c:pt idx="57">
                  <c:v>40909</c:v>
                </c:pt>
                <c:pt idx="58">
                  <c:v>40940</c:v>
                </c:pt>
                <c:pt idx="59">
                  <c:v>40969</c:v>
                </c:pt>
                <c:pt idx="60">
                  <c:v>41000</c:v>
                </c:pt>
                <c:pt idx="61">
                  <c:v>41030</c:v>
                </c:pt>
                <c:pt idx="62">
                  <c:v>41061</c:v>
                </c:pt>
                <c:pt idx="63">
                  <c:v>41091</c:v>
                </c:pt>
                <c:pt idx="64">
                  <c:v>41122</c:v>
                </c:pt>
                <c:pt idx="65">
                  <c:v>41153</c:v>
                </c:pt>
                <c:pt idx="66">
                  <c:v>41183</c:v>
                </c:pt>
                <c:pt idx="67">
                  <c:v>41214</c:v>
                </c:pt>
                <c:pt idx="68">
                  <c:v>41244</c:v>
                </c:pt>
                <c:pt idx="69">
                  <c:v>41275</c:v>
                </c:pt>
                <c:pt idx="70">
                  <c:v>41306</c:v>
                </c:pt>
                <c:pt idx="71">
                  <c:v>41334</c:v>
                </c:pt>
                <c:pt idx="72">
                  <c:v>41365</c:v>
                </c:pt>
                <c:pt idx="73">
                  <c:v>41395</c:v>
                </c:pt>
                <c:pt idx="74">
                  <c:v>41426</c:v>
                </c:pt>
                <c:pt idx="75">
                  <c:v>41456</c:v>
                </c:pt>
                <c:pt idx="76">
                  <c:v>41487</c:v>
                </c:pt>
                <c:pt idx="77">
                  <c:v>41518</c:v>
                </c:pt>
                <c:pt idx="78">
                  <c:v>41548</c:v>
                </c:pt>
                <c:pt idx="79">
                  <c:v>41579</c:v>
                </c:pt>
                <c:pt idx="80">
                  <c:v>41609</c:v>
                </c:pt>
              </c:numCache>
            </c:numRef>
          </c:cat>
          <c:val>
            <c:numRef>
              <c:f>Stats1!$C$3:$C$83</c:f>
              <c:numCache>
                <c:formatCode>#,##0.00</c:formatCode>
                <c:ptCount val="81"/>
                <c:pt idx="0">
                  <c:v>22.482118693214769</c:v>
                </c:pt>
                <c:pt idx="1">
                  <c:v>23.226880877742946</c:v>
                </c:pt>
                <c:pt idx="2">
                  <c:v>22.75873712645619</c:v>
                </c:pt>
                <c:pt idx="3">
                  <c:v>17.809306478817344</c:v>
                </c:pt>
                <c:pt idx="4">
                  <c:v>27.002491990032041</c:v>
                </c:pt>
                <c:pt idx="5">
                  <c:v>20.003721622627467</c:v>
                </c:pt>
                <c:pt idx="6">
                  <c:v>22.706351641607856</c:v>
                </c:pt>
                <c:pt idx="7">
                  <c:v>22.954691861713549</c:v>
                </c:pt>
                <c:pt idx="8">
                  <c:v>24.484122741366406</c:v>
                </c:pt>
                <c:pt idx="9">
                  <c:v>27.505128609752248</c:v>
                </c:pt>
                <c:pt idx="10">
                  <c:v>17.578311337255524</c:v>
                </c:pt>
                <c:pt idx="11">
                  <c:v>20.148536478811707</c:v>
                </c:pt>
                <c:pt idx="12">
                  <c:v>21.219010501244991</c:v>
                </c:pt>
                <c:pt idx="13">
                  <c:v>21.187635065301137</c:v>
                </c:pt>
                <c:pt idx="14">
                  <c:v>18.694118612090886</c:v>
                </c:pt>
                <c:pt idx="15">
                  <c:v>22.123637766419137</c:v>
                </c:pt>
                <c:pt idx="16">
                  <c:v>20.774784566415651</c:v>
                </c:pt>
                <c:pt idx="17">
                  <c:v>19.365727991471974</c:v>
                </c:pt>
                <c:pt idx="18">
                  <c:v>23.033044846577496</c:v>
                </c:pt>
                <c:pt idx="19">
                  <c:v>21.039313149570717</c:v>
                </c:pt>
                <c:pt idx="20">
                  <c:v>19.05667554203119</c:v>
                </c:pt>
                <c:pt idx="21">
                  <c:v>20.058309037900873</c:v>
                </c:pt>
                <c:pt idx="22">
                  <c:v>20.033877425315676</c:v>
                </c:pt>
                <c:pt idx="23">
                  <c:v>19.989071038251367</c:v>
                </c:pt>
                <c:pt idx="24">
                  <c:v>19.119195227511991</c:v>
                </c:pt>
                <c:pt idx="25">
                  <c:v>19.792871147755267</c:v>
                </c:pt>
                <c:pt idx="26">
                  <c:v>19.794483504597078</c:v>
                </c:pt>
                <c:pt idx="27">
                  <c:v>16.029803814341374</c:v>
                </c:pt>
                <c:pt idx="28">
                  <c:v>19.118424032002416</c:v>
                </c:pt>
                <c:pt idx="29">
                  <c:v>22.288842544316996</c:v>
                </c:pt>
                <c:pt idx="30">
                  <c:v>15.481651376146788</c:v>
                </c:pt>
                <c:pt idx="31">
                  <c:v>16.555683122847302</c:v>
                </c:pt>
                <c:pt idx="32">
                  <c:v>27.748320961470483</c:v>
                </c:pt>
                <c:pt idx="33">
                  <c:v>19.407385567922162</c:v>
                </c:pt>
                <c:pt idx="34">
                  <c:v>16.900379783815367</c:v>
                </c:pt>
                <c:pt idx="35">
                  <c:v>19.387755102040817</c:v>
                </c:pt>
                <c:pt idx="36">
                  <c:v>19.254467036352434</c:v>
                </c:pt>
                <c:pt idx="37">
                  <c:v>16.477115117891817</c:v>
                </c:pt>
                <c:pt idx="38">
                  <c:v>21.245068796305205</c:v>
                </c:pt>
                <c:pt idx="39">
                  <c:v>22.389496717724288</c:v>
                </c:pt>
                <c:pt idx="40">
                  <c:v>24.411134903640257</c:v>
                </c:pt>
                <c:pt idx="41">
                  <c:v>15.848766749167876</c:v>
                </c:pt>
                <c:pt idx="42">
                  <c:v>20.815625282575279</c:v>
                </c:pt>
                <c:pt idx="43">
                  <c:v>16.854046389142106</c:v>
                </c:pt>
                <c:pt idx="44">
                  <c:v>20.732208967503084</c:v>
                </c:pt>
                <c:pt idx="45">
                  <c:v>18.145750678638546</c:v>
                </c:pt>
                <c:pt idx="46">
                  <c:v>19.662864641162813</c:v>
                </c:pt>
                <c:pt idx="47">
                  <c:v>19.737864077669904</c:v>
                </c:pt>
                <c:pt idx="48">
                  <c:v>16.050451341659453</c:v>
                </c:pt>
                <c:pt idx="49">
                  <c:v>19.040384858842891</c:v>
                </c:pt>
                <c:pt idx="50">
                  <c:v>17.690245892087169</c:v>
                </c:pt>
                <c:pt idx="51">
                  <c:v>29.593408801661198</c:v>
                </c:pt>
                <c:pt idx="52">
                  <c:v>17.376294591484466</c:v>
                </c:pt>
                <c:pt idx="53">
                  <c:v>19.0845263061913</c:v>
                </c:pt>
                <c:pt idx="54">
                  <c:v>22.748759158591351</c:v>
                </c:pt>
                <c:pt idx="55">
                  <c:v>21.042899408284025</c:v>
                </c:pt>
                <c:pt idx="56">
                  <c:v>20.588235294117645</c:v>
                </c:pt>
                <c:pt idx="57">
                  <c:v>19.162087912087912</c:v>
                </c:pt>
                <c:pt idx="58">
                  <c:v>21.088582890599589</c:v>
                </c:pt>
                <c:pt idx="59">
                  <c:v>21.070811744386873</c:v>
                </c:pt>
                <c:pt idx="60">
                  <c:v>21.008869179600886</c:v>
                </c:pt>
                <c:pt idx="61">
                  <c:v>22.438572090866945</c:v>
                </c:pt>
                <c:pt idx="62">
                  <c:v>20.629026973899752</c:v>
                </c:pt>
                <c:pt idx="63">
                  <c:v>22.269829658271501</c:v>
                </c:pt>
                <c:pt idx="64">
                  <c:v>25.664661362313218</c:v>
                </c:pt>
                <c:pt idx="65">
                  <c:v>20.024420024420024</c:v>
                </c:pt>
                <c:pt idx="66">
                  <c:v>22.8614422965621</c:v>
                </c:pt>
                <c:pt idx="67">
                  <c:v>22.620116748989673</c:v>
                </c:pt>
                <c:pt idx="68">
                  <c:v>24.920735573874445</c:v>
                </c:pt>
                <c:pt idx="69">
                  <c:v>23.938132998351261</c:v>
                </c:pt>
                <c:pt idx="70">
                  <c:v>21.719457013574662</c:v>
                </c:pt>
                <c:pt idx="71">
                  <c:v>21.644698665340297</c:v>
                </c:pt>
                <c:pt idx="72">
                  <c:v>27.177590683767409</c:v>
                </c:pt>
                <c:pt idx="73">
                  <c:v>23.344025661587811</c:v>
                </c:pt>
                <c:pt idx="74">
                  <c:v>23.515938156136666</c:v>
                </c:pt>
                <c:pt idx="75">
                  <c:v>21.460399597527672</c:v>
                </c:pt>
                <c:pt idx="76">
                  <c:v>22.541088307928128</c:v>
                </c:pt>
                <c:pt idx="77">
                  <c:v>20.230838006990165</c:v>
                </c:pt>
                <c:pt idx="78">
                  <c:v>22.643047731989327</c:v>
                </c:pt>
                <c:pt idx="79">
                  <c:v>19.584280610587854</c:v>
                </c:pt>
                <c:pt idx="80">
                  <c:v>22.910902047592696</c:v>
                </c:pt>
              </c:numCache>
            </c:numRef>
          </c:val>
        </c:ser>
        <c:marker val="1"/>
        <c:axId val="47815296"/>
        <c:axId val="47813760"/>
      </c:lineChart>
      <c:dateAx>
        <c:axId val="4779814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7799680"/>
        <c:crosses val="autoZero"/>
        <c:auto val="1"/>
        <c:lblOffset val="100"/>
      </c:dateAx>
      <c:valAx>
        <c:axId val="47799680"/>
        <c:scaling>
          <c:orientation val="minMax"/>
          <c:min val="15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7798144"/>
        <c:crosses val="autoZero"/>
        <c:crossBetween val="between"/>
      </c:valAx>
      <c:valAx>
        <c:axId val="47813760"/>
        <c:scaling>
          <c:orientation val="minMax"/>
        </c:scaling>
        <c:axPos val="r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7815296"/>
        <c:crosses val="max"/>
        <c:crossBetween val="between"/>
      </c:valAx>
      <c:dateAx>
        <c:axId val="47815296"/>
        <c:scaling>
          <c:orientation val="minMax"/>
        </c:scaling>
        <c:delete val="1"/>
        <c:axPos val="b"/>
        <c:numFmt formatCode="mmm\-yy" sourceLinked="1"/>
        <c:tickLblPos val="none"/>
        <c:crossAx val="47813760"/>
        <c:crosses val="autoZero"/>
        <c:auto val="1"/>
        <c:lblOffset val="100"/>
      </c:dateAx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9.9477477477477524E-2"/>
          <c:y val="2.3361066794755227E-2"/>
          <c:w val="0.41043243243243244"/>
          <c:h val="0.10505686789151356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printSettings>
    <c:headerFooter/>
    <c:pageMargins b="0.75000000000000588" l="0.70000000000000062" r="0.70000000000000062" t="0.7500000000000058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2601904358226937"/>
          <c:y val="3.1180902480398717E-2"/>
          <c:w val="0.86721513259119276"/>
          <c:h val="0.84205911673591172"/>
        </c:manualLayout>
      </c:layout>
      <c:barChart>
        <c:barDir val="col"/>
        <c:grouping val="clustered"/>
        <c:ser>
          <c:idx val="0"/>
          <c:order val="0"/>
          <c:tx>
            <c:strRef>
              <c:f>Stats1!$B$85</c:f>
              <c:strCache>
                <c:ptCount val="1"/>
                <c:pt idx="0">
                  <c:v>Urban Claims as a % of Total Claims</c:v>
                </c:pt>
              </c:strCache>
            </c:strRef>
          </c:tx>
          <c:cat>
            <c:strRef>
              <c:f>Stats1!$A$86:$A$92</c:f>
              <c:strCache>
                <c:ptCount val="7"/>
                <c:pt idx="0">
                  <c:v>Average 2007</c:v>
                </c:pt>
                <c:pt idx="1">
                  <c:v>Average 2008</c:v>
                </c:pt>
                <c:pt idx="2">
                  <c:v>Average 2009</c:v>
                </c:pt>
                <c:pt idx="3">
                  <c:v>Average 2010</c:v>
                </c:pt>
                <c:pt idx="4">
                  <c:v>Average 2011</c:v>
                </c:pt>
                <c:pt idx="5">
                  <c:v>Average 2012</c:v>
                </c:pt>
                <c:pt idx="6">
                  <c:v>Average 2013</c:v>
                </c:pt>
              </c:strCache>
            </c:strRef>
          </c:cat>
          <c:val>
            <c:numRef>
              <c:f>Stats1!$B$86:$B$92</c:f>
              <c:numCache>
                <c:formatCode>#,##0.00</c:formatCode>
                <c:ptCount val="7"/>
                <c:pt idx="0">
                  <c:v>77.39684188515794</c:v>
                </c:pt>
                <c:pt idx="1">
                  <c:v>79.022839627754777</c:v>
                </c:pt>
                <c:pt idx="2">
                  <c:v>80.332455563961858</c:v>
                </c:pt>
                <c:pt idx="3">
                  <c:v>80.523045798826615</c:v>
                </c:pt>
                <c:pt idx="4">
                  <c:v>79.936526245800778</c:v>
                </c:pt>
                <c:pt idx="5">
                  <c:v>78.020070295343928</c:v>
                </c:pt>
                <c:pt idx="6">
                  <c:v>77.440800043218829</c:v>
                </c:pt>
              </c:numCache>
            </c:numRef>
          </c:val>
        </c:ser>
        <c:ser>
          <c:idx val="1"/>
          <c:order val="1"/>
          <c:tx>
            <c:strRef>
              <c:f>Stats1!$C$85</c:f>
              <c:strCache>
                <c:ptCount val="1"/>
                <c:pt idx="0">
                  <c:v>Rural Claims as a % of Total Claims</c:v>
                </c:pt>
              </c:strCache>
            </c:strRef>
          </c:tx>
          <c:cat>
            <c:strRef>
              <c:f>Stats1!$A$86:$A$92</c:f>
              <c:strCache>
                <c:ptCount val="7"/>
                <c:pt idx="0">
                  <c:v>Average 2007</c:v>
                </c:pt>
                <c:pt idx="1">
                  <c:v>Average 2008</c:v>
                </c:pt>
                <c:pt idx="2">
                  <c:v>Average 2009</c:v>
                </c:pt>
                <c:pt idx="3">
                  <c:v>Average 2010</c:v>
                </c:pt>
                <c:pt idx="4">
                  <c:v>Average 2011</c:v>
                </c:pt>
                <c:pt idx="5">
                  <c:v>Average 2012</c:v>
                </c:pt>
                <c:pt idx="6">
                  <c:v>Average 2013</c:v>
                </c:pt>
              </c:strCache>
            </c:strRef>
          </c:cat>
          <c:val>
            <c:numRef>
              <c:f>Stats1!$C$86:$C$92</c:f>
              <c:numCache>
                <c:formatCode>#,##0.00</c:formatCode>
                <c:ptCount val="7"/>
                <c:pt idx="0">
                  <c:v>22.60315811484206</c:v>
                </c:pt>
                <c:pt idx="1">
                  <c:v>20.977160372245226</c:v>
                </c:pt>
                <c:pt idx="2">
                  <c:v>19.667544436038138</c:v>
                </c:pt>
                <c:pt idx="3">
                  <c:v>19.476954201173388</c:v>
                </c:pt>
                <c:pt idx="4">
                  <c:v>20.063473754199229</c:v>
                </c:pt>
                <c:pt idx="5">
                  <c:v>21.979929704656072</c:v>
                </c:pt>
                <c:pt idx="6">
                  <c:v>22.559199956781161</c:v>
                </c:pt>
              </c:numCache>
            </c:numRef>
          </c:val>
        </c:ser>
        <c:axId val="47832448"/>
        <c:axId val="46662784"/>
      </c:barChart>
      <c:catAx>
        <c:axId val="47832448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6662784"/>
        <c:crosses val="autoZero"/>
        <c:auto val="1"/>
        <c:lblAlgn val="ctr"/>
        <c:lblOffset val="100"/>
      </c:catAx>
      <c:valAx>
        <c:axId val="4666278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78324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16067659069781"/>
          <c:y val="4.4678672544926114E-2"/>
          <c:w val="0.38350316694057623"/>
          <c:h val="0.13088092143821817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</c:chart>
  <c:spPr>
    <a:solidFill>
      <a:srgbClr val="F79646">
        <a:lumMod val="75000"/>
      </a:srgbClr>
    </a:solidFill>
  </c:spPr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296334</xdr:colOff>
      <xdr:row>1</xdr:row>
      <xdr:rowOff>0</xdr:rowOff>
    </xdr:from>
    <xdr:to>
      <xdr:col>10</xdr:col>
      <xdr:colOff>391584</xdr:colOff>
      <xdr:row>41</xdr:row>
      <xdr:rowOff>116416</xdr:rowOff>
    </xdr:to>
    <xdr:pic>
      <xdr:nvPicPr>
        <xdr:cNvPr id="5" name="Picture 4" descr="kzn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8182" t="325" r="23140" b="264"/>
        <a:stretch>
          <a:fillRect/>
        </a:stretch>
      </xdr:blipFill>
      <xdr:spPr>
        <a:xfrm>
          <a:off x="296334" y="158750"/>
          <a:ext cx="6233583" cy="646641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19050</xdr:rowOff>
    </xdr:from>
    <xdr:to>
      <xdr:col>17</xdr:col>
      <xdr:colOff>419100</xdr:colOff>
      <xdr:row>33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99</xdr:row>
      <xdr:rowOff>9525</xdr:rowOff>
    </xdr:from>
    <xdr:to>
      <xdr:col>9</xdr:col>
      <xdr:colOff>180975</xdr:colOff>
      <xdr:row>122</xdr:row>
      <xdr:rowOff>142875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2</xdr:row>
      <xdr:rowOff>47624</xdr:rowOff>
    </xdr:from>
    <xdr:to>
      <xdr:col>15</xdr:col>
      <xdr:colOff>152400</xdr:colOff>
      <xdr:row>29</xdr:row>
      <xdr:rowOff>47624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107</xdr:row>
      <xdr:rowOff>66673</xdr:rowOff>
    </xdr:from>
    <xdr:to>
      <xdr:col>7</xdr:col>
      <xdr:colOff>485776</xdr:colOff>
      <xdr:row>140</xdr:row>
      <xdr:rowOff>38100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B9"/>
  <sheetViews>
    <sheetView tabSelected="1" topLeftCell="B1" zoomScale="90" zoomScaleNormal="90" workbookViewId="0">
      <selection activeCell="L10" sqref="L10"/>
    </sheetView>
  </sheetViews>
  <sheetFormatPr defaultRowHeight="12.75"/>
  <cols>
    <col min="21" max="21" width="6.28515625" customWidth="1"/>
    <col min="22" max="22" width="10.85546875" style="5" customWidth="1"/>
    <col min="23" max="23" width="9.7109375" style="5" customWidth="1"/>
    <col min="24" max="26" width="9.140625" style="5"/>
    <col min="28" max="28" width="10.28515625" bestFit="1" customWidth="1"/>
    <col min="29" max="29" width="15.5703125" bestFit="1" customWidth="1"/>
    <col min="31" max="31" width="15.28515625" customWidth="1"/>
    <col min="32" max="32" width="11.140625" bestFit="1" customWidth="1"/>
    <col min="33" max="33" width="12.7109375" bestFit="1" customWidth="1"/>
  </cols>
  <sheetData>
    <row r="2" spans="1:28">
      <c r="A2" s="113"/>
      <c r="L2" s="5"/>
      <c r="M2" s="114" t="s">
        <v>55</v>
      </c>
      <c r="N2" s="114" t="s">
        <v>0</v>
      </c>
      <c r="O2" s="114" t="s">
        <v>2</v>
      </c>
      <c r="P2" s="114" t="s">
        <v>3</v>
      </c>
      <c r="Q2" s="114" t="s">
        <v>4</v>
      </c>
      <c r="R2" s="114" t="s">
        <v>5</v>
      </c>
      <c r="S2" s="114" t="s">
        <v>6</v>
      </c>
      <c r="T2" s="114" t="s">
        <v>7</v>
      </c>
      <c r="U2" s="114" t="s">
        <v>8</v>
      </c>
      <c r="V2" s="114" t="s">
        <v>9</v>
      </c>
      <c r="W2" s="114" t="s">
        <v>29</v>
      </c>
      <c r="X2" s="114" t="s">
        <v>11</v>
      </c>
      <c r="Y2" s="114" t="s">
        <v>12</v>
      </c>
      <c r="Z2" s="114" t="s">
        <v>13</v>
      </c>
      <c r="AA2" s="114" t="s">
        <v>14</v>
      </c>
      <c r="AB2" s="114" t="s">
        <v>15</v>
      </c>
    </row>
    <row r="3" spans="1:28">
      <c r="L3" s="114">
        <v>2007</v>
      </c>
      <c r="M3" s="115">
        <f>AVERAGE('UIF Appl'!B5:J5)</f>
        <v>1653.4444444444443</v>
      </c>
      <c r="N3" s="115">
        <f>AVERAGE('UIF Appl'!B4:J4)</f>
        <v>87.111111111111114</v>
      </c>
      <c r="O3" s="115">
        <f>AVERAGE('UIF Appl'!B6:J6)</f>
        <v>217.33333333333334</v>
      </c>
      <c r="P3" s="115">
        <f>AVERAGE('UIF Appl'!B7:J7)</f>
        <v>273.44444444444446</v>
      </c>
      <c r="Q3" s="115">
        <f>AVERAGE('UIF Appl'!B8:J8)</f>
        <v>297.88888888888891</v>
      </c>
      <c r="R3" s="115">
        <f>AVERAGE('UIF Appl'!B9:J9)</f>
        <v>507.55555555555554</v>
      </c>
      <c r="S3" s="115">
        <f>AVERAGE('UIF Appl'!B10:J10)</f>
        <v>1103.1111111111111</v>
      </c>
      <c r="T3" s="115">
        <f>AVERAGE('UIF Appl'!B11:J11)</f>
        <v>914.11111111111109</v>
      </c>
      <c r="U3" s="115">
        <f>AVERAGE('UIF Appl'!B12:J12)</f>
        <v>579</v>
      </c>
      <c r="V3" s="115">
        <f>AVERAGE('UIF Appl'!B13:J13)</f>
        <v>1055.6666666666667</v>
      </c>
      <c r="W3" s="115">
        <f>AVERAGE('UIF Appl'!B14:J14)</f>
        <v>929.33333333333337</v>
      </c>
      <c r="X3" s="115">
        <f>AVERAGE('UIF Appl'!B15:J15)</f>
        <v>247.77777777777777</v>
      </c>
      <c r="Y3" s="115">
        <f>AVERAGE('UIF Appl'!B16:J16)</f>
        <v>634.11111111111109</v>
      </c>
      <c r="Z3" s="115">
        <f>AVERAGE('UIF Appl'!B17:J17)</f>
        <v>244.33333333333334</v>
      </c>
      <c r="AA3" s="115">
        <f>AVERAGE('UIF Appl'!B18:J18)</f>
        <v>736.88888888888891</v>
      </c>
      <c r="AB3" s="115">
        <f>AVERAGE('UIF Appl'!B19:J19)</f>
        <v>183.77777777777777</v>
      </c>
    </row>
    <row r="4" spans="1:28">
      <c r="L4" s="5">
        <f>L3+1</f>
        <v>2008</v>
      </c>
      <c r="M4" s="115">
        <f>AVERAGE('UIF Appl'!K5:V5)</f>
        <v>2027.75</v>
      </c>
      <c r="N4" s="115">
        <f>AVERAGE('UIF Appl'!K4:V4)</f>
        <v>66.166666666666671</v>
      </c>
      <c r="O4" s="115">
        <f>AVERAGE('UIF Appl'!K6:V6)</f>
        <v>185.83333333333334</v>
      </c>
      <c r="P4" s="115">
        <f>AVERAGE('UIF Appl'!K7:V7)</f>
        <v>233.66666666666666</v>
      </c>
      <c r="Q4" s="115">
        <f>AVERAGE('UIF Appl'!K8:V8)</f>
        <v>373.66666666666669</v>
      </c>
      <c r="R4" s="115">
        <f>AVERAGE('UIF Appl'!K9:V9)</f>
        <v>447.66666666666669</v>
      </c>
      <c r="S4" s="115">
        <f>AVERAGE('UIF Appl'!K10:V10)</f>
        <v>1154.9166666666667</v>
      </c>
      <c r="T4" s="115">
        <f>AVERAGE('UIF Appl'!K11:V11)</f>
        <v>1068.0833333333333</v>
      </c>
      <c r="U4" s="115">
        <f>AVERAGE('UIF Appl'!K12:V12)</f>
        <v>711.66666666666663</v>
      </c>
      <c r="V4" s="115">
        <f>AVERAGE('UIF Appl'!K13:V13)</f>
        <v>1312</v>
      </c>
      <c r="W4" s="115">
        <f>AVERAGE('UIF Appl'!K14:V14)</f>
        <v>1057.0833333333333</v>
      </c>
      <c r="X4" s="115">
        <f>AVERAGE('UIF Appl'!K15:U15)</f>
        <v>324.45454545454544</v>
      </c>
      <c r="Y4" s="115">
        <f>AVERAGE('UIF Appl'!K16:V16)</f>
        <v>583.16666666666663</v>
      </c>
      <c r="Z4" s="115">
        <f>AVERAGE('UIF Appl'!K17:V17)</f>
        <v>215</v>
      </c>
      <c r="AA4" s="115">
        <f>AVERAGE('UIF Appl'!K18:V18)</f>
        <v>729.91666666666663</v>
      </c>
      <c r="AB4" s="115">
        <f>AVERAGE('UIF Appl'!K18:V18)</f>
        <v>729.91666666666663</v>
      </c>
    </row>
    <row r="5" spans="1:28">
      <c r="L5" s="5">
        <f t="shared" ref="L5:L9" si="0">L4+1</f>
        <v>2009</v>
      </c>
      <c r="M5" s="115">
        <f>AVERAGE('UIF Appl'!W5:AH5)</f>
        <v>2897.1666666666665</v>
      </c>
      <c r="N5" s="115">
        <f>AVERAGE('UIF Appl'!W4:AH4)</f>
        <v>92.583333333333329</v>
      </c>
      <c r="O5" s="115">
        <f>AVERAGE('UIF Appl'!W6:AH6)</f>
        <v>207.58333333333334</v>
      </c>
      <c r="P5" s="115">
        <f>AVERAGE('UIF Appl'!W7:AH7)</f>
        <v>248.25</v>
      </c>
      <c r="Q5" s="115">
        <f>AVERAGE('UIF Appl'!W8:AH8)</f>
        <v>423.66666666666669</v>
      </c>
      <c r="R5" s="115">
        <f>AVERAGE('UIF Appl'!W9:AH9)</f>
        <v>397.16666666666669</v>
      </c>
      <c r="S5" s="115">
        <f>AVERAGE('UIF Appl'!W10:AH10)</f>
        <v>1296.75</v>
      </c>
      <c r="T5" s="115">
        <f>AVERAGE('UIF Appl'!W11:AH11)</f>
        <v>1664.4166666666667</v>
      </c>
      <c r="U5" s="115">
        <f>AVERAGE('UIF Appl'!W12:AH12)</f>
        <v>684</v>
      </c>
      <c r="V5" s="115">
        <f>AVERAGE('UIF Appl'!W13:AH13)</f>
        <v>2332.6666666666665</v>
      </c>
      <c r="W5" s="115">
        <f>AVERAGE('UIF Appl'!W14:AH14)</f>
        <v>1328.0833333333333</v>
      </c>
      <c r="X5" s="115">
        <f>AVERAGE('UIF Appl'!W15:AH15)</f>
        <v>239.66666666666666</v>
      </c>
      <c r="Y5" s="115">
        <f>AVERAGE('UIF Appl'!W16:AH16)</f>
        <v>1066.8333333333333</v>
      </c>
      <c r="Z5" s="115">
        <f>AVERAGE('UIF Appl'!W17:AH17)</f>
        <v>228.66666666666666</v>
      </c>
      <c r="AA5" s="115">
        <f>AVERAGE('UIF Appl'!W18:AH18)</f>
        <v>1414.3333333333333</v>
      </c>
      <c r="AB5" s="115">
        <f>AVERAGE('UIF Appl'!W18:AH18)</f>
        <v>1414.3333333333333</v>
      </c>
    </row>
    <row r="6" spans="1:28">
      <c r="L6" s="5">
        <f t="shared" si="0"/>
        <v>2010</v>
      </c>
      <c r="M6" s="115">
        <f>AVERAGE('UIF Appl'!AI5:AT5)</f>
        <v>2245.5</v>
      </c>
      <c r="N6" s="115">
        <f>AVERAGE('UIF Appl'!AI4:AT4)</f>
        <v>128.33333333333334</v>
      </c>
      <c r="O6" s="115">
        <f>AVERAGE('UIF Appl'!AI6:AT6)</f>
        <v>188.5</v>
      </c>
      <c r="P6" s="115">
        <f>AVERAGE('UIF Appl'!AI7:AT7)</f>
        <v>153.58333333333334</v>
      </c>
      <c r="Q6" s="115">
        <f>AVERAGE('UIF Appl'!AI8:AT8)</f>
        <v>357.83333333333331</v>
      </c>
      <c r="R6" s="115">
        <f>AVERAGE('UIF Appl'!AI9:AT9)</f>
        <v>256</v>
      </c>
      <c r="S6" s="115">
        <f>AVERAGE('UIF Appl'!AI10:AT10)</f>
        <v>1085.25</v>
      </c>
      <c r="T6" s="115">
        <f>AVERAGE('UIF Appl'!AI11:AT11)</f>
        <v>1130.25</v>
      </c>
      <c r="U6" s="115">
        <f>AVERAGE('UIF Appl'!AI12:AT12)</f>
        <v>639</v>
      </c>
      <c r="V6" s="115">
        <f>AVERAGE('UIF Appl'!AI13:AT13)</f>
        <v>1349</v>
      </c>
      <c r="W6" s="115">
        <f>AVERAGE('UIF Appl'!AI14:AT14)</f>
        <v>921.83333333333337</v>
      </c>
      <c r="X6" s="115">
        <f>AVERAGE('UIF Appl'!AI15:AT15)</f>
        <v>242.91666666666666</v>
      </c>
      <c r="Y6" s="115">
        <f>AVERAGE('UIF Appl'!AI16:AT16)</f>
        <v>507.33333333333331</v>
      </c>
      <c r="Z6" s="115">
        <f>AVERAGE('UIF Appl'!AI17:AT17)</f>
        <v>213.91666666666666</v>
      </c>
      <c r="AA6" s="115">
        <f>AVERAGE('UIF Appl'!AI18:AT18)</f>
        <v>876.08333333333337</v>
      </c>
      <c r="AB6" s="115">
        <f>AVERAGE('UIF Appl'!AI18:AT18)</f>
        <v>876.08333333333337</v>
      </c>
    </row>
    <row r="7" spans="1:28">
      <c r="L7" s="5">
        <f t="shared" si="0"/>
        <v>2011</v>
      </c>
      <c r="M7" s="115">
        <f>AVERAGE('UIF Appl'!AU5:BF5)</f>
        <v>1985.9166666666667</v>
      </c>
      <c r="N7" s="115">
        <f>AVERAGE('UIF Appl'!AU4:BF4)</f>
        <v>108.58333333333333</v>
      </c>
      <c r="O7" s="115">
        <f>AVERAGE('UIF Appl'!AU6:BF6)</f>
        <v>402.25</v>
      </c>
      <c r="P7" s="115">
        <f>AVERAGE('UIF Appl'!AU7:BF7)</f>
        <v>145.75</v>
      </c>
      <c r="Q7" s="115">
        <f>AVERAGE('UIF Appl'!AU8:BF8)</f>
        <v>351.25</v>
      </c>
      <c r="R7" s="115">
        <f>AVERAGE('UIF Appl'!AU9:BF9)</f>
        <v>308.75</v>
      </c>
      <c r="S7" s="115">
        <f>AVERAGE('UIF Appl'!AU10:BF10)</f>
        <v>1336.75</v>
      </c>
      <c r="T7" s="115">
        <f>AVERAGE('UIF Appl'!AU11:BF11)</f>
        <v>967.16666666666663</v>
      </c>
      <c r="U7" s="115">
        <f>AVERAGE('UIF Appl'!AU12:BF12)</f>
        <v>551.33333333333337</v>
      </c>
      <c r="V7" s="115">
        <f>AVERAGE('UIF Appl'!AU13:BF13)</f>
        <v>998.83333333333337</v>
      </c>
      <c r="W7" s="115">
        <f>AVERAGE('UIF Appl'!AU14:BF14)</f>
        <v>808.5</v>
      </c>
      <c r="X7" s="115">
        <f>AVERAGE('UIF Appl'!AU15:BF15)</f>
        <v>168.25</v>
      </c>
      <c r="Y7" s="115">
        <f>AVERAGE('UIF Appl'!AU16:BF16)</f>
        <v>390.08333333333331</v>
      </c>
      <c r="Z7" s="115">
        <f>AVERAGE('UIF Appl'!AU17:BF17)</f>
        <v>222.41666666666666</v>
      </c>
      <c r="AA7" s="115">
        <f>AVERAGE('UIF Appl'!AU18:BF18)</f>
        <v>621.25</v>
      </c>
      <c r="AB7" s="115">
        <f>AVERAGE('UIF Appl'!AU18:BF18)</f>
        <v>621.25</v>
      </c>
    </row>
    <row r="8" spans="1:28">
      <c r="L8" s="5">
        <f t="shared" si="0"/>
        <v>2012</v>
      </c>
      <c r="M8" s="115">
        <f>AVERAGE('UIF Appl'!BG5:BR5)</f>
        <v>1925.5</v>
      </c>
      <c r="N8" s="115">
        <f>AVERAGE('UIF Appl'!BG4:BR4)</f>
        <v>140.33333333333334</v>
      </c>
      <c r="O8" s="115">
        <f>AVERAGE('UIF Appl'!BG6:BR6)</f>
        <v>262.5</v>
      </c>
      <c r="P8" s="115">
        <f>AVERAGE('UIF Appl'!BG7:BR7)</f>
        <v>162.08333333333334</v>
      </c>
      <c r="Q8" s="115">
        <f>AVERAGE('UIF Appl'!BG8:BR8)</f>
        <v>386.66666666666669</v>
      </c>
      <c r="R8" s="115">
        <f>AVERAGE('UIF Appl'!BG9:BR9)</f>
        <v>250</v>
      </c>
      <c r="S8" s="115">
        <f>AVERAGE('UIF Appl'!BG10:BR10)</f>
        <v>1200.9166666666667</v>
      </c>
      <c r="T8" s="115">
        <f>AVERAGE('UIF Appl'!BG11:BR11)</f>
        <v>792.33333333333337</v>
      </c>
      <c r="U8" s="115">
        <f>AVERAGE('UIF Appl'!BG12:BR12)</f>
        <v>586.5</v>
      </c>
      <c r="V8" s="115">
        <f>AVERAGE('UIF Appl'!BG13:BR13)</f>
        <v>770.91666666666663</v>
      </c>
      <c r="W8" s="115">
        <f>AVERAGE('UIF Appl'!BG14:BR14)</f>
        <v>775.08333333333337</v>
      </c>
      <c r="X8" s="115">
        <f>AVERAGE('UIF Appl'!BG15:BR15)</f>
        <v>125.58333333333333</v>
      </c>
      <c r="Y8" s="115">
        <f>AVERAGE('UIF Appl'!BG16:BR16)</f>
        <v>464.75</v>
      </c>
      <c r="Z8" s="115">
        <f>AVERAGE('UIF Appl'!BG17:BR17)</f>
        <v>226.83333333333334</v>
      </c>
      <c r="AA8" s="115">
        <f>AVERAGE('UIF Appl'!BG18:BR18)</f>
        <v>551.83333333333337</v>
      </c>
      <c r="AB8" s="115">
        <f>AVERAGE('UIF Appl'!BG18:BR18)</f>
        <v>551.83333333333337</v>
      </c>
    </row>
    <row r="9" spans="1:28">
      <c r="L9" s="5">
        <f t="shared" si="0"/>
        <v>2013</v>
      </c>
      <c r="M9" s="115">
        <f>AVERAGE('UIF Appl'!BS5:BX5)</f>
        <v>2629</v>
      </c>
      <c r="N9" s="115">
        <f>AVERAGE('UIF Appl'!BS4:BX4)</f>
        <v>224.16666666666666</v>
      </c>
      <c r="O9" s="115">
        <f>AVERAGE('UIF Appl'!BS6:BX6)</f>
        <v>307.5</v>
      </c>
      <c r="P9" s="115">
        <f>AVERAGE('UIF Appl'!BS7:BX7)</f>
        <v>292.5</v>
      </c>
      <c r="Q9" s="115">
        <f>AVERAGE('UIF Appl'!BS8:BX8)</f>
        <v>454.16666666666669</v>
      </c>
      <c r="R9" s="115">
        <f>AVERAGE('UIF Appl'!BS9:BX9)</f>
        <v>380.66666666666669</v>
      </c>
      <c r="S9" s="115">
        <f>AVERAGE('UIF Appl'!BS10:BX10)</f>
        <v>1442.3333333333333</v>
      </c>
      <c r="T9" s="115">
        <f>AVERAGE('UIF Appl'!BS11:BX11)</f>
        <v>1181.6666666666667</v>
      </c>
      <c r="U9" s="115">
        <f>AVERAGE('UIF Appl'!BS12:BX12)</f>
        <v>845.33333333333337</v>
      </c>
      <c r="V9" s="115">
        <f>AVERAGE('UIF Appl'!BS13:BX13)</f>
        <v>1039.1666666666667</v>
      </c>
      <c r="W9" s="115">
        <f>AVERAGE('UIF Appl'!BS14:BX14)</f>
        <v>934.16666666666663</v>
      </c>
      <c r="X9" s="115">
        <f>AVERAGE('UIF Appl'!BS15:BX15)</f>
        <v>210.16666666666666</v>
      </c>
      <c r="Y9" s="115">
        <f>AVERAGE('UIF Appl'!BS16:BX16)</f>
        <v>830.33333333333337</v>
      </c>
      <c r="Z9" s="115">
        <f>AVERAGE('UIF Appl'!BS17:BX17)</f>
        <v>297.66666666666669</v>
      </c>
      <c r="AA9" s="115">
        <f>AVERAGE('UIF Appl'!BS18:BX18)</f>
        <v>794.83333333333337</v>
      </c>
      <c r="AB9" s="115">
        <f>AVERAGE('UIF Appl'!BS18:BX18)</f>
        <v>794.83333333333337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D57"/>
  <sheetViews>
    <sheetView workbookViewId="0">
      <selection activeCell="B20" sqref="B20:CD20"/>
    </sheetView>
  </sheetViews>
  <sheetFormatPr defaultRowHeight="12.75"/>
  <cols>
    <col min="1" max="1" width="20.85546875" customWidth="1"/>
    <col min="2" max="2" width="13.42578125" style="73" bestFit="1" customWidth="1"/>
    <col min="3" max="3" width="9.42578125" style="73" bestFit="1" customWidth="1"/>
    <col min="4" max="4" width="8.140625" style="73" bestFit="1" customWidth="1"/>
    <col min="5" max="7" width="9.42578125" style="73" bestFit="1" customWidth="1"/>
    <col min="8" max="11" width="8.140625" style="73" bestFit="1" customWidth="1"/>
    <col min="12" max="13" width="9.42578125" style="73" bestFit="1" customWidth="1"/>
    <col min="14" max="14" width="8.140625" style="73" bestFit="1" customWidth="1"/>
    <col min="15" max="37" width="9.42578125" style="73" bestFit="1" customWidth="1"/>
    <col min="38" max="38" width="8.140625" style="73" bestFit="1" customWidth="1"/>
    <col min="39" max="41" width="9.42578125" style="73" bestFit="1" customWidth="1"/>
    <col min="42" max="42" width="8.140625" style="73" bestFit="1" customWidth="1"/>
    <col min="43" max="44" width="9.42578125" style="73" bestFit="1" customWidth="1"/>
    <col min="45" max="48" width="8.140625" style="73" bestFit="1" customWidth="1"/>
    <col min="49" max="49" width="9.42578125" style="73" bestFit="1" customWidth="1"/>
    <col min="50" max="52" width="8.140625" style="73" bestFit="1" customWidth="1"/>
    <col min="53" max="55" width="9.42578125" style="73" bestFit="1" customWidth="1"/>
    <col min="56" max="58" width="8.140625" style="73" bestFit="1" customWidth="1"/>
    <col min="59" max="59" width="9.42578125" style="73" bestFit="1" customWidth="1"/>
    <col min="60" max="65" width="8.140625" style="73" bestFit="1" customWidth="1"/>
    <col min="66" max="66" width="9.5703125" style="73" customWidth="1"/>
    <col min="67" max="70" width="8.140625" style="73" bestFit="1" customWidth="1"/>
    <col min="71" max="74" width="9.42578125" style="73" bestFit="1" customWidth="1"/>
    <col min="75" max="75" width="9.42578125" style="73" customWidth="1"/>
    <col min="76" max="76" width="9.42578125" style="73" bestFit="1" customWidth="1"/>
  </cols>
  <sheetData>
    <row r="1" spans="1:82" ht="25.5" customHeight="1" thickBot="1">
      <c r="A1" s="123" t="s">
        <v>52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4"/>
      <c r="AN1" s="124"/>
      <c r="AO1" s="124"/>
      <c r="AP1" s="124"/>
      <c r="AQ1" s="124"/>
      <c r="AR1" s="124"/>
      <c r="AS1" s="124"/>
      <c r="AT1" s="124"/>
      <c r="AU1" s="124"/>
      <c r="AV1" s="124"/>
      <c r="AW1" s="124"/>
      <c r="AX1" s="124"/>
      <c r="AY1" s="124"/>
      <c r="AZ1" s="124"/>
      <c r="BA1" s="124"/>
      <c r="BB1" s="124"/>
      <c r="BC1" s="124"/>
      <c r="BD1" s="124"/>
      <c r="BE1" s="124"/>
      <c r="BF1" s="124"/>
      <c r="BG1" s="124"/>
      <c r="BH1" s="124"/>
      <c r="BI1" s="124"/>
      <c r="BJ1" s="124"/>
      <c r="BK1" s="124"/>
      <c r="BL1" s="124"/>
      <c r="BM1" s="124"/>
      <c r="BN1" s="124"/>
      <c r="BO1" s="124"/>
      <c r="BP1" s="124"/>
      <c r="BQ1" s="124"/>
      <c r="BR1" s="124"/>
      <c r="BS1" s="124"/>
      <c r="BT1" s="124"/>
      <c r="BU1" s="124"/>
      <c r="BV1" s="124"/>
      <c r="BW1" s="124"/>
      <c r="BX1" s="125"/>
    </row>
    <row r="2" spans="1:82" ht="16.5" customHeight="1">
      <c r="A2" s="21"/>
      <c r="B2" s="121" t="s">
        <v>47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1"/>
      <c r="BH2" s="121"/>
      <c r="BI2" s="121"/>
      <c r="BJ2" s="121"/>
      <c r="BK2" s="121"/>
      <c r="BL2" s="121"/>
      <c r="BM2" s="122"/>
      <c r="BN2" s="72"/>
      <c r="BP2" s="74"/>
    </row>
    <row r="3" spans="1:82" s="1" customFormat="1" ht="16.5" customHeight="1">
      <c r="A3" s="28" t="s">
        <v>17</v>
      </c>
      <c r="B3" s="75">
        <v>39173</v>
      </c>
      <c r="C3" s="75">
        <v>39203</v>
      </c>
      <c r="D3" s="75">
        <v>39234</v>
      </c>
      <c r="E3" s="75">
        <v>39264</v>
      </c>
      <c r="F3" s="75">
        <v>39295</v>
      </c>
      <c r="G3" s="75">
        <v>39326</v>
      </c>
      <c r="H3" s="75">
        <v>39356</v>
      </c>
      <c r="I3" s="75">
        <v>39387</v>
      </c>
      <c r="J3" s="75">
        <v>39417</v>
      </c>
      <c r="K3" s="75">
        <v>39448</v>
      </c>
      <c r="L3" s="75">
        <v>39479</v>
      </c>
      <c r="M3" s="75">
        <v>39508</v>
      </c>
      <c r="N3" s="75">
        <v>39539</v>
      </c>
      <c r="O3" s="75">
        <v>39569</v>
      </c>
      <c r="P3" s="75">
        <v>39600</v>
      </c>
      <c r="Q3" s="75">
        <v>39630</v>
      </c>
      <c r="R3" s="75">
        <v>39661</v>
      </c>
      <c r="S3" s="75">
        <v>39692</v>
      </c>
      <c r="T3" s="75">
        <v>39722</v>
      </c>
      <c r="U3" s="75">
        <v>39753</v>
      </c>
      <c r="V3" s="75">
        <v>39783</v>
      </c>
      <c r="W3" s="75">
        <v>39814</v>
      </c>
      <c r="X3" s="75">
        <v>39845</v>
      </c>
      <c r="Y3" s="75">
        <v>39873</v>
      </c>
      <c r="Z3" s="75">
        <v>39904</v>
      </c>
      <c r="AA3" s="75">
        <v>39934</v>
      </c>
      <c r="AB3" s="75">
        <v>39965</v>
      </c>
      <c r="AC3" s="75">
        <v>39995</v>
      </c>
      <c r="AD3" s="75">
        <v>40026</v>
      </c>
      <c r="AE3" s="75">
        <v>40057</v>
      </c>
      <c r="AF3" s="75">
        <v>40087</v>
      </c>
      <c r="AG3" s="75">
        <v>40118</v>
      </c>
      <c r="AH3" s="75">
        <v>40148</v>
      </c>
      <c r="AI3" s="75">
        <v>40179</v>
      </c>
      <c r="AJ3" s="75">
        <v>40210</v>
      </c>
      <c r="AK3" s="75">
        <v>40238</v>
      </c>
      <c r="AL3" s="75">
        <v>40269</v>
      </c>
      <c r="AM3" s="75">
        <v>40299</v>
      </c>
      <c r="AN3" s="75">
        <v>40330</v>
      </c>
      <c r="AO3" s="75">
        <v>40360</v>
      </c>
      <c r="AP3" s="75">
        <v>40391</v>
      </c>
      <c r="AQ3" s="75">
        <v>40422</v>
      </c>
      <c r="AR3" s="75">
        <v>40452</v>
      </c>
      <c r="AS3" s="75">
        <v>40483</v>
      </c>
      <c r="AT3" s="75">
        <v>40513</v>
      </c>
      <c r="AU3" s="75">
        <v>40544</v>
      </c>
      <c r="AV3" s="75">
        <v>40575</v>
      </c>
      <c r="AW3" s="75">
        <v>40603</v>
      </c>
      <c r="AX3" s="76">
        <v>40644</v>
      </c>
      <c r="AY3" s="76">
        <v>40674</v>
      </c>
      <c r="AZ3" s="76">
        <v>40705</v>
      </c>
      <c r="BA3" s="76">
        <v>40735</v>
      </c>
      <c r="BB3" s="76">
        <v>40766</v>
      </c>
      <c r="BC3" s="76">
        <v>40797</v>
      </c>
      <c r="BD3" s="76">
        <v>40827</v>
      </c>
      <c r="BE3" s="76">
        <v>40858</v>
      </c>
      <c r="BF3" s="76">
        <v>40888</v>
      </c>
      <c r="BG3" s="76">
        <v>40920</v>
      </c>
      <c r="BH3" s="76">
        <v>40951</v>
      </c>
      <c r="BI3" s="76">
        <v>40980</v>
      </c>
      <c r="BJ3" s="76">
        <v>41011</v>
      </c>
      <c r="BK3" s="76">
        <v>41041</v>
      </c>
      <c r="BL3" s="76">
        <v>41072</v>
      </c>
      <c r="BM3" s="76">
        <v>41102</v>
      </c>
      <c r="BN3" s="76">
        <v>41133</v>
      </c>
      <c r="BO3" s="76">
        <v>41164</v>
      </c>
      <c r="BP3" s="76">
        <v>41194</v>
      </c>
      <c r="BQ3" s="76">
        <v>41225</v>
      </c>
      <c r="BR3" s="76">
        <v>41255</v>
      </c>
      <c r="BS3" s="107">
        <v>41287</v>
      </c>
      <c r="BT3" s="107">
        <v>41318</v>
      </c>
      <c r="BU3" s="107">
        <v>41346</v>
      </c>
      <c r="BV3" s="107">
        <v>41377</v>
      </c>
      <c r="BW3" s="107">
        <v>41407</v>
      </c>
      <c r="BX3" s="107">
        <v>41438</v>
      </c>
      <c r="BY3" s="116">
        <v>41833</v>
      </c>
      <c r="BZ3" s="116">
        <v>41864</v>
      </c>
      <c r="CA3" s="116">
        <v>41895</v>
      </c>
      <c r="CB3" s="116">
        <v>41925</v>
      </c>
      <c r="CC3" s="116">
        <v>41956</v>
      </c>
      <c r="CD3" s="116">
        <v>41986</v>
      </c>
    </row>
    <row r="4" spans="1:82" ht="15.95" customHeight="1">
      <c r="A4" s="2" t="s">
        <v>0</v>
      </c>
      <c r="B4" s="77">
        <v>83</v>
      </c>
      <c r="C4" s="77">
        <v>103</v>
      </c>
      <c r="D4" s="77">
        <v>25</v>
      </c>
      <c r="E4" s="77">
        <v>137</v>
      </c>
      <c r="F4" s="77">
        <v>129</v>
      </c>
      <c r="G4" s="77">
        <v>72</v>
      </c>
      <c r="H4" s="77">
        <v>106</v>
      </c>
      <c r="I4" s="77">
        <v>86</v>
      </c>
      <c r="J4" s="77">
        <v>43</v>
      </c>
      <c r="K4" s="77">
        <v>67</v>
      </c>
      <c r="L4" s="77">
        <v>75</v>
      </c>
      <c r="M4" s="77">
        <v>52</v>
      </c>
      <c r="N4" s="77">
        <v>68</v>
      </c>
      <c r="O4" s="77">
        <v>60</v>
      </c>
      <c r="P4" s="77">
        <v>86</v>
      </c>
      <c r="Q4" s="77">
        <v>92</v>
      </c>
      <c r="R4" s="77">
        <v>68</v>
      </c>
      <c r="S4" s="77">
        <v>54</v>
      </c>
      <c r="T4" s="77">
        <v>50</v>
      </c>
      <c r="U4" s="77">
        <v>65</v>
      </c>
      <c r="V4" s="77">
        <v>57</v>
      </c>
      <c r="W4" s="77">
        <v>73</v>
      </c>
      <c r="X4" s="77">
        <v>91</v>
      </c>
      <c r="Y4" s="77">
        <v>82</v>
      </c>
      <c r="Z4" s="77">
        <v>106</v>
      </c>
      <c r="AA4" s="77">
        <v>114</v>
      </c>
      <c r="AB4" s="77">
        <v>156</v>
      </c>
      <c r="AC4" s="77">
        <v>81</v>
      </c>
      <c r="AD4" s="77">
        <v>102</v>
      </c>
      <c r="AE4" s="77">
        <v>66</v>
      </c>
      <c r="AF4" s="77">
        <v>85</v>
      </c>
      <c r="AG4" s="77">
        <v>65</v>
      </c>
      <c r="AH4" s="77">
        <v>90</v>
      </c>
      <c r="AI4" s="77">
        <v>113</v>
      </c>
      <c r="AJ4" s="77">
        <v>111</v>
      </c>
      <c r="AK4" s="77">
        <v>115</v>
      </c>
      <c r="AL4" s="77">
        <v>168</v>
      </c>
      <c r="AM4" s="77">
        <v>167</v>
      </c>
      <c r="AN4" s="77">
        <v>249</v>
      </c>
      <c r="AO4" s="77">
        <v>146</v>
      </c>
      <c r="AP4" s="77">
        <v>65</v>
      </c>
      <c r="AQ4" s="77">
        <v>152</v>
      </c>
      <c r="AR4" s="77">
        <v>80</v>
      </c>
      <c r="AS4" s="77">
        <v>82</v>
      </c>
      <c r="AT4" s="77">
        <v>92</v>
      </c>
      <c r="AU4" s="77">
        <v>99</v>
      </c>
      <c r="AV4" s="77">
        <v>57</v>
      </c>
      <c r="AW4" s="77">
        <v>77</v>
      </c>
      <c r="AX4" s="77">
        <v>105</v>
      </c>
      <c r="AY4" s="77">
        <v>64</v>
      </c>
      <c r="AZ4" s="77">
        <v>96</v>
      </c>
      <c r="BA4" s="77">
        <v>106</v>
      </c>
      <c r="BB4" s="77">
        <v>123</v>
      </c>
      <c r="BC4" s="77">
        <v>146</v>
      </c>
      <c r="BD4" s="77">
        <v>186</v>
      </c>
      <c r="BE4" s="77">
        <v>144</v>
      </c>
      <c r="BF4" s="77">
        <v>100</v>
      </c>
      <c r="BG4" s="77">
        <v>159</v>
      </c>
      <c r="BH4" s="77">
        <v>98</v>
      </c>
      <c r="BI4" s="77">
        <v>131</v>
      </c>
      <c r="BJ4" s="77">
        <v>81</v>
      </c>
      <c r="BK4" s="77">
        <v>179</v>
      </c>
      <c r="BL4" s="77">
        <v>143</v>
      </c>
      <c r="BM4" s="77">
        <v>122</v>
      </c>
      <c r="BN4" s="77">
        <v>166</v>
      </c>
      <c r="BO4" s="77">
        <v>134</v>
      </c>
      <c r="BP4" s="77">
        <v>184</v>
      </c>
      <c r="BQ4" s="77">
        <v>148</v>
      </c>
      <c r="BR4" s="77">
        <v>139</v>
      </c>
      <c r="BS4" s="108">
        <v>175</v>
      </c>
      <c r="BT4" s="108">
        <v>224</v>
      </c>
      <c r="BU4" s="108">
        <v>254</v>
      </c>
      <c r="BV4" s="108">
        <v>234</v>
      </c>
      <c r="BW4" s="108">
        <v>254</v>
      </c>
      <c r="BX4" s="108">
        <v>204</v>
      </c>
      <c r="BY4" s="108">
        <v>198</v>
      </c>
      <c r="BZ4" s="108">
        <v>123</v>
      </c>
      <c r="CA4" s="108">
        <v>172</v>
      </c>
      <c r="CB4" s="108">
        <v>242</v>
      </c>
      <c r="CC4" s="108">
        <v>291</v>
      </c>
      <c r="CD4" s="108">
        <v>183</v>
      </c>
    </row>
    <row r="5" spans="1:82" ht="15.95" customHeight="1">
      <c r="A5" s="2" t="s">
        <v>1</v>
      </c>
      <c r="B5" s="77">
        <v>1611</v>
      </c>
      <c r="C5" s="77">
        <v>1839</v>
      </c>
      <c r="D5" s="77">
        <v>778</v>
      </c>
      <c r="E5" s="77">
        <v>2097</v>
      </c>
      <c r="F5" s="77">
        <v>1833</v>
      </c>
      <c r="G5" s="77">
        <v>2121</v>
      </c>
      <c r="H5" s="77">
        <v>1421</v>
      </c>
      <c r="I5" s="77">
        <v>1619</v>
      </c>
      <c r="J5" s="77">
        <v>1562</v>
      </c>
      <c r="K5" s="77">
        <v>1036</v>
      </c>
      <c r="L5" s="77">
        <v>2401</v>
      </c>
      <c r="M5" s="77">
        <v>2221</v>
      </c>
      <c r="N5" s="77">
        <v>2102</v>
      </c>
      <c r="O5" s="77">
        <v>2231</v>
      </c>
      <c r="P5" s="77">
        <v>2673</v>
      </c>
      <c r="Q5" s="77">
        <v>1591</v>
      </c>
      <c r="R5" s="77">
        <v>2406</v>
      </c>
      <c r="S5" s="77">
        <v>2124</v>
      </c>
      <c r="T5" s="77">
        <v>1513</v>
      </c>
      <c r="U5" s="77">
        <v>2340</v>
      </c>
      <c r="V5" s="77">
        <v>1695</v>
      </c>
      <c r="W5" s="77">
        <v>2837</v>
      </c>
      <c r="X5" s="77">
        <v>3355</v>
      </c>
      <c r="Y5" s="77">
        <v>3283</v>
      </c>
      <c r="Z5" s="77">
        <v>2923</v>
      </c>
      <c r="AA5" s="77">
        <v>3012</v>
      </c>
      <c r="AB5" s="77">
        <v>2927</v>
      </c>
      <c r="AC5" s="77">
        <v>2647</v>
      </c>
      <c r="AD5" s="77">
        <v>2054</v>
      </c>
      <c r="AE5" s="77">
        <v>2123</v>
      </c>
      <c r="AF5" s="77">
        <v>3392</v>
      </c>
      <c r="AG5" s="77">
        <v>3324</v>
      </c>
      <c r="AH5" s="77">
        <v>2889</v>
      </c>
      <c r="AI5" s="77">
        <v>3319</v>
      </c>
      <c r="AJ5" s="77">
        <v>3503</v>
      </c>
      <c r="AK5" s="77">
        <v>2336</v>
      </c>
      <c r="AL5" s="77">
        <v>2047</v>
      </c>
      <c r="AM5" s="77">
        <v>2006</v>
      </c>
      <c r="AN5" s="77">
        <v>1735</v>
      </c>
      <c r="AO5" s="77">
        <v>2930</v>
      </c>
      <c r="AP5" s="77">
        <v>913</v>
      </c>
      <c r="AQ5" s="77">
        <v>2371</v>
      </c>
      <c r="AR5" s="77">
        <v>2586</v>
      </c>
      <c r="AS5" s="77">
        <v>1735</v>
      </c>
      <c r="AT5" s="77">
        <v>1465</v>
      </c>
      <c r="AU5" s="77">
        <v>1864</v>
      </c>
      <c r="AV5" s="77">
        <v>2062</v>
      </c>
      <c r="AW5" s="77">
        <v>2302</v>
      </c>
      <c r="AX5" s="77">
        <v>1724</v>
      </c>
      <c r="AY5" s="77">
        <v>1667</v>
      </c>
      <c r="AZ5" s="77">
        <v>2433</v>
      </c>
      <c r="BA5" s="77">
        <v>2334</v>
      </c>
      <c r="BB5" s="77">
        <v>2486</v>
      </c>
      <c r="BC5" s="77">
        <v>2557</v>
      </c>
      <c r="BD5" s="77">
        <v>1467</v>
      </c>
      <c r="BE5" s="77">
        <v>1587</v>
      </c>
      <c r="BF5" s="77">
        <v>1348</v>
      </c>
      <c r="BG5" s="77">
        <v>2666</v>
      </c>
      <c r="BH5" s="77">
        <v>2047</v>
      </c>
      <c r="BI5" s="77">
        <v>1645</v>
      </c>
      <c r="BJ5" s="77">
        <v>1168</v>
      </c>
      <c r="BK5" s="77">
        <v>1834</v>
      </c>
      <c r="BL5" s="77">
        <v>2008</v>
      </c>
      <c r="BM5" s="77">
        <v>2134</v>
      </c>
      <c r="BN5" s="77">
        <v>2659</v>
      </c>
      <c r="BO5" s="77">
        <v>1633</v>
      </c>
      <c r="BP5" s="77">
        <v>2042</v>
      </c>
      <c r="BQ5" s="77">
        <v>2128</v>
      </c>
      <c r="BR5" s="77">
        <v>1142</v>
      </c>
      <c r="BS5" s="108">
        <v>2667</v>
      </c>
      <c r="BT5" s="108">
        <v>2964</v>
      </c>
      <c r="BU5" s="108">
        <v>2586</v>
      </c>
      <c r="BV5" s="108">
        <v>2178</v>
      </c>
      <c r="BW5" s="108">
        <v>2823</v>
      </c>
      <c r="BX5" s="108">
        <v>2556</v>
      </c>
      <c r="BY5" s="108">
        <v>3577</v>
      </c>
      <c r="BZ5" s="108">
        <v>2877</v>
      </c>
      <c r="CA5" s="108">
        <v>2627</v>
      </c>
      <c r="CB5" s="108">
        <v>3191</v>
      </c>
      <c r="CC5" s="108">
        <v>2966</v>
      </c>
      <c r="CD5" s="108">
        <v>1942</v>
      </c>
    </row>
    <row r="6" spans="1:82" ht="15.95" customHeight="1">
      <c r="A6" s="2" t="s">
        <v>2</v>
      </c>
      <c r="B6" s="77">
        <v>271</v>
      </c>
      <c r="C6" s="77">
        <v>105</v>
      </c>
      <c r="D6" s="77">
        <v>103</v>
      </c>
      <c r="E6" s="77">
        <v>168</v>
      </c>
      <c r="F6" s="77">
        <v>360</v>
      </c>
      <c r="G6" s="77">
        <v>210</v>
      </c>
      <c r="H6" s="77">
        <v>283</v>
      </c>
      <c r="I6" s="77">
        <v>225</v>
      </c>
      <c r="J6" s="77">
        <v>231</v>
      </c>
      <c r="K6" s="77">
        <v>206</v>
      </c>
      <c r="L6" s="77">
        <v>242</v>
      </c>
      <c r="M6" s="77">
        <v>133</v>
      </c>
      <c r="N6" s="77">
        <v>148</v>
      </c>
      <c r="O6" s="77">
        <v>138</v>
      </c>
      <c r="P6" s="77">
        <v>178</v>
      </c>
      <c r="Q6" s="77">
        <v>264</v>
      </c>
      <c r="R6" s="77">
        <v>185</v>
      </c>
      <c r="S6" s="77">
        <v>142</v>
      </c>
      <c r="T6" s="77">
        <v>265</v>
      </c>
      <c r="U6" s="77">
        <v>206</v>
      </c>
      <c r="V6" s="77">
        <v>123</v>
      </c>
      <c r="W6" s="77">
        <v>90</v>
      </c>
      <c r="X6" s="77">
        <v>261</v>
      </c>
      <c r="Y6" s="77">
        <v>217</v>
      </c>
      <c r="Z6" s="77">
        <v>181</v>
      </c>
      <c r="AA6" s="77">
        <v>223</v>
      </c>
      <c r="AB6" s="77">
        <v>219</v>
      </c>
      <c r="AC6" s="77">
        <v>237</v>
      </c>
      <c r="AD6" s="77">
        <v>197</v>
      </c>
      <c r="AE6" s="77">
        <v>307</v>
      </c>
      <c r="AF6" s="77">
        <v>178</v>
      </c>
      <c r="AG6" s="77">
        <v>238</v>
      </c>
      <c r="AH6" s="77">
        <v>143</v>
      </c>
      <c r="AI6" s="77">
        <v>147</v>
      </c>
      <c r="AJ6" s="77">
        <v>159</v>
      </c>
      <c r="AK6" s="77">
        <v>240</v>
      </c>
      <c r="AL6" s="77">
        <v>97</v>
      </c>
      <c r="AM6" s="77">
        <v>170</v>
      </c>
      <c r="AN6" s="77">
        <v>324</v>
      </c>
      <c r="AO6" s="77">
        <v>345</v>
      </c>
      <c r="AP6" s="77">
        <v>139</v>
      </c>
      <c r="AQ6" s="77">
        <v>146</v>
      </c>
      <c r="AR6" s="77">
        <v>211</v>
      </c>
      <c r="AS6" s="77">
        <v>179</v>
      </c>
      <c r="AT6" s="77">
        <v>105</v>
      </c>
      <c r="AU6" s="77">
        <v>183</v>
      </c>
      <c r="AV6" s="77">
        <v>262</v>
      </c>
      <c r="AW6" s="77">
        <v>182</v>
      </c>
      <c r="AX6" s="77">
        <v>133</v>
      </c>
      <c r="AY6" s="77">
        <v>109</v>
      </c>
      <c r="AZ6" s="77">
        <v>135</v>
      </c>
      <c r="BA6" s="77">
        <v>2730</v>
      </c>
      <c r="BB6" s="77">
        <v>274</v>
      </c>
      <c r="BC6" s="77">
        <v>275</v>
      </c>
      <c r="BD6" s="77">
        <v>249</v>
      </c>
      <c r="BE6" s="77">
        <v>125</v>
      </c>
      <c r="BF6" s="77">
        <v>170</v>
      </c>
      <c r="BG6" s="77">
        <v>217</v>
      </c>
      <c r="BH6" s="77">
        <v>203</v>
      </c>
      <c r="BI6" s="77">
        <v>202</v>
      </c>
      <c r="BJ6" s="77">
        <v>237</v>
      </c>
      <c r="BK6" s="77">
        <v>126</v>
      </c>
      <c r="BL6" s="77">
        <v>178</v>
      </c>
      <c r="BM6" s="77">
        <v>271</v>
      </c>
      <c r="BN6" s="77">
        <v>972</v>
      </c>
      <c r="BO6" s="77">
        <v>177</v>
      </c>
      <c r="BP6" s="77">
        <v>271</v>
      </c>
      <c r="BQ6" s="77">
        <v>183</v>
      </c>
      <c r="BR6" s="77">
        <v>113</v>
      </c>
      <c r="BS6" s="108">
        <v>292</v>
      </c>
      <c r="BT6" s="108">
        <v>192</v>
      </c>
      <c r="BU6" s="108">
        <v>263</v>
      </c>
      <c r="BV6" s="108">
        <v>378</v>
      </c>
      <c r="BW6" s="108">
        <v>356</v>
      </c>
      <c r="BX6" s="108">
        <v>364</v>
      </c>
      <c r="BY6" s="108">
        <v>314</v>
      </c>
      <c r="BZ6" s="108">
        <v>385</v>
      </c>
      <c r="CA6" s="108">
        <v>263</v>
      </c>
      <c r="CB6" s="108">
        <v>327</v>
      </c>
      <c r="CC6" s="108">
        <v>203</v>
      </c>
      <c r="CD6" s="108">
        <v>282</v>
      </c>
    </row>
    <row r="7" spans="1:82" ht="15.95" customHeight="1">
      <c r="A7" s="2" t="s">
        <v>3</v>
      </c>
      <c r="B7" s="77">
        <v>288</v>
      </c>
      <c r="C7" s="77">
        <v>320</v>
      </c>
      <c r="D7" s="77">
        <v>102</v>
      </c>
      <c r="E7" s="77">
        <v>321</v>
      </c>
      <c r="F7" s="77">
        <v>259</v>
      </c>
      <c r="G7" s="77">
        <v>254</v>
      </c>
      <c r="H7" s="77">
        <v>233</v>
      </c>
      <c r="I7" s="77">
        <v>401</v>
      </c>
      <c r="J7" s="77">
        <v>283</v>
      </c>
      <c r="K7" s="77">
        <v>360</v>
      </c>
      <c r="L7" s="77">
        <v>276</v>
      </c>
      <c r="M7" s="77">
        <v>282</v>
      </c>
      <c r="N7" s="77">
        <v>253</v>
      </c>
      <c r="O7" s="77">
        <v>166</v>
      </c>
      <c r="P7" s="77">
        <v>204</v>
      </c>
      <c r="Q7" s="77">
        <v>192</v>
      </c>
      <c r="R7" s="77">
        <v>183</v>
      </c>
      <c r="S7" s="77">
        <v>217</v>
      </c>
      <c r="T7" s="77">
        <v>203</v>
      </c>
      <c r="U7" s="77">
        <v>189</v>
      </c>
      <c r="V7" s="77">
        <v>279</v>
      </c>
      <c r="W7" s="77">
        <v>385</v>
      </c>
      <c r="X7" s="77">
        <v>272</v>
      </c>
      <c r="Y7" s="77">
        <v>251</v>
      </c>
      <c r="Z7" s="77">
        <v>239</v>
      </c>
      <c r="AA7" s="77">
        <v>502</v>
      </c>
      <c r="AB7" s="77">
        <v>220</v>
      </c>
      <c r="AC7" s="77">
        <v>230</v>
      </c>
      <c r="AD7" s="77">
        <v>267</v>
      </c>
      <c r="AE7" s="77">
        <v>182</v>
      </c>
      <c r="AF7" s="77">
        <v>126</v>
      </c>
      <c r="AG7" s="77">
        <v>206</v>
      </c>
      <c r="AH7" s="77">
        <v>99</v>
      </c>
      <c r="AI7" s="77">
        <v>171</v>
      </c>
      <c r="AJ7" s="77">
        <v>129</v>
      </c>
      <c r="AK7" s="77">
        <v>131</v>
      </c>
      <c r="AL7" s="77">
        <v>135</v>
      </c>
      <c r="AM7" s="77">
        <v>91</v>
      </c>
      <c r="AN7" s="77">
        <v>172</v>
      </c>
      <c r="AO7" s="77">
        <v>192</v>
      </c>
      <c r="AP7" s="77">
        <v>139</v>
      </c>
      <c r="AQ7" s="77">
        <v>159</v>
      </c>
      <c r="AR7" s="77">
        <v>244</v>
      </c>
      <c r="AS7" s="77">
        <v>188</v>
      </c>
      <c r="AT7" s="77">
        <v>92</v>
      </c>
      <c r="AU7" s="77">
        <v>139</v>
      </c>
      <c r="AV7" s="77">
        <v>168</v>
      </c>
      <c r="AW7" s="77">
        <v>156</v>
      </c>
      <c r="AX7" s="77">
        <v>84</v>
      </c>
      <c r="AY7" s="77">
        <v>149</v>
      </c>
      <c r="AZ7" s="77">
        <v>145</v>
      </c>
      <c r="BA7" s="77">
        <v>122</v>
      </c>
      <c r="BB7" s="77">
        <v>142</v>
      </c>
      <c r="BC7" s="77">
        <v>224</v>
      </c>
      <c r="BD7" s="77">
        <v>184</v>
      </c>
      <c r="BE7" s="77">
        <v>132</v>
      </c>
      <c r="BF7" s="77">
        <v>104</v>
      </c>
      <c r="BG7" s="77">
        <v>160</v>
      </c>
      <c r="BH7" s="77">
        <v>216</v>
      </c>
      <c r="BI7" s="77">
        <v>140</v>
      </c>
      <c r="BJ7" s="77">
        <v>149</v>
      </c>
      <c r="BK7" s="77">
        <v>182</v>
      </c>
      <c r="BL7" s="77">
        <v>132</v>
      </c>
      <c r="BM7" s="77">
        <v>203</v>
      </c>
      <c r="BN7" s="77">
        <v>140</v>
      </c>
      <c r="BO7" s="77">
        <v>152</v>
      </c>
      <c r="BP7" s="77">
        <v>140</v>
      </c>
      <c r="BQ7" s="77">
        <v>159</v>
      </c>
      <c r="BR7" s="77">
        <v>172</v>
      </c>
      <c r="BS7" s="108">
        <v>312</v>
      </c>
      <c r="BT7" s="108">
        <v>234</v>
      </c>
      <c r="BU7" s="108">
        <v>249</v>
      </c>
      <c r="BV7" s="108">
        <v>401</v>
      </c>
      <c r="BW7" s="108">
        <v>274</v>
      </c>
      <c r="BX7" s="108">
        <v>285</v>
      </c>
      <c r="BY7" s="108">
        <v>302</v>
      </c>
      <c r="BZ7" s="108">
        <v>294</v>
      </c>
      <c r="CA7" s="108">
        <v>214</v>
      </c>
      <c r="CB7" s="108">
        <v>480</v>
      </c>
      <c r="CC7" s="108">
        <v>213</v>
      </c>
      <c r="CD7" s="108">
        <v>174</v>
      </c>
    </row>
    <row r="8" spans="1:82" ht="15.95" customHeight="1">
      <c r="A8" s="2" t="s">
        <v>4</v>
      </c>
      <c r="B8" s="77">
        <v>317</v>
      </c>
      <c r="C8" s="77">
        <v>253</v>
      </c>
      <c r="D8" s="77">
        <v>173</v>
      </c>
      <c r="E8" s="77">
        <v>314</v>
      </c>
      <c r="F8" s="77">
        <v>368</v>
      </c>
      <c r="G8" s="77">
        <v>357</v>
      </c>
      <c r="H8" s="77">
        <v>380</v>
      </c>
      <c r="I8" s="77">
        <v>256</v>
      </c>
      <c r="J8" s="77">
        <v>263</v>
      </c>
      <c r="K8" s="77">
        <v>238</v>
      </c>
      <c r="L8" s="77">
        <v>340</v>
      </c>
      <c r="M8" s="77">
        <v>487</v>
      </c>
      <c r="N8" s="77">
        <v>328</v>
      </c>
      <c r="O8" s="77">
        <v>291</v>
      </c>
      <c r="P8" s="77">
        <v>304</v>
      </c>
      <c r="Q8" s="77">
        <v>408</v>
      </c>
      <c r="R8" s="77">
        <v>603</v>
      </c>
      <c r="S8" s="77">
        <v>396</v>
      </c>
      <c r="T8" s="77">
        <v>530</v>
      </c>
      <c r="U8" s="77">
        <v>346</v>
      </c>
      <c r="V8" s="77">
        <v>213</v>
      </c>
      <c r="W8" s="77">
        <v>451</v>
      </c>
      <c r="X8" s="77">
        <v>769</v>
      </c>
      <c r="Y8" s="77">
        <v>588</v>
      </c>
      <c r="Z8" s="77">
        <v>377</v>
      </c>
      <c r="AA8" s="77">
        <v>434</v>
      </c>
      <c r="AB8" s="77">
        <v>294</v>
      </c>
      <c r="AC8" s="77">
        <v>383</v>
      </c>
      <c r="AD8" s="77">
        <v>384</v>
      </c>
      <c r="AE8" s="77">
        <v>297</v>
      </c>
      <c r="AF8" s="77">
        <v>457</v>
      </c>
      <c r="AG8" s="77">
        <v>414</v>
      </c>
      <c r="AH8" s="77">
        <v>236</v>
      </c>
      <c r="AI8" s="77">
        <v>480</v>
      </c>
      <c r="AJ8" s="77">
        <v>192</v>
      </c>
      <c r="AK8" s="77">
        <v>307</v>
      </c>
      <c r="AL8" s="77">
        <v>282</v>
      </c>
      <c r="AM8" s="77">
        <v>317</v>
      </c>
      <c r="AN8" s="77">
        <v>436</v>
      </c>
      <c r="AO8" s="77">
        <v>656</v>
      </c>
      <c r="AP8" s="77">
        <v>267</v>
      </c>
      <c r="AQ8" s="77">
        <v>360</v>
      </c>
      <c r="AR8" s="77">
        <v>451</v>
      </c>
      <c r="AS8" s="77">
        <v>219</v>
      </c>
      <c r="AT8" s="77">
        <v>327</v>
      </c>
      <c r="AU8" s="77">
        <v>130</v>
      </c>
      <c r="AV8" s="77">
        <v>461</v>
      </c>
      <c r="AW8" s="77">
        <v>378</v>
      </c>
      <c r="AX8" s="77">
        <v>243</v>
      </c>
      <c r="AY8" s="77">
        <v>283</v>
      </c>
      <c r="AZ8" s="77">
        <v>238</v>
      </c>
      <c r="BA8" s="77">
        <v>485</v>
      </c>
      <c r="BB8" s="77">
        <v>301</v>
      </c>
      <c r="BC8" s="77">
        <v>407</v>
      </c>
      <c r="BD8" s="77">
        <v>468</v>
      </c>
      <c r="BE8" s="77">
        <v>439</v>
      </c>
      <c r="BF8" s="77">
        <v>382</v>
      </c>
      <c r="BG8" s="77">
        <v>349</v>
      </c>
      <c r="BH8" s="77">
        <v>750</v>
      </c>
      <c r="BI8" s="77">
        <v>398</v>
      </c>
      <c r="BJ8" s="77">
        <v>318</v>
      </c>
      <c r="BK8" s="77">
        <v>400</v>
      </c>
      <c r="BL8" s="77">
        <v>378</v>
      </c>
      <c r="BM8" s="77">
        <v>334</v>
      </c>
      <c r="BN8" s="77">
        <v>366</v>
      </c>
      <c r="BO8" s="77">
        <v>374</v>
      </c>
      <c r="BP8" s="77">
        <v>463</v>
      </c>
      <c r="BQ8" s="77">
        <v>339</v>
      </c>
      <c r="BR8" s="77">
        <v>171</v>
      </c>
      <c r="BS8" s="108">
        <v>442</v>
      </c>
      <c r="BT8" s="108">
        <v>332</v>
      </c>
      <c r="BU8" s="108">
        <v>343</v>
      </c>
      <c r="BV8" s="108">
        <v>814</v>
      </c>
      <c r="BW8" s="108">
        <v>456</v>
      </c>
      <c r="BX8" s="108">
        <v>338</v>
      </c>
      <c r="BY8" s="108">
        <v>580</v>
      </c>
      <c r="BZ8" s="108">
        <v>423</v>
      </c>
      <c r="CA8" s="108">
        <v>383</v>
      </c>
      <c r="CB8" s="108">
        <v>483</v>
      </c>
      <c r="CC8" s="108">
        <v>417</v>
      </c>
      <c r="CD8" s="108">
        <v>287</v>
      </c>
    </row>
    <row r="9" spans="1:82" ht="15.95" customHeight="1">
      <c r="A9" s="2" t="s">
        <v>5</v>
      </c>
      <c r="B9" s="77">
        <v>499</v>
      </c>
      <c r="C9" s="77">
        <v>784</v>
      </c>
      <c r="D9" s="77">
        <v>563</v>
      </c>
      <c r="E9" s="77">
        <v>483</v>
      </c>
      <c r="F9" s="77">
        <v>485</v>
      </c>
      <c r="G9" s="77">
        <v>503</v>
      </c>
      <c r="H9" s="77">
        <v>482</v>
      </c>
      <c r="I9" s="77">
        <v>394</v>
      </c>
      <c r="J9" s="77">
        <v>375</v>
      </c>
      <c r="K9" s="77">
        <v>431</v>
      </c>
      <c r="L9" s="77">
        <v>563</v>
      </c>
      <c r="M9" s="77">
        <v>305</v>
      </c>
      <c r="N9" s="77">
        <v>491</v>
      </c>
      <c r="O9" s="77">
        <v>333</v>
      </c>
      <c r="P9" s="77">
        <v>468</v>
      </c>
      <c r="Q9" s="77">
        <v>342</v>
      </c>
      <c r="R9" s="77">
        <v>343</v>
      </c>
      <c r="S9" s="77">
        <v>423</v>
      </c>
      <c r="T9" s="77">
        <v>448</v>
      </c>
      <c r="U9" s="77">
        <v>518</v>
      </c>
      <c r="V9" s="77">
        <v>707</v>
      </c>
      <c r="W9" s="77">
        <v>502</v>
      </c>
      <c r="X9" s="77">
        <v>622</v>
      </c>
      <c r="Y9" s="77">
        <v>608</v>
      </c>
      <c r="Z9" s="77">
        <v>616</v>
      </c>
      <c r="AA9" s="77">
        <v>592</v>
      </c>
      <c r="AB9" s="77">
        <v>488</v>
      </c>
      <c r="AC9" s="77">
        <v>299</v>
      </c>
      <c r="AD9" s="77">
        <v>195</v>
      </c>
      <c r="AE9" s="77">
        <v>287</v>
      </c>
      <c r="AF9" s="77">
        <v>258</v>
      </c>
      <c r="AG9" s="77">
        <v>136</v>
      </c>
      <c r="AH9" s="77">
        <v>163</v>
      </c>
      <c r="AI9" s="77">
        <v>318</v>
      </c>
      <c r="AJ9" s="77">
        <v>173</v>
      </c>
      <c r="AK9" s="77">
        <v>199</v>
      </c>
      <c r="AL9" s="77">
        <v>263</v>
      </c>
      <c r="AM9" s="77">
        <v>363</v>
      </c>
      <c r="AN9" s="77">
        <v>192</v>
      </c>
      <c r="AO9" s="77">
        <v>182</v>
      </c>
      <c r="AP9" s="77">
        <v>97</v>
      </c>
      <c r="AQ9" s="77">
        <v>547</v>
      </c>
      <c r="AR9" s="77">
        <v>277</v>
      </c>
      <c r="AS9" s="77">
        <v>294</v>
      </c>
      <c r="AT9" s="77">
        <v>167</v>
      </c>
      <c r="AU9" s="77">
        <v>338</v>
      </c>
      <c r="AV9" s="77">
        <v>253</v>
      </c>
      <c r="AW9" s="77">
        <v>215</v>
      </c>
      <c r="AX9" s="77">
        <v>248</v>
      </c>
      <c r="AY9" s="77">
        <v>282</v>
      </c>
      <c r="AZ9" s="77">
        <v>174</v>
      </c>
      <c r="BA9" s="77">
        <v>286</v>
      </c>
      <c r="BB9" s="77">
        <v>750</v>
      </c>
      <c r="BC9" s="77">
        <v>409</v>
      </c>
      <c r="BD9" s="77">
        <v>401</v>
      </c>
      <c r="BE9" s="77">
        <v>255</v>
      </c>
      <c r="BF9" s="77">
        <v>94</v>
      </c>
      <c r="BG9" s="77">
        <v>371</v>
      </c>
      <c r="BH9" s="77">
        <v>0</v>
      </c>
      <c r="BI9" s="77">
        <v>0</v>
      </c>
      <c r="BJ9" s="77">
        <v>129</v>
      </c>
      <c r="BK9" s="77">
        <v>293</v>
      </c>
      <c r="BL9" s="77">
        <v>285</v>
      </c>
      <c r="BM9" s="77">
        <v>575</v>
      </c>
      <c r="BN9" s="77">
        <v>111</v>
      </c>
      <c r="BO9" s="77">
        <v>373</v>
      </c>
      <c r="BP9" s="77">
        <v>303</v>
      </c>
      <c r="BQ9" s="77">
        <v>318</v>
      </c>
      <c r="BR9" s="77">
        <v>242</v>
      </c>
      <c r="BS9" s="108">
        <v>382</v>
      </c>
      <c r="BT9" s="108">
        <v>352</v>
      </c>
      <c r="BU9" s="108">
        <v>310</v>
      </c>
      <c r="BV9" s="108">
        <v>370</v>
      </c>
      <c r="BW9" s="108">
        <v>551</v>
      </c>
      <c r="BX9" s="108">
        <v>319</v>
      </c>
      <c r="BY9" s="108">
        <v>408</v>
      </c>
      <c r="BZ9" s="108">
        <v>413</v>
      </c>
      <c r="CA9" s="108">
        <v>453</v>
      </c>
      <c r="CB9" s="108">
        <v>504</v>
      </c>
      <c r="CC9" s="108">
        <v>461</v>
      </c>
      <c r="CD9" s="108">
        <v>238</v>
      </c>
    </row>
    <row r="10" spans="1:82" ht="15.95" customHeight="1">
      <c r="A10" s="2" t="s">
        <v>6</v>
      </c>
      <c r="B10" s="77">
        <v>1284</v>
      </c>
      <c r="C10" s="77">
        <v>1021</v>
      </c>
      <c r="D10" s="77">
        <v>737</v>
      </c>
      <c r="E10" s="77">
        <v>1142</v>
      </c>
      <c r="F10" s="77">
        <v>938</v>
      </c>
      <c r="G10" s="77">
        <v>1369</v>
      </c>
      <c r="H10" s="77">
        <v>1296</v>
      </c>
      <c r="I10" s="77">
        <v>1125</v>
      </c>
      <c r="J10" s="77">
        <v>1016</v>
      </c>
      <c r="K10" s="77">
        <v>768</v>
      </c>
      <c r="L10" s="77">
        <v>1669</v>
      </c>
      <c r="M10" s="77">
        <v>1321</v>
      </c>
      <c r="N10" s="77">
        <v>1127</v>
      </c>
      <c r="O10" s="77">
        <v>1046</v>
      </c>
      <c r="P10" s="77">
        <v>1022</v>
      </c>
      <c r="Q10" s="77">
        <v>1116</v>
      </c>
      <c r="R10" s="77">
        <v>1287</v>
      </c>
      <c r="S10" s="77">
        <v>1168</v>
      </c>
      <c r="T10" s="77">
        <v>1187</v>
      </c>
      <c r="U10" s="77">
        <v>1176</v>
      </c>
      <c r="V10" s="77">
        <v>972</v>
      </c>
      <c r="W10" s="77">
        <v>889</v>
      </c>
      <c r="X10" s="77">
        <v>1018</v>
      </c>
      <c r="Y10" s="77">
        <v>1482</v>
      </c>
      <c r="Z10" s="77">
        <v>935</v>
      </c>
      <c r="AA10" s="77">
        <v>2385</v>
      </c>
      <c r="AB10" s="77">
        <v>1302</v>
      </c>
      <c r="AC10" s="77">
        <v>1635</v>
      </c>
      <c r="AD10" s="77">
        <v>1908</v>
      </c>
      <c r="AE10" s="77">
        <v>1218</v>
      </c>
      <c r="AF10" s="77">
        <v>970</v>
      </c>
      <c r="AG10" s="77">
        <v>1049</v>
      </c>
      <c r="AH10" s="77">
        <v>770</v>
      </c>
      <c r="AI10" s="77">
        <v>1070</v>
      </c>
      <c r="AJ10" s="77">
        <v>1357</v>
      </c>
      <c r="AK10" s="77">
        <v>1174</v>
      </c>
      <c r="AL10" s="77">
        <v>1080</v>
      </c>
      <c r="AM10" s="77">
        <v>1154</v>
      </c>
      <c r="AN10" s="77">
        <v>1018</v>
      </c>
      <c r="AO10" s="77">
        <v>1369</v>
      </c>
      <c r="AP10" s="77">
        <v>573</v>
      </c>
      <c r="AQ10" s="77">
        <v>1446</v>
      </c>
      <c r="AR10" s="77">
        <v>972</v>
      </c>
      <c r="AS10" s="77">
        <v>1084</v>
      </c>
      <c r="AT10" s="77">
        <v>726</v>
      </c>
      <c r="AU10" s="77">
        <v>1050</v>
      </c>
      <c r="AV10" s="77">
        <v>1038</v>
      </c>
      <c r="AW10" s="77">
        <v>1038</v>
      </c>
      <c r="AX10" s="77">
        <v>882</v>
      </c>
      <c r="AY10" s="77">
        <v>1059</v>
      </c>
      <c r="AZ10" s="77">
        <v>1045</v>
      </c>
      <c r="BA10" s="77">
        <v>3583</v>
      </c>
      <c r="BB10" s="77">
        <v>1504</v>
      </c>
      <c r="BC10" s="77">
        <v>1562</v>
      </c>
      <c r="BD10" s="77">
        <v>1201</v>
      </c>
      <c r="BE10" s="77">
        <v>1203</v>
      </c>
      <c r="BF10" s="77">
        <v>876</v>
      </c>
      <c r="BG10" s="77">
        <v>1283</v>
      </c>
      <c r="BH10" s="77">
        <v>1167</v>
      </c>
      <c r="BI10" s="77">
        <v>832</v>
      </c>
      <c r="BJ10" s="77">
        <v>1108</v>
      </c>
      <c r="BK10" s="77">
        <v>1131</v>
      </c>
      <c r="BL10" s="77">
        <v>1418</v>
      </c>
      <c r="BM10" s="77">
        <v>1199</v>
      </c>
      <c r="BN10" s="77">
        <v>1493</v>
      </c>
      <c r="BO10" s="77">
        <v>1678</v>
      </c>
      <c r="BP10" s="77">
        <v>1327</v>
      </c>
      <c r="BQ10" s="77">
        <v>547</v>
      </c>
      <c r="BR10" s="77">
        <v>1228</v>
      </c>
      <c r="BS10" s="108">
        <v>895</v>
      </c>
      <c r="BT10" s="108">
        <v>1601</v>
      </c>
      <c r="BU10" s="108">
        <v>2244</v>
      </c>
      <c r="BV10" s="108">
        <v>1642</v>
      </c>
      <c r="BW10" s="108">
        <v>1069</v>
      </c>
      <c r="BX10" s="108">
        <v>1203</v>
      </c>
      <c r="BY10" s="108">
        <v>1602</v>
      </c>
      <c r="BZ10" s="108">
        <v>1160</v>
      </c>
      <c r="CA10" s="108">
        <v>1744</v>
      </c>
      <c r="CB10" s="108">
        <v>1168</v>
      </c>
      <c r="CC10" s="108">
        <v>1258</v>
      </c>
      <c r="CD10" s="108">
        <v>1037</v>
      </c>
    </row>
    <row r="11" spans="1:82" ht="15.95" customHeight="1">
      <c r="A11" s="2" t="s">
        <v>7</v>
      </c>
      <c r="B11" s="77">
        <v>1032</v>
      </c>
      <c r="C11" s="77">
        <v>800</v>
      </c>
      <c r="D11" s="77">
        <v>528</v>
      </c>
      <c r="E11" s="77">
        <v>1535</v>
      </c>
      <c r="F11" s="77">
        <v>990</v>
      </c>
      <c r="G11" s="77">
        <v>642</v>
      </c>
      <c r="H11" s="77">
        <v>1034</v>
      </c>
      <c r="I11" s="77">
        <v>924</v>
      </c>
      <c r="J11" s="77">
        <v>742</v>
      </c>
      <c r="K11" s="77">
        <v>542</v>
      </c>
      <c r="L11" s="77">
        <v>1386</v>
      </c>
      <c r="M11" s="77">
        <v>1045</v>
      </c>
      <c r="N11" s="77">
        <v>773</v>
      </c>
      <c r="O11" s="77">
        <v>933</v>
      </c>
      <c r="P11" s="77">
        <v>1237</v>
      </c>
      <c r="Q11" s="77">
        <v>1097</v>
      </c>
      <c r="R11" s="77">
        <v>1286</v>
      </c>
      <c r="S11" s="77">
        <v>1189</v>
      </c>
      <c r="T11" s="77">
        <v>1138</v>
      </c>
      <c r="U11" s="77">
        <v>1024</v>
      </c>
      <c r="V11" s="77">
        <v>1167</v>
      </c>
      <c r="W11" s="77">
        <v>1218</v>
      </c>
      <c r="X11" s="77">
        <v>2345</v>
      </c>
      <c r="Y11" s="77">
        <v>1844</v>
      </c>
      <c r="Z11" s="77">
        <v>1652</v>
      </c>
      <c r="AA11" s="77">
        <v>1836</v>
      </c>
      <c r="AB11" s="77">
        <v>1330</v>
      </c>
      <c r="AC11" s="77">
        <v>2307</v>
      </c>
      <c r="AD11" s="77">
        <v>1964</v>
      </c>
      <c r="AE11" s="77">
        <v>1117</v>
      </c>
      <c r="AF11" s="77">
        <v>1638</v>
      </c>
      <c r="AG11" s="77">
        <v>1595</v>
      </c>
      <c r="AH11" s="77">
        <v>1127</v>
      </c>
      <c r="AI11" s="77">
        <v>1200</v>
      </c>
      <c r="AJ11" s="77">
        <v>1442</v>
      </c>
      <c r="AK11" s="77">
        <v>1475</v>
      </c>
      <c r="AL11" s="77">
        <v>938</v>
      </c>
      <c r="AM11" s="77">
        <v>1316</v>
      </c>
      <c r="AN11" s="77">
        <v>1251</v>
      </c>
      <c r="AO11" s="77">
        <v>1154</v>
      </c>
      <c r="AP11" s="77">
        <v>340</v>
      </c>
      <c r="AQ11" s="77">
        <v>1212</v>
      </c>
      <c r="AR11" s="77">
        <v>1184</v>
      </c>
      <c r="AS11" s="77">
        <v>1038</v>
      </c>
      <c r="AT11" s="77">
        <v>1013</v>
      </c>
      <c r="AU11" s="77">
        <v>1031</v>
      </c>
      <c r="AV11" s="77">
        <v>1012</v>
      </c>
      <c r="AW11" s="77">
        <v>1239</v>
      </c>
      <c r="AX11" s="77">
        <v>980</v>
      </c>
      <c r="AY11" s="77">
        <v>841</v>
      </c>
      <c r="AZ11" s="77">
        <v>774</v>
      </c>
      <c r="BA11" s="77">
        <v>1136</v>
      </c>
      <c r="BB11" s="77">
        <v>1151</v>
      </c>
      <c r="BC11" s="77">
        <v>1158</v>
      </c>
      <c r="BD11" s="77">
        <v>939</v>
      </c>
      <c r="BE11" s="77">
        <v>774</v>
      </c>
      <c r="BF11" s="77">
        <v>571</v>
      </c>
      <c r="BG11" s="77">
        <v>880</v>
      </c>
      <c r="BH11" s="77">
        <v>821</v>
      </c>
      <c r="BI11" s="77">
        <v>735</v>
      </c>
      <c r="BJ11" s="77">
        <v>903</v>
      </c>
      <c r="BK11" s="77">
        <v>751</v>
      </c>
      <c r="BL11" s="77">
        <v>895</v>
      </c>
      <c r="BM11" s="77">
        <v>980</v>
      </c>
      <c r="BN11" s="77">
        <v>928</v>
      </c>
      <c r="BO11" s="77">
        <v>828</v>
      </c>
      <c r="BP11" s="77">
        <v>193</v>
      </c>
      <c r="BQ11" s="77">
        <v>988</v>
      </c>
      <c r="BR11" s="77">
        <v>606</v>
      </c>
      <c r="BS11" s="108">
        <v>1134</v>
      </c>
      <c r="BT11" s="108">
        <v>1170</v>
      </c>
      <c r="BU11" s="108">
        <v>1132</v>
      </c>
      <c r="BV11" s="108">
        <v>1267</v>
      </c>
      <c r="BW11" s="108">
        <v>1285</v>
      </c>
      <c r="BX11" s="108">
        <v>1102</v>
      </c>
      <c r="BY11" s="108">
        <v>1307</v>
      </c>
      <c r="BZ11" s="108">
        <v>1024</v>
      </c>
      <c r="CA11" s="108">
        <v>1193</v>
      </c>
      <c r="CB11" s="108">
        <v>1524</v>
      </c>
      <c r="CC11" s="108">
        <v>1321</v>
      </c>
      <c r="CD11" s="108">
        <v>999</v>
      </c>
    </row>
    <row r="12" spans="1:82" ht="15.95" customHeight="1">
      <c r="A12" s="2" t="s">
        <v>8</v>
      </c>
      <c r="B12" s="78">
        <v>419</v>
      </c>
      <c r="C12" s="77">
        <v>520</v>
      </c>
      <c r="D12" s="77">
        <v>330</v>
      </c>
      <c r="E12" s="77">
        <v>400</v>
      </c>
      <c r="F12" s="77">
        <v>846</v>
      </c>
      <c r="G12" s="77">
        <v>394</v>
      </c>
      <c r="H12" s="77">
        <v>740</v>
      </c>
      <c r="I12" s="77">
        <v>780</v>
      </c>
      <c r="J12" s="77">
        <v>782</v>
      </c>
      <c r="K12" s="77">
        <v>425</v>
      </c>
      <c r="L12" s="77">
        <v>878</v>
      </c>
      <c r="M12" s="77">
        <v>923</v>
      </c>
      <c r="N12" s="77">
        <v>507</v>
      </c>
      <c r="O12" s="77">
        <v>906</v>
      </c>
      <c r="P12" s="77">
        <v>585</v>
      </c>
      <c r="Q12" s="77">
        <v>603</v>
      </c>
      <c r="R12" s="77">
        <v>837</v>
      </c>
      <c r="S12" s="77">
        <v>856</v>
      </c>
      <c r="T12" s="77">
        <v>403</v>
      </c>
      <c r="U12" s="77">
        <v>855</v>
      </c>
      <c r="V12" s="77">
        <v>762</v>
      </c>
      <c r="W12" s="77">
        <v>845</v>
      </c>
      <c r="X12" s="77">
        <v>1044</v>
      </c>
      <c r="Y12" s="77">
        <v>735</v>
      </c>
      <c r="Z12" s="77">
        <v>818</v>
      </c>
      <c r="AA12" s="77">
        <v>859</v>
      </c>
      <c r="AB12" s="77">
        <v>886</v>
      </c>
      <c r="AC12" s="77">
        <v>607</v>
      </c>
      <c r="AD12" s="77">
        <v>453</v>
      </c>
      <c r="AE12" s="77">
        <v>459</v>
      </c>
      <c r="AF12" s="77">
        <v>421</v>
      </c>
      <c r="AG12" s="77">
        <v>544</v>
      </c>
      <c r="AH12" s="77">
        <v>537</v>
      </c>
      <c r="AI12" s="77">
        <v>1017</v>
      </c>
      <c r="AJ12" s="77">
        <v>742</v>
      </c>
      <c r="AK12" s="77">
        <v>613</v>
      </c>
      <c r="AL12" s="77">
        <v>490</v>
      </c>
      <c r="AM12" s="77">
        <v>705</v>
      </c>
      <c r="AN12" s="77">
        <v>647</v>
      </c>
      <c r="AO12" s="77">
        <v>528</v>
      </c>
      <c r="AP12" s="77">
        <v>433</v>
      </c>
      <c r="AQ12" s="77">
        <v>534</v>
      </c>
      <c r="AR12" s="77">
        <v>699</v>
      </c>
      <c r="AS12" s="77">
        <v>863</v>
      </c>
      <c r="AT12" s="77">
        <v>397</v>
      </c>
      <c r="AU12" s="77">
        <v>599</v>
      </c>
      <c r="AV12" s="77">
        <v>611</v>
      </c>
      <c r="AW12" s="77">
        <v>909</v>
      </c>
      <c r="AX12" s="77">
        <v>530</v>
      </c>
      <c r="AY12" s="77">
        <v>481</v>
      </c>
      <c r="AZ12" s="77">
        <v>452</v>
      </c>
      <c r="BA12" s="77">
        <v>528</v>
      </c>
      <c r="BB12" s="77">
        <v>805</v>
      </c>
      <c r="BC12" s="77">
        <v>619</v>
      </c>
      <c r="BD12" s="77">
        <v>426</v>
      </c>
      <c r="BE12" s="77">
        <v>396</v>
      </c>
      <c r="BF12" s="77">
        <v>260</v>
      </c>
      <c r="BG12" s="77">
        <v>1079</v>
      </c>
      <c r="BH12" s="77">
        <v>579</v>
      </c>
      <c r="BI12" s="77">
        <v>724</v>
      </c>
      <c r="BJ12" s="77">
        <v>670</v>
      </c>
      <c r="BK12" s="77">
        <v>576</v>
      </c>
      <c r="BL12" s="77">
        <v>521</v>
      </c>
      <c r="BM12" s="77">
        <v>426</v>
      </c>
      <c r="BN12" s="77">
        <v>640</v>
      </c>
      <c r="BO12" s="77">
        <v>355</v>
      </c>
      <c r="BP12" s="77">
        <v>527</v>
      </c>
      <c r="BQ12" s="77">
        <v>717</v>
      </c>
      <c r="BR12" s="77">
        <v>224</v>
      </c>
      <c r="BS12" s="108">
        <v>1438</v>
      </c>
      <c r="BT12" s="108">
        <v>724</v>
      </c>
      <c r="BU12" s="108">
        <v>693</v>
      </c>
      <c r="BV12" s="108">
        <v>781</v>
      </c>
      <c r="BW12" s="108">
        <v>900</v>
      </c>
      <c r="BX12" s="108">
        <v>536</v>
      </c>
      <c r="BY12" s="108">
        <v>704</v>
      </c>
      <c r="BZ12" s="108">
        <v>648</v>
      </c>
      <c r="CA12" s="108">
        <v>606</v>
      </c>
      <c r="CB12" s="108">
        <v>707</v>
      </c>
      <c r="CC12" s="108">
        <v>867</v>
      </c>
      <c r="CD12" s="108">
        <v>731</v>
      </c>
    </row>
    <row r="13" spans="1:82" ht="15.95" customHeight="1">
      <c r="A13" s="2" t="s">
        <v>9</v>
      </c>
      <c r="B13" s="77">
        <v>1147</v>
      </c>
      <c r="C13" s="77">
        <v>915</v>
      </c>
      <c r="D13" s="77">
        <v>533</v>
      </c>
      <c r="E13" s="77">
        <v>1012</v>
      </c>
      <c r="F13" s="77">
        <v>1235</v>
      </c>
      <c r="G13" s="77">
        <v>1669</v>
      </c>
      <c r="H13" s="77">
        <v>1013</v>
      </c>
      <c r="I13" s="77">
        <v>1033</v>
      </c>
      <c r="J13" s="77">
        <v>944</v>
      </c>
      <c r="K13" s="77">
        <v>534</v>
      </c>
      <c r="L13" s="77">
        <v>1389</v>
      </c>
      <c r="M13" s="77">
        <v>1389</v>
      </c>
      <c r="N13" s="77">
        <v>1018</v>
      </c>
      <c r="O13" s="77">
        <v>879</v>
      </c>
      <c r="P13" s="77">
        <v>1605</v>
      </c>
      <c r="Q13" s="77">
        <v>1288</v>
      </c>
      <c r="R13" s="77">
        <v>1704</v>
      </c>
      <c r="S13" s="77">
        <v>1416</v>
      </c>
      <c r="T13" s="77">
        <v>1313</v>
      </c>
      <c r="U13" s="77">
        <v>1495</v>
      </c>
      <c r="V13" s="77">
        <v>1714</v>
      </c>
      <c r="W13" s="77">
        <v>1806</v>
      </c>
      <c r="X13" s="77">
        <v>2829</v>
      </c>
      <c r="Y13" s="77">
        <v>2801</v>
      </c>
      <c r="Z13" s="77">
        <v>3731</v>
      </c>
      <c r="AA13" s="77">
        <v>4286</v>
      </c>
      <c r="AB13" s="77">
        <v>2768</v>
      </c>
      <c r="AC13" s="77">
        <v>2576</v>
      </c>
      <c r="AD13" s="77">
        <v>1619</v>
      </c>
      <c r="AE13" s="77">
        <v>1422</v>
      </c>
      <c r="AF13" s="77">
        <v>1330</v>
      </c>
      <c r="AG13" s="77">
        <v>1723</v>
      </c>
      <c r="AH13" s="77">
        <v>1101</v>
      </c>
      <c r="AI13" s="77">
        <v>1494</v>
      </c>
      <c r="AJ13" s="77">
        <v>1753</v>
      </c>
      <c r="AK13" s="77">
        <v>1925</v>
      </c>
      <c r="AL13" s="77">
        <v>1210</v>
      </c>
      <c r="AM13" s="77">
        <v>1577</v>
      </c>
      <c r="AN13" s="77">
        <v>1498</v>
      </c>
      <c r="AO13" s="77">
        <v>1362</v>
      </c>
      <c r="AP13" s="77">
        <v>510</v>
      </c>
      <c r="AQ13" s="77">
        <v>1558</v>
      </c>
      <c r="AR13" s="77">
        <v>1311</v>
      </c>
      <c r="AS13" s="77">
        <v>1169</v>
      </c>
      <c r="AT13" s="77">
        <v>821</v>
      </c>
      <c r="AU13" s="77">
        <v>1141</v>
      </c>
      <c r="AV13" s="77">
        <v>1517</v>
      </c>
      <c r="AW13" s="77">
        <v>1071</v>
      </c>
      <c r="AX13" s="77">
        <v>1103</v>
      </c>
      <c r="AY13" s="77">
        <v>895</v>
      </c>
      <c r="AZ13" s="77">
        <v>986</v>
      </c>
      <c r="BA13" s="77">
        <v>853</v>
      </c>
      <c r="BB13" s="77">
        <v>938</v>
      </c>
      <c r="BC13" s="77">
        <v>1037</v>
      </c>
      <c r="BD13" s="77">
        <v>928</v>
      </c>
      <c r="BE13" s="77">
        <v>789</v>
      </c>
      <c r="BF13" s="77">
        <v>728</v>
      </c>
      <c r="BG13" s="77">
        <v>1276</v>
      </c>
      <c r="BH13" s="77">
        <v>1049</v>
      </c>
      <c r="BI13" s="77">
        <v>690</v>
      </c>
      <c r="BJ13" s="77">
        <v>575</v>
      </c>
      <c r="BK13" s="77">
        <v>814</v>
      </c>
      <c r="BL13" s="77">
        <v>795</v>
      </c>
      <c r="BM13" s="77">
        <v>873</v>
      </c>
      <c r="BN13" s="77">
        <v>686</v>
      </c>
      <c r="BO13" s="77">
        <v>538</v>
      </c>
      <c r="BP13" s="77">
        <v>759</v>
      </c>
      <c r="BQ13" s="77">
        <v>743</v>
      </c>
      <c r="BR13" s="77">
        <v>453</v>
      </c>
      <c r="BS13" s="108">
        <v>1077</v>
      </c>
      <c r="BT13" s="108">
        <v>976</v>
      </c>
      <c r="BU13" s="108">
        <v>946</v>
      </c>
      <c r="BV13" s="108">
        <v>1111</v>
      </c>
      <c r="BW13" s="108">
        <v>1110</v>
      </c>
      <c r="BX13" s="108">
        <v>1015</v>
      </c>
      <c r="BY13" s="108">
        <v>1239</v>
      </c>
      <c r="BZ13" s="108">
        <v>1241</v>
      </c>
      <c r="CA13" s="108">
        <v>951</v>
      </c>
      <c r="CB13" s="108">
        <v>1123</v>
      </c>
      <c r="CC13" s="108">
        <v>861</v>
      </c>
      <c r="CD13" s="108">
        <v>596</v>
      </c>
    </row>
    <row r="14" spans="1:82" ht="15.95" customHeight="1">
      <c r="A14" s="2" t="s">
        <v>10</v>
      </c>
      <c r="B14" s="77">
        <v>1166</v>
      </c>
      <c r="C14" s="77">
        <v>1005</v>
      </c>
      <c r="D14" s="77">
        <v>648</v>
      </c>
      <c r="E14" s="77">
        <v>804</v>
      </c>
      <c r="F14" s="77">
        <v>861</v>
      </c>
      <c r="G14" s="77">
        <v>1307</v>
      </c>
      <c r="H14" s="77">
        <v>822</v>
      </c>
      <c r="I14" s="77">
        <v>933</v>
      </c>
      <c r="J14" s="77">
        <v>818</v>
      </c>
      <c r="K14" s="77">
        <v>601</v>
      </c>
      <c r="L14" s="77">
        <v>1415</v>
      </c>
      <c r="M14" s="77">
        <v>962</v>
      </c>
      <c r="N14" s="77">
        <v>631</v>
      </c>
      <c r="O14" s="77">
        <v>1075</v>
      </c>
      <c r="P14" s="77">
        <v>1524</v>
      </c>
      <c r="Q14" s="77">
        <v>1391</v>
      </c>
      <c r="R14" s="77">
        <v>1449</v>
      </c>
      <c r="S14" s="77">
        <v>1113</v>
      </c>
      <c r="T14" s="77">
        <v>1115</v>
      </c>
      <c r="U14" s="77">
        <v>712</v>
      </c>
      <c r="V14" s="77">
        <v>697</v>
      </c>
      <c r="W14" s="77">
        <v>1821</v>
      </c>
      <c r="X14" s="77">
        <v>2267</v>
      </c>
      <c r="Y14" s="77">
        <v>1706</v>
      </c>
      <c r="Z14" s="77">
        <v>980</v>
      </c>
      <c r="AA14" s="77">
        <v>923</v>
      </c>
      <c r="AB14" s="77">
        <v>1320</v>
      </c>
      <c r="AC14" s="77">
        <v>1055</v>
      </c>
      <c r="AD14" s="77">
        <v>1196</v>
      </c>
      <c r="AE14" s="77">
        <v>1207</v>
      </c>
      <c r="AF14" s="77">
        <v>1120</v>
      </c>
      <c r="AG14" s="77">
        <v>1297</v>
      </c>
      <c r="AH14" s="77">
        <v>1045</v>
      </c>
      <c r="AI14" s="77">
        <v>1347</v>
      </c>
      <c r="AJ14" s="77">
        <v>1138</v>
      </c>
      <c r="AK14" s="77">
        <v>1008</v>
      </c>
      <c r="AL14" s="77">
        <v>933</v>
      </c>
      <c r="AM14" s="77">
        <v>705</v>
      </c>
      <c r="AN14" s="77">
        <v>772</v>
      </c>
      <c r="AO14" s="77">
        <v>607</v>
      </c>
      <c r="AP14" s="77">
        <v>244</v>
      </c>
      <c r="AQ14" s="77">
        <v>1327</v>
      </c>
      <c r="AR14" s="77">
        <v>1029</v>
      </c>
      <c r="AS14" s="77">
        <v>1224</v>
      </c>
      <c r="AT14" s="77">
        <v>728</v>
      </c>
      <c r="AU14" s="77">
        <v>1134</v>
      </c>
      <c r="AV14" s="77">
        <v>812</v>
      </c>
      <c r="AW14" s="77">
        <v>845</v>
      </c>
      <c r="AX14" s="77">
        <v>674</v>
      </c>
      <c r="AY14" s="77">
        <v>601</v>
      </c>
      <c r="AZ14" s="77">
        <v>614</v>
      </c>
      <c r="BA14" s="77">
        <v>1031</v>
      </c>
      <c r="BB14" s="77">
        <v>935</v>
      </c>
      <c r="BC14" s="77">
        <v>796</v>
      </c>
      <c r="BD14" s="77">
        <v>705</v>
      </c>
      <c r="BE14" s="77">
        <v>896</v>
      </c>
      <c r="BF14" s="77">
        <v>659</v>
      </c>
      <c r="BG14" s="77">
        <v>1160</v>
      </c>
      <c r="BH14" s="77">
        <v>978</v>
      </c>
      <c r="BI14" s="77">
        <v>648</v>
      </c>
      <c r="BJ14" s="77">
        <v>677</v>
      </c>
      <c r="BK14" s="77">
        <v>777</v>
      </c>
      <c r="BL14" s="77">
        <v>772</v>
      </c>
      <c r="BM14" s="77">
        <v>733</v>
      </c>
      <c r="BN14" s="77">
        <v>556</v>
      </c>
      <c r="BO14" s="77">
        <v>663</v>
      </c>
      <c r="BP14" s="77">
        <v>962</v>
      </c>
      <c r="BQ14" s="77">
        <v>864</v>
      </c>
      <c r="BR14" s="77">
        <v>511</v>
      </c>
      <c r="BS14" s="108">
        <v>1260</v>
      </c>
      <c r="BT14" s="108">
        <v>905</v>
      </c>
      <c r="BU14" s="108">
        <v>677</v>
      </c>
      <c r="BV14" s="108">
        <v>1039</v>
      </c>
      <c r="BW14" s="108">
        <v>954</v>
      </c>
      <c r="BX14" s="108">
        <v>770</v>
      </c>
      <c r="BY14" s="108">
        <v>1152</v>
      </c>
      <c r="BZ14" s="108">
        <v>961</v>
      </c>
      <c r="CA14" s="108">
        <v>1490</v>
      </c>
      <c r="CB14" s="108">
        <v>1489</v>
      </c>
      <c r="CC14" s="108">
        <v>1466</v>
      </c>
      <c r="CD14" s="108">
        <v>755</v>
      </c>
    </row>
    <row r="15" spans="1:82" ht="15.95" customHeight="1">
      <c r="A15" s="2" t="s">
        <v>11</v>
      </c>
      <c r="B15" s="77">
        <v>243</v>
      </c>
      <c r="C15" s="77">
        <v>267</v>
      </c>
      <c r="D15" s="77">
        <v>70</v>
      </c>
      <c r="E15" s="77">
        <v>175</v>
      </c>
      <c r="F15" s="77">
        <v>221</v>
      </c>
      <c r="G15" s="77">
        <v>312</v>
      </c>
      <c r="H15" s="77">
        <v>318</v>
      </c>
      <c r="I15" s="77">
        <v>312</v>
      </c>
      <c r="J15" s="77">
        <v>312</v>
      </c>
      <c r="K15" s="77">
        <v>320</v>
      </c>
      <c r="L15" s="77">
        <v>309</v>
      </c>
      <c r="M15" s="77">
        <v>304</v>
      </c>
      <c r="N15" s="77">
        <v>315</v>
      </c>
      <c r="O15" s="77">
        <v>312</v>
      </c>
      <c r="P15" s="77">
        <v>309</v>
      </c>
      <c r="Q15" s="77">
        <v>315</v>
      </c>
      <c r="R15" s="77">
        <v>312</v>
      </c>
      <c r="S15" s="77">
        <v>315</v>
      </c>
      <c r="T15" s="77">
        <v>367</v>
      </c>
      <c r="U15" s="77">
        <v>391</v>
      </c>
      <c r="V15" s="77">
        <v>388</v>
      </c>
      <c r="W15" s="77">
        <v>254</v>
      </c>
      <c r="X15" s="77">
        <v>268</v>
      </c>
      <c r="Y15" s="77">
        <v>242</v>
      </c>
      <c r="Z15" s="77">
        <v>388</v>
      </c>
      <c r="AA15" s="77">
        <v>315</v>
      </c>
      <c r="AB15" s="77">
        <v>219</v>
      </c>
      <c r="AC15" s="77">
        <v>216</v>
      </c>
      <c r="AD15" s="77">
        <v>188</v>
      </c>
      <c r="AE15" s="77">
        <v>141</v>
      </c>
      <c r="AF15" s="77">
        <v>179</v>
      </c>
      <c r="AG15" s="77">
        <v>282</v>
      </c>
      <c r="AH15" s="77">
        <v>184</v>
      </c>
      <c r="AI15" s="77">
        <v>372</v>
      </c>
      <c r="AJ15" s="77">
        <v>236</v>
      </c>
      <c r="AK15" s="77">
        <v>369</v>
      </c>
      <c r="AL15" s="77">
        <v>285</v>
      </c>
      <c r="AM15" s="77">
        <v>287</v>
      </c>
      <c r="AN15" s="77">
        <v>292</v>
      </c>
      <c r="AO15" s="77">
        <v>252</v>
      </c>
      <c r="AP15" s="77">
        <v>102</v>
      </c>
      <c r="AQ15" s="77">
        <v>201</v>
      </c>
      <c r="AR15" s="77">
        <v>285</v>
      </c>
      <c r="AS15" s="77">
        <v>94</v>
      </c>
      <c r="AT15" s="77">
        <v>140</v>
      </c>
      <c r="AU15" s="77">
        <v>126</v>
      </c>
      <c r="AV15" s="77">
        <v>161</v>
      </c>
      <c r="AW15" s="77">
        <v>118</v>
      </c>
      <c r="AX15" s="77">
        <v>62</v>
      </c>
      <c r="AY15" s="77">
        <v>145</v>
      </c>
      <c r="AZ15" s="77">
        <v>145</v>
      </c>
      <c r="BA15" s="77">
        <v>125</v>
      </c>
      <c r="BB15" s="77">
        <v>146</v>
      </c>
      <c r="BC15" s="77">
        <v>145</v>
      </c>
      <c r="BD15" s="77">
        <v>280</v>
      </c>
      <c r="BE15" s="77">
        <v>399</v>
      </c>
      <c r="BF15" s="77">
        <v>167</v>
      </c>
      <c r="BG15" s="77">
        <v>182</v>
      </c>
      <c r="BH15" s="77">
        <v>119</v>
      </c>
      <c r="BI15" s="77">
        <v>121</v>
      </c>
      <c r="BJ15" s="77">
        <v>107</v>
      </c>
      <c r="BK15" s="77">
        <v>194</v>
      </c>
      <c r="BL15" s="77">
        <v>106</v>
      </c>
      <c r="BM15" s="77">
        <v>127</v>
      </c>
      <c r="BN15" s="77">
        <v>122</v>
      </c>
      <c r="BO15" s="77">
        <v>108</v>
      </c>
      <c r="BP15" s="77">
        <v>89</v>
      </c>
      <c r="BQ15" s="77">
        <v>137</v>
      </c>
      <c r="BR15" s="77">
        <v>95</v>
      </c>
      <c r="BS15" s="108">
        <v>221</v>
      </c>
      <c r="BT15" s="108">
        <v>191</v>
      </c>
      <c r="BU15" s="108">
        <v>180</v>
      </c>
      <c r="BV15" s="108">
        <v>208</v>
      </c>
      <c r="BW15" s="108">
        <v>307</v>
      </c>
      <c r="BX15" s="108">
        <v>154</v>
      </c>
      <c r="BY15" s="108">
        <v>196</v>
      </c>
      <c r="BZ15" s="108">
        <v>175</v>
      </c>
      <c r="CA15" s="108">
        <v>384</v>
      </c>
      <c r="CB15" s="108">
        <v>236</v>
      </c>
      <c r="CC15" s="108">
        <v>215</v>
      </c>
      <c r="CD15" s="108">
        <v>113</v>
      </c>
    </row>
    <row r="16" spans="1:82" ht="15.95" customHeight="1">
      <c r="A16" s="2" t="s">
        <v>12</v>
      </c>
      <c r="B16" s="77">
        <v>746</v>
      </c>
      <c r="C16" s="77">
        <v>821</v>
      </c>
      <c r="D16" s="77">
        <v>575</v>
      </c>
      <c r="E16" s="77">
        <v>321</v>
      </c>
      <c r="F16" s="77">
        <v>1163</v>
      </c>
      <c r="G16" s="77">
        <v>482</v>
      </c>
      <c r="H16" s="77">
        <v>490</v>
      </c>
      <c r="I16" s="77">
        <v>362</v>
      </c>
      <c r="J16" s="77">
        <v>747</v>
      </c>
      <c r="K16" s="77">
        <v>196</v>
      </c>
      <c r="L16" s="77">
        <v>475</v>
      </c>
      <c r="M16" s="77">
        <v>598</v>
      </c>
      <c r="N16" s="77">
        <v>412</v>
      </c>
      <c r="O16" s="77">
        <v>929</v>
      </c>
      <c r="P16" s="77">
        <v>729</v>
      </c>
      <c r="Q16" s="77">
        <v>591</v>
      </c>
      <c r="R16" s="77">
        <v>929</v>
      </c>
      <c r="S16" s="77">
        <v>508</v>
      </c>
      <c r="T16" s="77">
        <v>517</v>
      </c>
      <c r="U16" s="77">
        <v>703</v>
      </c>
      <c r="V16" s="77">
        <v>411</v>
      </c>
      <c r="W16" s="77">
        <v>977</v>
      </c>
      <c r="X16" s="77">
        <v>1454</v>
      </c>
      <c r="Y16" s="77">
        <v>1567</v>
      </c>
      <c r="Z16" s="77">
        <v>1115</v>
      </c>
      <c r="AA16" s="77">
        <v>1415</v>
      </c>
      <c r="AB16" s="77">
        <v>987</v>
      </c>
      <c r="AC16" s="77">
        <v>728</v>
      </c>
      <c r="AD16" s="77">
        <v>889</v>
      </c>
      <c r="AE16" s="77">
        <v>977</v>
      </c>
      <c r="AF16" s="77">
        <v>316</v>
      </c>
      <c r="AG16" s="77">
        <v>462</v>
      </c>
      <c r="AH16" s="77">
        <v>1915</v>
      </c>
      <c r="AI16" s="77">
        <v>824</v>
      </c>
      <c r="AJ16" s="77">
        <v>970</v>
      </c>
      <c r="AK16" s="77">
        <v>634</v>
      </c>
      <c r="AL16" s="77">
        <v>432</v>
      </c>
      <c r="AM16" s="77">
        <v>276</v>
      </c>
      <c r="AN16" s="77">
        <v>348</v>
      </c>
      <c r="AO16" s="77">
        <v>455</v>
      </c>
      <c r="AP16" s="77">
        <v>168</v>
      </c>
      <c r="AQ16" s="77">
        <v>446</v>
      </c>
      <c r="AR16" s="77">
        <v>657</v>
      </c>
      <c r="AS16" s="77">
        <v>556</v>
      </c>
      <c r="AT16" s="77">
        <v>322</v>
      </c>
      <c r="AU16" s="77">
        <v>444</v>
      </c>
      <c r="AV16" s="77">
        <v>450</v>
      </c>
      <c r="AW16" s="77">
        <v>732</v>
      </c>
      <c r="AX16" s="77">
        <v>396</v>
      </c>
      <c r="AY16" s="77">
        <v>395</v>
      </c>
      <c r="AZ16" s="77">
        <v>360</v>
      </c>
      <c r="BA16" s="77">
        <v>343</v>
      </c>
      <c r="BB16" s="77">
        <v>465</v>
      </c>
      <c r="BC16" s="77">
        <v>521</v>
      </c>
      <c r="BD16" s="77">
        <v>210</v>
      </c>
      <c r="BE16" s="77">
        <v>205</v>
      </c>
      <c r="BF16" s="77">
        <v>160</v>
      </c>
      <c r="BG16" s="77">
        <v>649</v>
      </c>
      <c r="BH16" s="77">
        <v>443</v>
      </c>
      <c r="BI16" s="77">
        <v>385</v>
      </c>
      <c r="BJ16" s="77">
        <v>376</v>
      </c>
      <c r="BK16" s="77">
        <v>544</v>
      </c>
      <c r="BL16" s="77">
        <v>351</v>
      </c>
      <c r="BM16" s="77">
        <v>591</v>
      </c>
      <c r="BN16" s="77">
        <v>397</v>
      </c>
      <c r="BO16" s="77">
        <v>414</v>
      </c>
      <c r="BP16" s="77">
        <v>372</v>
      </c>
      <c r="BQ16" s="77">
        <v>613</v>
      </c>
      <c r="BR16" s="77">
        <v>442</v>
      </c>
      <c r="BS16" s="108">
        <v>1005</v>
      </c>
      <c r="BT16" s="108">
        <v>1026</v>
      </c>
      <c r="BU16" s="108">
        <v>913</v>
      </c>
      <c r="BV16" s="108">
        <v>769</v>
      </c>
      <c r="BW16" s="108">
        <v>671</v>
      </c>
      <c r="BX16" s="108">
        <v>598</v>
      </c>
      <c r="BY16" s="108">
        <v>799</v>
      </c>
      <c r="BZ16" s="108">
        <v>709</v>
      </c>
      <c r="CA16" s="108">
        <v>545</v>
      </c>
      <c r="CB16" s="108">
        <v>591</v>
      </c>
      <c r="CC16" s="108">
        <v>497</v>
      </c>
      <c r="CD16" s="108">
        <v>488</v>
      </c>
    </row>
    <row r="17" spans="1:82" ht="15.95" customHeight="1">
      <c r="A17" s="2" t="s">
        <v>13</v>
      </c>
      <c r="B17" s="77">
        <v>229</v>
      </c>
      <c r="C17" s="77">
        <v>363</v>
      </c>
      <c r="D17" s="77">
        <v>126</v>
      </c>
      <c r="E17" s="77">
        <v>259</v>
      </c>
      <c r="F17" s="77">
        <v>256</v>
      </c>
      <c r="G17" s="77">
        <v>259</v>
      </c>
      <c r="H17" s="77">
        <v>241</v>
      </c>
      <c r="I17" s="77">
        <v>229</v>
      </c>
      <c r="J17" s="77">
        <v>237</v>
      </c>
      <c r="K17" s="77">
        <v>121</v>
      </c>
      <c r="L17" s="77">
        <v>207</v>
      </c>
      <c r="M17" s="77">
        <v>201</v>
      </c>
      <c r="N17" s="77">
        <v>203</v>
      </c>
      <c r="O17" s="77">
        <v>205</v>
      </c>
      <c r="P17" s="77">
        <v>205</v>
      </c>
      <c r="Q17" s="77">
        <v>207</v>
      </c>
      <c r="R17" s="77">
        <v>209</v>
      </c>
      <c r="S17" s="77">
        <v>225</v>
      </c>
      <c r="T17" s="77">
        <v>201</v>
      </c>
      <c r="U17" s="77">
        <v>244</v>
      </c>
      <c r="V17" s="77">
        <v>352</v>
      </c>
      <c r="W17" s="77">
        <v>223</v>
      </c>
      <c r="X17" s="77">
        <v>259</v>
      </c>
      <c r="Y17" s="77">
        <v>262</v>
      </c>
      <c r="Z17" s="77">
        <v>247</v>
      </c>
      <c r="AA17" s="77">
        <v>239</v>
      </c>
      <c r="AB17" s="77">
        <v>362</v>
      </c>
      <c r="AC17" s="77">
        <v>165</v>
      </c>
      <c r="AD17" s="77">
        <v>227</v>
      </c>
      <c r="AE17" s="77">
        <v>213</v>
      </c>
      <c r="AF17" s="77">
        <v>204</v>
      </c>
      <c r="AG17" s="77">
        <v>175</v>
      </c>
      <c r="AH17" s="77">
        <v>168</v>
      </c>
      <c r="AI17" s="77">
        <v>215</v>
      </c>
      <c r="AJ17" s="77">
        <v>274</v>
      </c>
      <c r="AK17" s="77">
        <v>188</v>
      </c>
      <c r="AL17" s="77">
        <v>321</v>
      </c>
      <c r="AM17" s="77">
        <v>209</v>
      </c>
      <c r="AN17" s="77">
        <v>231</v>
      </c>
      <c r="AO17" s="77">
        <v>223</v>
      </c>
      <c r="AP17" s="77">
        <v>167</v>
      </c>
      <c r="AQ17" s="77">
        <v>155</v>
      </c>
      <c r="AR17" s="77">
        <v>125</v>
      </c>
      <c r="AS17" s="77">
        <v>159</v>
      </c>
      <c r="AT17" s="77">
        <v>300</v>
      </c>
      <c r="AU17" s="77">
        <v>325</v>
      </c>
      <c r="AV17" s="77">
        <v>233</v>
      </c>
      <c r="AW17" s="77">
        <v>276</v>
      </c>
      <c r="AX17" s="77">
        <v>144</v>
      </c>
      <c r="AY17" s="77">
        <v>180</v>
      </c>
      <c r="AZ17" s="77">
        <v>209</v>
      </c>
      <c r="BA17" s="77">
        <v>325</v>
      </c>
      <c r="BB17" s="77">
        <v>329</v>
      </c>
      <c r="BC17" s="77">
        <v>207</v>
      </c>
      <c r="BD17" s="77">
        <v>164</v>
      </c>
      <c r="BE17" s="77">
        <v>144</v>
      </c>
      <c r="BF17" s="77">
        <v>133</v>
      </c>
      <c r="BG17" s="77">
        <v>277</v>
      </c>
      <c r="BH17" s="77">
        <v>0</v>
      </c>
      <c r="BI17" s="77">
        <v>67</v>
      </c>
      <c r="BJ17" s="77">
        <v>101</v>
      </c>
      <c r="BK17" s="77">
        <v>124</v>
      </c>
      <c r="BL17" s="77">
        <v>432</v>
      </c>
      <c r="BM17" s="77">
        <v>348</v>
      </c>
      <c r="BN17" s="77">
        <v>297</v>
      </c>
      <c r="BO17" s="77">
        <v>152</v>
      </c>
      <c r="BP17" s="77">
        <v>287</v>
      </c>
      <c r="BQ17" s="77">
        <v>267</v>
      </c>
      <c r="BR17" s="77">
        <v>370</v>
      </c>
      <c r="BS17" s="108">
        <v>380</v>
      </c>
      <c r="BT17" s="108">
        <v>257</v>
      </c>
      <c r="BU17" s="108">
        <v>252</v>
      </c>
      <c r="BV17" s="108">
        <v>292</v>
      </c>
      <c r="BW17" s="108">
        <v>348</v>
      </c>
      <c r="BX17" s="108">
        <v>257</v>
      </c>
      <c r="BY17" s="108">
        <v>365</v>
      </c>
      <c r="BZ17" s="108">
        <v>292</v>
      </c>
      <c r="CA17" s="108">
        <v>297</v>
      </c>
      <c r="CB17" s="108">
        <v>398</v>
      </c>
      <c r="CC17" s="108">
        <v>343</v>
      </c>
      <c r="CD17" s="108">
        <v>370</v>
      </c>
    </row>
    <row r="18" spans="1:82" ht="15.95" customHeight="1">
      <c r="A18" s="2" t="s">
        <v>14</v>
      </c>
      <c r="B18" s="77">
        <v>862</v>
      </c>
      <c r="C18" s="77">
        <v>953</v>
      </c>
      <c r="D18" s="77">
        <v>458</v>
      </c>
      <c r="E18" s="77">
        <v>811</v>
      </c>
      <c r="F18" s="77">
        <v>1014</v>
      </c>
      <c r="G18" s="77">
        <v>593</v>
      </c>
      <c r="H18" s="77">
        <v>749</v>
      </c>
      <c r="I18" s="77">
        <v>368</v>
      </c>
      <c r="J18" s="77">
        <v>824</v>
      </c>
      <c r="K18" s="77">
        <v>257</v>
      </c>
      <c r="L18" s="77">
        <v>666</v>
      </c>
      <c r="M18" s="77">
        <v>973</v>
      </c>
      <c r="N18" s="77">
        <v>628</v>
      </c>
      <c r="O18" s="77">
        <v>985</v>
      </c>
      <c r="P18" s="77">
        <v>798</v>
      </c>
      <c r="Q18" s="77">
        <v>647</v>
      </c>
      <c r="R18" s="77">
        <v>893</v>
      </c>
      <c r="S18" s="77">
        <v>788</v>
      </c>
      <c r="T18" s="77">
        <v>709</v>
      </c>
      <c r="U18" s="77">
        <v>617</v>
      </c>
      <c r="V18" s="77">
        <v>798</v>
      </c>
      <c r="W18" s="77">
        <v>1050</v>
      </c>
      <c r="X18" s="77">
        <v>2099</v>
      </c>
      <c r="Y18" s="77">
        <v>2183</v>
      </c>
      <c r="Z18" s="77">
        <v>2174</v>
      </c>
      <c r="AA18" s="77">
        <v>2061</v>
      </c>
      <c r="AB18" s="77">
        <v>843</v>
      </c>
      <c r="AC18" s="77">
        <v>1158</v>
      </c>
      <c r="AD18" s="77">
        <v>1327</v>
      </c>
      <c r="AE18" s="77">
        <v>1110</v>
      </c>
      <c r="AF18" s="77">
        <v>1189</v>
      </c>
      <c r="AG18" s="77">
        <v>1234</v>
      </c>
      <c r="AH18" s="77">
        <v>544</v>
      </c>
      <c r="AI18" s="77">
        <v>1169</v>
      </c>
      <c r="AJ18" s="77">
        <v>1270</v>
      </c>
      <c r="AK18" s="77">
        <v>908</v>
      </c>
      <c r="AL18" s="77">
        <v>902</v>
      </c>
      <c r="AM18" s="77">
        <v>1207</v>
      </c>
      <c r="AN18" s="77">
        <v>1072</v>
      </c>
      <c r="AO18" s="77">
        <v>735</v>
      </c>
      <c r="AP18" s="77">
        <v>420</v>
      </c>
      <c r="AQ18" s="77">
        <v>865</v>
      </c>
      <c r="AR18" s="77">
        <v>699</v>
      </c>
      <c r="AS18" s="77">
        <v>802</v>
      </c>
      <c r="AT18" s="77">
        <v>464</v>
      </c>
      <c r="AU18" s="77">
        <v>683</v>
      </c>
      <c r="AV18" s="77">
        <v>654</v>
      </c>
      <c r="AW18" s="77">
        <v>648</v>
      </c>
      <c r="AX18" s="77">
        <v>648</v>
      </c>
      <c r="AY18" s="77">
        <v>569</v>
      </c>
      <c r="AZ18" s="77">
        <v>585</v>
      </c>
      <c r="BA18" s="77">
        <v>760</v>
      </c>
      <c r="BB18" s="77">
        <v>765</v>
      </c>
      <c r="BC18" s="77">
        <v>736</v>
      </c>
      <c r="BD18" s="77">
        <v>470</v>
      </c>
      <c r="BE18" s="77">
        <v>505</v>
      </c>
      <c r="BF18" s="77">
        <v>432</v>
      </c>
      <c r="BG18" s="77">
        <v>701</v>
      </c>
      <c r="BH18" s="77">
        <v>637</v>
      </c>
      <c r="BI18" s="77">
        <v>667</v>
      </c>
      <c r="BJ18" s="77">
        <v>470</v>
      </c>
      <c r="BK18" s="77">
        <v>516</v>
      </c>
      <c r="BL18" s="77">
        <v>574</v>
      </c>
      <c r="BM18" s="77">
        <v>518</v>
      </c>
      <c r="BN18" s="77">
        <v>588</v>
      </c>
      <c r="BO18" s="77">
        <v>482</v>
      </c>
      <c r="BP18" s="77">
        <v>551</v>
      </c>
      <c r="BQ18" s="77">
        <v>588</v>
      </c>
      <c r="BR18" s="77">
        <v>330</v>
      </c>
      <c r="BS18" s="108">
        <v>835</v>
      </c>
      <c r="BT18" s="108">
        <v>823</v>
      </c>
      <c r="BU18" s="108">
        <v>864</v>
      </c>
      <c r="BV18" s="108">
        <v>867</v>
      </c>
      <c r="BW18" s="108">
        <v>867</v>
      </c>
      <c r="BX18" s="108">
        <v>513</v>
      </c>
      <c r="BY18" s="108">
        <v>939</v>
      </c>
      <c r="BZ18" s="108">
        <v>772</v>
      </c>
      <c r="CA18" s="108">
        <v>750</v>
      </c>
      <c r="CB18" s="108">
        <v>731</v>
      </c>
      <c r="CC18" s="108">
        <v>704</v>
      </c>
      <c r="CD18" s="108">
        <v>667</v>
      </c>
    </row>
    <row r="19" spans="1:82" ht="15.95" customHeight="1">
      <c r="A19" s="2" t="s">
        <v>15</v>
      </c>
      <c r="B19" s="77">
        <v>149</v>
      </c>
      <c r="C19" s="77">
        <v>139</v>
      </c>
      <c r="D19" s="77">
        <v>174</v>
      </c>
      <c r="E19" s="77">
        <v>100</v>
      </c>
      <c r="F19" s="77">
        <v>278</v>
      </c>
      <c r="G19" s="77">
        <v>204</v>
      </c>
      <c r="H19" s="77">
        <v>169</v>
      </c>
      <c r="I19" s="77">
        <v>267</v>
      </c>
      <c r="J19" s="77">
        <v>174</v>
      </c>
      <c r="K19" s="77">
        <v>235</v>
      </c>
      <c r="L19" s="77">
        <v>287</v>
      </c>
      <c r="M19" s="77">
        <v>249</v>
      </c>
      <c r="N19" s="77">
        <v>233</v>
      </c>
      <c r="O19" s="77">
        <v>154</v>
      </c>
      <c r="P19" s="77">
        <v>264</v>
      </c>
      <c r="Q19" s="77">
        <v>225</v>
      </c>
      <c r="R19" s="77">
        <v>187</v>
      </c>
      <c r="S19" s="77">
        <v>323</v>
      </c>
      <c r="T19" s="77">
        <v>209</v>
      </c>
      <c r="U19" s="77">
        <v>184</v>
      </c>
      <c r="V19" s="77">
        <v>181</v>
      </c>
      <c r="W19" s="77">
        <v>299</v>
      </c>
      <c r="X19" s="77">
        <v>529</v>
      </c>
      <c r="Y19" s="77">
        <v>449</v>
      </c>
      <c r="Z19" s="77">
        <v>616</v>
      </c>
      <c r="AA19" s="77">
        <v>695</v>
      </c>
      <c r="AB19" s="77">
        <v>471</v>
      </c>
      <c r="AC19" s="77">
        <v>305</v>
      </c>
      <c r="AD19" s="77">
        <v>279</v>
      </c>
      <c r="AE19" s="77">
        <v>382</v>
      </c>
      <c r="AF19" s="77">
        <v>345</v>
      </c>
      <c r="AG19" s="77">
        <v>321</v>
      </c>
      <c r="AH19" s="77">
        <v>305</v>
      </c>
      <c r="AI19" s="77">
        <v>311</v>
      </c>
      <c r="AJ19" s="77">
        <v>243</v>
      </c>
      <c r="AK19" s="77">
        <v>334</v>
      </c>
      <c r="AL19" s="77">
        <v>155</v>
      </c>
      <c r="AM19" s="77">
        <v>265</v>
      </c>
      <c r="AN19" s="77">
        <v>156</v>
      </c>
      <c r="AO19" s="77">
        <v>289</v>
      </c>
      <c r="AP19" s="77">
        <v>93</v>
      </c>
      <c r="AQ19" s="77">
        <v>238</v>
      </c>
      <c r="AR19" s="77">
        <v>249</v>
      </c>
      <c r="AS19" s="77">
        <v>187</v>
      </c>
      <c r="AT19" s="77">
        <v>134</v>
      </c>
      <c r="AU19" s="77">
        <v>292</v>
      </c>
      <c r="AV19" s="77">
        <v>156</v>
      </c>
      <c r="AW19" s="77">
        <v>114</v>
      </c>
      <c r="AX19" s="77">
        <v>131</v>
      </c>
      <c r="AY19" s="77">
        <v>179</v>
      </c>
      <c r="AZ19" s="77">
        <v>190</v>
      </c>
      <c r="BA19" s="77">
        <v>182</v>
      </c>
      <c r="BB19" s="77">
        <v>183</v>
      </c>
      <c r="BC19" s="77">
        <v>168</v>
      </c>
      <c r="BD19" s="77">
        <v>184</v>
      </c>
      <c r="BE19" s="77">
        <v>119</v>
      </c>
      <c r="BF19" s="77">
        <v>72</v>
      </c>
      <c r="BG19" s="77">
        <v>239</v>
      </c>
      <c r="BH19" s="77">
        <v>116</v>
      </c>
      <c r="BI19" s="77">
        <v>142</v>
      </c>
      <c r="BJ19" s="77">
        <v>147</v>
      </c>
      <c r="BK19" s="77">
        <v>187</v>
      </c>
      <c r="BL19" s="77">
        <v>169</v>
      </c>
      <c r="BM19" s="77">
        <v>135</v>
      </c>
      <c r="BN19" s="77">
        <v>185</v>
      </c>
      <c r="BO19" s="77">
        <v>129</v>
      </c>
      <c r="BP19" s="77">
        <v>169</v>
      </c>
      <c r="BQ19" s="77">
        <v>169</v>
      </c>
      <c r="BR19" s="77">
        <v>70</v>
      </c>
      <c r="BS19" s="108">
        <v>222</v>
      </c>
      <c r="BT19" s="108">
        <v>184</v>
      </c>
      <c r="BU19" s="108">
        <v>157</v>
      </c>
      <c r="BV19" s="108">
        <v>358</v>
      </c>
      <c r="BW19" s="108">
        <v>245</v>
      </c>
      <c r="BX19" s="108">
        <v>264</v>
      </c>
      <c r="BY19" s="108">
        <v>232</v>
      </c>
      <c r="BZ19" s="108">
        <v>246</v>
      </c>
      <c r="CA19" s="108">
        <v>231</v>
      </c>
      <c r="CB19" s="108">
        <v>298</v>
      </c>
      <c r="CC19" s="108">
        <v>233</v>
      </c>
      <c r="CD19" s="108">
        <v>173</v>
      </c>
    </row>
    <row r="20" spans="1:82" s="4" customFormat="1" ht="18.75" customHeight="1">
      <c r="A20" s="3" t="s">
        <v>16</v>
      </c>
      <c r="B20" s="79">
        <f>SUM(B4:B19)</f>
        <v>10346</v>
      </c>
      <c r="C20" s="79">
        <f t="shared" ref="C20:BA20" si="0">SUM(C4:C19)</f>
        <v>10208</v>
      </c>
      <c r="D20" s="79">
        <f t="shared" si="0"/>
        <v>5923</v>
      </c>
      <c r="E20" s="79">
        <f t="shared" si="0"/>
        <v>10079</v>
      </c>
      <c r="F20" s="79">
        <f t="shared" si="0"/>
        <v>11236</v>
      </c>
      <c r="G20" s="79">
        <f t="shared" si="0"/>
        <v>10748</v>
      </c>
      <c r="H20" s="79">
        <f t="shared" si="0"/>
        <v>9777</v>
      </c>
      <c r="I20" s="79">
        <f t="shared" si="0"/>
        <v>9314</v>
      </c>
      <c r="J20" s="79">
        <f t="shared" si="0"/>
        <v>9353</v>
      </c>
      <c r="K20" s="79">
        <f t="shared" si="0"/>
        <v>6337</v>
      </c>
      <c r="L20" s="79">
        <f t="shared" si="0"/>
        <v>12578</v>
      </c>
      <c r="M20" s="79">
        <f t="shared" si="0"/>
        <v>11445</v>
      </c>
      <c r="N20" s="79">
        <f t="shared" si="0"/>
        <v>9237</v>
      </c>
      <c r="O20" s="79">
        <f t="shared" si="0"/>
        <v>10643</v>
      </c>
      <c r="P20" s="79">
        <f t="shared" si="0"/>
        <v>12191</v>
      </c>
      <c r="Q20" s="79">
        <f t="shared" si="0"/>
        <v>10369</v>
      </c>
      <c r="R20" s="79">
        <f t="shared" si="0"/>
        <v>12881</v>
      </c>
      <c r="S20" s="79">
        <f t="shared" si="0"/>
        <v>11257</v>
      </c>
      <c r="T20" s="79">
        <f t="shared" si="0"/>
        <v>10168</v>
      </c>
      <c r="U20" s="79">
        <f t="shared" si="0"/>
        <v>11065</v>
      </c>
      <c r="V20" s="79">
        <f t="shared" si="0"/>
        <v>10516</v>
      </c>
      <c r="W20" s="79">
        <f t="shared" si="0"/>
        <v>13720</v>
      </c>
      <c r="X20" s="79">
        <f t="shared" si="0"/>
        <v>19482</v>
      </c>
      <c r="Y20" s="79">
        <f t="shared" si="0"/>
        <v>18300</v>
      </c>
      <c r="Z20" s="79">
        <f t="shared" si="0"/>
        <v>17098</v>
      </c>
      <c r="AA20" s="79">
        <f t="shared" si="0"/>
        <v>19891</v>
      </c>
      <c r="AB20" s="79">
        <f t="shared" si="0"/>
        <v>14792</v>
      </c>
      <c r="AC20" s="79">
        <f t="shared" si="0"/>
        <v>14629</v>
      </c>
      <c r="AD20" s="79">
        <f t="shared" si="0"/>
        <v>13249</v>
      </c>
      <c r="AE20" s="79">
        <f t="shared" si="0"/>
        <v>11508</v>
      </c>
      <c r="AF20" s="79">
        <f t="shared" si="0"/>
        <v>12208</v>
      </c>
      <c r="AG20" s="79">
        <f t="shared" si="0"/>
        <v>13065</v>
      </c>
      <c r="AH20" s="79">
        <f t="shared" si="0"/>
        <v>11316</v>
      </c>
      <c r="AI20" s="79">
        <f t="shared" si="0"/>
        <v>13567</v>
      </c>
      <c r="AJ20" s="79">
        <f t="shared" si="0"/>
        <v>13692</v>
      </c>
      <c r="AK20" s="79">
        <f t="shared" si="0"/>
        <v>11956</v>
      </c>
      <c r="AL20" s="79">
        <f t="shared" si="0"/>
        <v>9738</v>
      </c>
      <c r="AM20" s="79">
        <f t="shared" si="0"/>
        <v>10815</v>
      </c>
      <c r="AN20" s="79">
        <f t="shared" si="0"/>
        <v>10393</v>
      </c>
      <c r="AO20" s="79">
        <f t="shared" si="0"/>
        <v>11425</v>
      </c>
      <c r="AP20" s="79">
        <f t="shared" si="0"/>
        <v>4670</v>
      </c>
      <c r="AQ20" s="79">
        <f t="shared" si="0"/>
        <v>11717</v>
      </c>
      <c r="AR20" s="79">
        <f t="shared" si="0"/>
        <v>11059</v>
      </c>
      <c r="AS20" s="79">
        <f t="shared" si="0"/>
        <v>9873</v>
      </c>
      <c r="AT20" s="79">
        <f t="shared" si="0"/>
        <v>7293</v>
      </c>
      <c r="AU20" s="79">
        <f t="shared" si="0"/>
        <v>9578</v>
      </c>
      <c r="AV20" s="79">
        <f t="shared" si="0"/>
        <v>9907</v>
      </c>
      <c r="AW20" s="79">
        <f t="shared" si="0"/>
        <v>10300</v>
      </c>
      <c r="AX20" s="79">
        <f t="shared" si="0"/>
        <v>8087</v>
      </c>
      <c r="AY20" s="79">
        <f t="shared" si="0"/>
        <v>7899</v>
      </c>
      <c r="AZ20" s="79">
        <f t="shared" si="0"/>
        <v>8581</v>
      </c>
      <c r="BA20" s="79">
        <f t="shared" si="0"/>
        <v>14929</v>
      </c>
      <c r="BB20" s="79">
        <f>SUM(BB4:BB19)</f>
        <v>11297</v>
      </c>
      <c r="BC20" s="79">
        <f>SUM(BC4:BC19)</f>
        <v>10967</v>
      </c>
      <c r="BD20" s="79">
        <f>SUM(BD4:BD19)</f>
        <v>8462</v>
      </c>
      <c r="BE20" s="79">
        <f>SUM(BE4:BE19)</f>
        <v>8112</v>
      </c>
      <c r="BF20" s="79">
        <f t="shared" ref="BF20:BP20" si="1">SUM(BF4:BF19)</f>
        <v>6256</v>
      </c>
      <c r="BG20" s="79">
        <f t="shared" si="1"/>
        <v>11648</v>
      </c>
      <c r="BH20" s="79">
        <f t="shared" si="1"/>
        <v>9223</v>
      </c>
      <c r="BI20" s="79">
        <f t="shared" si="1"/>
        <v>7527</v>
      </c>
      <c r="BJ20" s="79">
        <f t="shared" si="1"/>
        <v>7216</v>
      </c>
      <c r="BK20" s="79">
        <f t="shared" si="1"/>
        <v>8628</v>
      </c>
      <c r="BL20" s="79">
        <f t="shared" si="1"/>
        <v>9157</v>
      </c>
      <c r="BM20" s="79">
        <f t="shared" si="1"/>
        <v>9569</v>
      </c>
      <c r="BN20" s="79">
        <f t="shared" si="1"/>
        <v>10306</v>
      </c>
      <c r="BO20" s="79">
        <f t="shared" si="1"/>
        <v>8190</v>
      </c>
      <c r="BP20" s="79">
        <f t="shared" si="1"/>
        <v>8639</v>
      </c>
      <c r="BQ20" s="79">
        <f>SUM(BQ4:BQ19)</f>
        <v>8908</v>
      </c>
      <c r="BR20" s="79">
        <f t="shared" ref="BR20:BX20" si="2">SUM(BR4:BR19)</f>
        <v>6308</v>
      </c>
      <c r="BS20" s="79">
        <f t="shared" si="2"/>
        <v>12737</v>
      </c>
      <c r="BT20" s="79">
        <f t="shared" si="2"/>
        <v>12155</v>
      </c>
      <c r="BU20" s="79">
        <f t="shared" si="2"/>
        <v>12063</v>
      </c>
      <c r="BV20" s="79">
        <f t="shared" si="2"/>
        <v>12709</v>
      </c>
      <c r="BW20" s="79">
        <f t="shared" si="2"/>
        <v>12470</v>
      </c>
      <c r="BX20" s="79">
        <f t="shared" si="2"/>
        <v>10478</v>
      </c>
      <c r="BY20" s="117">
        <f t="shared" ref="BY20:CD20" si="3">SUM(BY4:BY19)</f>
        <v>13914</v>
      </c>
      <c r="BZ20" s="117">
        <f t="shared" si="3"/>
        <v>11743</v>
      </c>
      <c r="CA20" s="117">
        <f t="shared" si="3"/>
        <v>12303</v>
      </c>
      <c r="CB20" s="117">
        <f t="shared" si="3"/>
        <v>13492</v>
      </c>
      <c r="CC20" s="117">
        <f t="shared" si="3"/>
        <v>12316</v>
      </c>
      <c r="CD20" s="117">
        <f t="shared" si="3"/>
        <v>9035</v>
      </c>
    </row>
    <row r="21" spans="1:82"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</row>
    <row r="22" spans="1:82" ht="15" customHeight="1">
      <c r="A22" s="36" t="s">
        <v>37</v>
      </c>
      <c r="BC22" s="81"/>
      <c r="BF22" s="82">
        <f>SUM(BD20:BF20)</f>
        <v>22830</v>
      </c>
      <c r="BG22" s="83"/>
      <c r="BH22" s="82"/>
      <c r="BI22" s="82">
        <f>SUM(BG20:BI20)</f>
        <v>28398</v>
      </c>
      <c r="BJ22" s="82"/>
      <c r="BK22" s="83"/>
      <c r="BL22" s="82">
        <f>SUM(BJ20:BL20)</f>
        <v>25001</v>
      </c>
      <c r="BM22" s="83"/>
      <c r="BN22" s="83"/>
      <c r="BO22" s="82">
        <f>SUM(BM20:BO20)</f>
        <v>28065</v>
      </c>
      <c r="BP22" s="83"/>
      <c r="BQ22" s="83"/>
      <c r="BR22" s="82">
        <f>SUM(BP20:BR20)</f>
        <v>23855</v>
      </c>
      <c r="BS22" s="83">
        <f>SUM(BS20:BU20)</f>
        <v>36955</v>
      </c>
      <c r="BT22" s="83"/>
    </row>
    <row r="23" spans="1:82" ht="15.75" customHeight="1">
      <c r="A23" s="36" t="s">
        <v>36</v>
      </c>
    </row>
    <row r="24" spans="1:82" ht="13.5" thickBot="1"/>
    <row r="25" spans="1:82" ht="13.5" thickBot="1">
      <c r="A25" s="35"/>
      <c r="B25" s="84" t="s">
        <v>16</v>
      </c>
      <c r="C25" s="84" t="s">
        <v>16</v>
      </c>
      <c r="D25" s="84" t="s">
        <v>16</v>
      </c>
      <c r="E25" s="84" t="s">
        <v>16</v>
      </c>
      <c r="F25" s="84" t="s">
        <v>16</v>
      </c>
      <c r="G25" s="84" t="s">
        <v>16</v>
      </c>
      <c r="H25" s="84" t="s">
        <v>16</v>
      </c>
      <c r="I25" s="84" t="s">
        <v>16</v>
      </c>
      <c r="J25" s="84" t="s">
        <v>16</v>
      </c>
      <c r="K25" s="84" t="s">
        <v>16</v>
      </c>
      <c r="L25" s="84" t="s">
        <v>16</v>
      </c>
      <c r="M25" s="84" t="s">
        <v>16</v>
      </c>
      <c r="N25" s="84" t="s">
        <v>16</v>
      </c>
      <c r="O25" s="84" t="s">
        <v>16</v>
      </c>
      <c r="P25" s="84" t="s">
        <v>16</v>
      </c>
      <c r="Q25" s="84" t="s">
        <v>16</v>
      </c>
      <c r="R25" s="84" t="s">
        <v>16</v>
      </c>
      <c r="S25" s="84" t="s">
        <v>16</v>
      </c>
      <c r="T25" s="84" t="s">
        <v>16</v>
      </c>
      <c r="U25" s="84" t="s">
        <v>16</v>
      </c>
      <c r="V25" s="84" t="s">
        <v>16</v>
      </c>
      <c r="W25" s="84" t="s">
        <v>16</v>
      </c>
      <c r="X25" s="84" t="s">
        <v>16</v>
      </c>
      <c r="Y25" s="84" t="s">
        <v>16</v>
      </c>
      <c r="Z25" s="84" t="s">
        <v>16</v>
      </c>
      <c r="AA25" s="84" t="s">
        <v>16</v>
      </c>
      <c r="AB25" s="84" t="s">
        <v>16</v>
      </c>
      <c r="AC25" s="84" t="s">
        <v>16</v>
      </c>
      <c r="AD25" s="84" t="s">
        <v>16</v>
      </c>
      <c r="AE25" s="84" t="s">
        <v>16</v>
      </c>
      <c r="AF25" s="84" t="s">
        <v>16</v>
      </c>
      <c r="AG25" s="84" t="s">
        <v>16</v>
      </c>
      <c r="AH25" s="84" t="s">
        <v>16</v>
      </c>
      <c r="AI25" s="84" t="s">
        <v>16</v>
      </c>
      <c r="AJ25" s="84" t="s">
        <v>16</v>
      </c>
      <c r="AK25" s="84" t="s">
        <v>16</v>
      </c>
      <c r="AL25" s="84" t="s">
        <v>16</v>
      </c>
      <c r="AM25" s="84" t="s">
        <v>16</v>
      </c>
      <c r="AN25" s="84" t="s">
        <v>16</v>
      </c>
      <c r="AO25" s="84" t="s">
        <v>16</v>
      </c>
      <c r="AP25" s="84" t="s">
        <v>16</v>
      </c>
      <c r="AQ25" s="84" t="s">
        <v>16</v>
      </c>
      <c r="AR25" s="84" t="s">
        <v>16</v>
      </c>
      <c r="AS25" s="84" t="s">
        <v>16</v>
      </c>
      <c r="AT25" s="84" t="s">
        <v>16</v>
      </c>
      <c r="AU25" s="84" t="s">
        <v>16</v>
      </c>
      <c r="AV25" s="84" t="s">
        <v>16</v>
      </c>
      <c r="AW25" s="84" t="s">
        <v>16</v>
      </c>
      <c r="AX25" s="84" t="s">
        <v>16</v>
      </c>
      <c r="AY25" s="84" t="s">
        <v>16</v>
      </c>
      <c r="AZ25" s="84" t="s">
        <v>16</v>
      </c>
      <c r="BA25" s="84" t="s">
        <v>16</v>
      </c>
      <c r="BB25" s="84" t="s">
        <v>16</v>
      </c>
      <c r="BC25" s="84" t="s">
        <v>16</v>
      </c>
      <c r="BD25" s="84" t="s">
        <v>16</v>
      </c>
      <c r="BE25" s="84" t="s">
        <v>16</v>
      </c>
      <c r="BF25" s="84" t="s">
        <v>16</v>
      </c>
      <c r="BG25" s="84" t="s">
        <v>16</v>
      </c>
      <c r="BH25" s="84" t="s">
        <v>16</v>
      </c>
      <c r="BI25" s="84" t="s">
        <v>16</v>
      </c>
      <c r="BJ25" s="84" t="s">
        <v>16</v>
      </c>
      <c r="BK25" s="84" t="s">
        <v>16</v>
      </c>
      <c r="BL25" s="84" t="s">
        <v>16</v>
      </c>
      <c r="BM25" s="84" t="s">
        <v>16</v>
      </c>
      <c r="BN25" s="84" t="s">
        <v>16</v>
      </c>
      <c r="BO25" s="84" t="s">
        <v>16</v>
      </c>
      <c r="BP25" s="84" t="s">
        <v>16</v>
      </c>
      <c r="BQ25" s="84" t="s">
        <v>16</v>
      </c>
      <c r="BR25" s="84" t="s">
        <v>16</v>
      </c>
      <c r="BS25" s="84" t="s">
        <v>16</v>
      </c>
      <c r="BT25" s="84" t="s">
        <v>16</v>
      </c>
      <c r="BU25" s="84" t="s">
        <v>16</v>
      </c>
      <c r="BV25" s="84" t="s">
        <v>16</v>
      </c>
      <c r="BW25" s="84" t="s">
        <v>16</v>
      </c>
      <c r="BX25" s="85" t="s">
        <v>16</v>
      </c>
      <c r="BY25" s="85" t="s">
        <v>16</v>
      </c>
      <c r="BZ25" s="85" t="s">
        <v>16</v>
      </c>
      <c r="CA25" s="85" t="s">
        <v>16</v>
      </c>
      <c r="CB25" s="85" t="s">
        <v>16</v>
      </c>
      <c r="CC25" s="85" t="s">
        <v>16</v>
      </c>
      <c r="CD25" s="85" t="s">
        <v>16</v>
      </c>
    </row>
    <row r="26" spans="1:82">
      <c r="A26" s="32" t="s">
        <v>32</v>
      </c>
      <c r="B26" s="86">
        <f>SUM(B27:B31)</f>
        <v>8020</v>
      </c>
      <c r="C26" s="86">
        <f>SUM(C27:C31)</f>
        <v>7837</v>
      </c>
      <c r="D26" s="86">
        <f>SUM(D27:D31)</f>
        <v>4575</v>
      </c>
      <c r="E26" s="86">
        <f t="shared" ref="E26:AC26" si="4">SUM(E27:E31)</f>
        <v>8284</v>
      </c>
      <c r="F26" s="86">
        <f t="shared" si="4"/>
        <v>8202</v>
      </c>
      <c r="G26" s="86">
        <f t="shared" si="4"/>
        <v>8598</v>
      </c>
      <c r="H26" s="86">
        <f t="shared" si="4"/>
        <v>7557</v>
      </c>
      <c r="I26" s="86">
        <f t="shared" si="4"/>
        <v>7176</v>
      </c>
      <c r="J26" s="86">
        <f t="shared" si="4"/>
        <v>7063</v>
      </c>
      <c r="K26" s="86">
        <f t="shared" ref="K26:BV26" si="5">SUM(K27:K31)</f>
        <v>4594</v>
      </c>
      <c r="L26" s="86">
        <f t="shared" si="5"/>
        <v>10367</v>
      </c>
      <c r="M26" s="86">
        <f t="shared" si="5"/>
        <v>9139</v>
      </c>
      <c r="N26" s="86">
        <f t="shared" si="5"/>
        <v>7277</v>
      </c>
      <c r="O26" s="86">
        <f t="shared" si="5"/>
        <v>8388</v>
      </c>
      <c r="P26" s="86">
        <f t="shared" si="5"/>
        <v>9912</v>
      </c>
      <c r="Q26" s="86">
        <f t="shared" si="5"/>
        <v>8075</v>
      </c>
      <c r="R26" s="86">
        <f t="shared" si="5"/>
        <v>10205</v>
      </c>
      <c r="S26" s="86">
        <f t="shared" si="5"/>
        <v>9077</v>
      </c>
      <c r="T26" s="86">
        <f t="shared" si="5"/>
        <v>7826</v>
      </c>
      <c r="U26" s="86">
        <f t="shared" si="5"/>
        <v>8737</v>
      </c>
      <c r="V26" s="86">
        <f t="shared" si="5"/>
        <v>8512</v>
      </c>
      <c r="W26" s="86">
        <f t="shared" si="5"/>
        <v>10968</v>
      </c>
      <c r="X26" s="86">
        <f t="shared" si="5"/>
        <v>15579</v>
      </c>
      <c r="Y26" s="86">
        <f t="shared" si="5"/>
        <v>14642</v>
      </c>
      <c r="Z26" s="86">
        <f t="shared" si="5"/>
        <v>13829</v>
      </c>
      <c r="AA26" s="86">
        <f t="shared" si="5"/>
        <v>15954</v>
      </c>
      <c r="AB26" s="86">
        <f t="shared" si="5"/>
        <v>11864</v>
      </c>
      <c r="AC26" s="86">
        <f t="shared" si="5"/>
        <v>12284</v>
      </c>
      <c r="AD26" s="86">
        <f t="shared" si="5"/>
        <v>10716</v>
      </c>
      <c r="AE26" s="86">
        <f t="shared" si="5"/>
        <v>8943</v>
      </c>
      <c r="AF26" s="86">
        <f t="shared" si="5"/>
        <v>10318</v>
      </c>
      <c r="AG26" s="86">
        <f t="shared" si="5"/>
        <v>10902</v>
      </c>
      <c r="AH26" s="86">
        <f t="shared" si="5"/>
        <v>8176</v>
      </c>
      <c r="AI26" s="86">
        <f t="shared" si="5"/>
        <v>10934</v>
      </c>
      <c r="AJ26" s="86">
        <f t="shared" si="5"/>
        <v>11378</v>
      </c>
      <c r="AK26" s="86">
        <f t="shared" si="5"/>
        <v>9638</v>
      </c>
      <c r="AL26" s="86">
        <f t="shared" si="5"/>
        <v>7863</v>
      </c>
      <c r="AM26" s="86">
        <f t="shared" si="5"/>
        <v>9033</v>
      </c>
      <c r="AN26" s="86">
        <f t="shared" si="5"/>
        <v>8185</v>
      </c>
      <c r="AO26" s="86">
        <f t="shared" si="5"/>
        <v>8867</v>
      </c>
      <c r="AP26" s="86">
        <f t="shared" si="5"/>
        <v>3530</v>
      </c>
      <c r="AQ26" s="86">
        <f t="shared" si="5"/>
        <v>9860</v>
      </c>
      <c r="AR26" s="86">
        <f t="shared" si="5"/>
        <v>8757</v>
      </c>
      <c r="AS26" s="86">
        <f t="shared" si="5"/>
        <v>8209</v>
      </c>
      <c r="AT26" s="86">
        <f t="shared" si="5"/>
        <v>5781</v>
      </c>
      <c r="AU26" s="86">
        <f t="shared" si="5"/>
        <v>7840</v>
      </c>
      <c r="AV26" s="86">
        <f t="shared" si="5"/>
        <v>7959</v>
      </c>
      <c r="AW26" s="86">
        <f t="shared" si="5"/>
        <v>8267</v>
      </c>
      <c r="AX26" s="86">
        <f t="shared" si="5"/>
        <v>6789</v>
      </c>
      <c r="AY26" s="86">
        <f t="shared" si="5"/>
        <v>6395</v>
      </c>
      <c r="AZ26" s="86">
        <f t="shared" si="5"/>
        <v>7063</v>
      </c>
      <c r="BA26" s="86">
        <f t="shared" si="5"/>
        <v>10511</v>
      </c>
      <c r="BB26" s="86">
        <f t="shared" si="5"/>
        <v>9334</v>
      </c>
      <c r="BC26" s="86">
        <f t="shared" si="5"/>
        <v>8874</v>
      </c>
      <c r="BD26" s="86">
        <f t="shared" si="5"/>
        <v>6537</v>
      </c>
      <c r="BE26" s="86">
        <f t="shared" si="5"/>
        <v>6405</v>
      </c>
      <c r="BF26" s="86">
        <f t="shared" si="5"/>
        <v>4968</v>
      </c>
      <c r="BG26" s="86">
        <f t="shared" si="5"/>
        <v>9416</v>
      </c>
      <c r="BH26" s="86">
        <f t="shared" si="5"/>
        <v>7278</v>
      </c>
      <c r="BI26" s="86">
        <f t="shared" si="5"/>
        <v>5941</v>
      </c>
      <c r="BJ26" s="86">
        <f t="shared" si="5"/>
        <v>5700</v>
      </c>
      <c r="BK26" s="86">
        <f t="shared" si="5"/>
        <v>6692</v>
      </c>
      <c r="BL26" s="86">
        <f t="shared" si="5"/>
        <v>7268</v>
      </c>
      <c r="BM26" s="86">
        <f t="shared" si="5"/>
        <v>7438</v>
      </c>
      <c r="BN26" s="86">
        <f t="shared" si="5"/>
        <v>7661</v>
      </c>
      <c r="BO26" s="86">
        <f t="shared" si="5"/>
        <v>6550</v>
      </c>
      <c r="BP26" s="86">
        <f t="shared" si="5"/>
        <v>6664</v>
      </c>
      <c r="BQ26" s="86">
        <f t="shared" si="5"/>
        <v>6893</v>
      </c>
      <c r="BR26" s="86">
        <f t="shared" si="5"/>
        <v>4736</v>
      </c>
      <c r="BS26" s="86">
        <f t="shared" si="5"/>
        <v>9688</v>
      </c>
      <c r="BT26" s="86">
        <f t="shared" si="5"/>
        <v>9515</v>
      </c>
      <c r="BU26" s="86">
        <f t="shared" si="5"/>
        <v>9452</v>
      </c>
      <c r="BV26" s="86">
        <f t="shared" si="5"/>
        <v>9255</v>
      </c>
      <c r="BW26" s="86">
        <f t="shared" ref="BW26:CD26" si="6">SUM(BW27:BW31)</f>
        <v>9559</v>
      </c>
      <c r="BX26" s="86">
        <f t="shared" si="6"/>
        <v>8014</v>
      </c>
      <c r="BY26" s="86">
        <f t="shared" si="6"/>
        <v>10928</v>
      </c>
      <c r="BZ26" s="86">
        <f t="shared" si="6"/>
        <v>9096</v>
      </c>
      <c r="CA26" s="86">
        <f t="shared" si="6"/>
        <v>9814</v>
      </c>
      <c r="CB26" s="86">
        <f t="shared" si="6"/>
        <v>10437</v>
      </c>
      <c r="CC26" s="86">
        <f t="shared" si="6"/>
        <v>9904</v>
      </c>
      <c r="CD26" s="86">
        <f t="shared" si="6"/>
        <v>6965</v>
      </c>
    </row>
    <row r="27" spans="1:82">
      <c r="A27" s="33" t="s">
        <v>1</v>
      </c>
      <c r="B27" s="86">
        <f>B5+B11+B13+B18</f>
        <v>4652</v>
      </c>
      <c r="C27" s="86">
        <f t="shared" ref="C27:AM27" si="7">C5+C11+C13+C18</f>
        <v>4507</v>
      </c>
      <c r="D27" s="86">
        <f t="shared" si="7"/>
        <v>2297</v>
      </c>
      <c r="E27" s="86">
        <f t="shared" si="7"/>
        <v>5455</v>
      </c>
      <c r="F27" s="86">
        <f t="shared" si="7"/>
        <v>5072</v>
      </c>
      <c r="G27" s="86">
        <f t="shared" si="7"/>
        <v>5025</v>
      </c>
      <c r="H27" s="86">
        <f t="shared" si="7"/>
        <v>4217</v>
      </c>
      <c r="I27" s="86">
        <f t="shared" si="7"/>
        <v>3944</v>
      </c>
      <c r="J27" s="86">
        <f t="shared" si="7"/>
        <v>4072</v>
      </c>
      <c r="K27" s="86">
        <f t="shared" ref="K27:BV27" si="8">K5+K11+K13+K18</f>
        <v>2369</v>
      </c>
      <c r="L27" s="86">
        <f t="shared" si="8"/>
        <v>5842</v>
      </c>
      <c r="M27" s="86">
        <f t="shared" si="8"/>
        <v>5628</v>
      </c>
      <c r="N27" s="86">
        <f t="shared" si="8"/>
        <v>4521</v>
      </c>
      <c r="O27" s="86">
        <f t="shared" si="8"/>
        <v>5028</v>
      </c>
      <c r="P27" s="86">
        <f t="shared" si="8"/>
        <v>6313</v>
      </c>
      <c r="Q27" s="86">
        <f t="shared" si="8"/>
        <v>4623</v>
      </c>
      <c r="R27" s="86">
        <f t="shared" si="8"/>
        <v>6289</v>
      </c>
      <c r="S27" s="86">
        <f t="shared" si="8"/>
        <v>5517</v>
      </c>
      <c r="T27" s="86">
        <f t="shared" si="8"/>
        <v>4673</v>
      </c>
      <c r="U27" s="86">
        <f t="shared" si="8"/>
        <v>5476</v>
      </c>
      <c r="V27" s="86">
        <f t="shared" si="8"/>
        <v>5374</v>
      </c>
      <c r="W27" s="86">
        <f t="shared" si="8"/>
        <v>6911</v>
      </c>
      <c r="X27" s="86">
        <f t="shared" si="8"/>
        <v>10628</v>
      </c>
      <c r="Y27" s="86">
        <f t="shared" si="8"/>
        <v>10111</v>
      </c>
      <c r="Z27" s="86">
        <f t="shared" si="8"/>
        <v>10480</v>
      </c>
      <c r="AA27" s="86">
        <f t="shared" si="8"/>
        <v>11195</v>
      </c>
      <c r="AB27" s="86">
        <f t="shared" si="8"/>
        <v>7868</v>
      </c>
      <c r="AC27" s="86">
        <f t="shared" si="8"/>
        <v>8688</v>
      </c>
      <c r="AD27" s="86">
        <f t="shared" si="8"/>
        <v>6964</v>
      </c>
      <c r="AE27" s="86">
        <f t="shared" si="8"/>
        <v>5772</v>
      </c>
      <c r="AF27" s="86">
        <f t="shared" si="8"/>
        <v>7549</v>
      </c>
      <c r="AG27" s="86">
        <f t="shared" si="8"/>
        <v>7876</v>
      </c>
      <c r="AH27" s="86">
        <f t="shared" si="8"/>
        <v>5661</v>
      </c>
      <c r="AI27" s="86">
        <f t="shared" si="8"/>
        <v>7182</v>
      </c>
      <c r="AJ27" s="86">
        <f t="shared" si="8"/>
        <v>7968</v>
      </c>
      <c r="AK27" s="86">
        <f t="shared" si="8"/>
        <v>6644</v>
      </c>
      <c r="AL27" s="86">
        <f t="shared" si="8"/>
        <v>5097</v>
      </c>
      <c r="AM27" s="86">
        <f t="shared" si="8"/>
        <v>6106</v>
      </c>
      <c r="AN27" s="86">
        <f t="shared" si="8"/>
        <v>5556</v>
      </c>
      <c r="AO27" s="86">
        <f t="shared" si="8"/>
        <v>6181</v>
      </c>
      <c r="AP27" s="86">
        <f t="shared" si="8"/>
        <v>2183</v>
      </c>
      <c r="AQ27" s="86">
        <f t="shared" si="8"/>
        <v>6006</v>
      </c>
      <c r="AR27" s="86">
        <f t="shared" si="8"/>
        <v>5780</v>
      </c>
      <c r="AS27" s="86">
        <f t="shared" si="8"/>
        <v>4744</v>
      </c>
      <c r="AT27" s="86">
        <f t="shared" si="8"/>
        <v>3763</v>
      </c>
      <c r="AU27" s="86">
        <f t="shared" si="8"/>
        <v>4719</v>
      </c>
      <c r="AV27" s="86">
        <f t="shared" si="8"/>
        <v>5245</v>
      </c>
      <c r="AW27" s="86">
        <f t="shared" si="8"/>
        <v>5260</v>
      </c>
      <c r="AX27" s="86">
        <f t="shared" si="8"/>
        <v>4455</v>
      </c>
      <c r="AY27" s="86">
        <f t="shared" si="8"/>
        <v>3972</v>
      </c>
      <c r="AZ27" s="86">
        <f t="shared" si="8"/>
        <v>4778</v>
      </c>
      <c r="BA27" s="86">
        <f t="shared" si="8"/>
        <v>5083</v>
      </c>
      <c r="BB27" s="86">
        <f t="shared" si="8"/>
        <v>5340</v>
      </c>
      <c r="BC27" s="86">
        <f t="shared" si="8"/>
        <v>5488</v>
      </c>
      <c r="BD27" s="86">
        <f t="shared" si="8"/>
        <v>3804</v>
      </c>
      <c r="BE27" s="86">
        <f t="shared" si="8"/>
        <v>3655</v>
      </c>
      <c r="BF27" s="86">
        <f t="shared" si="8"/>
        <v>3079</v>
      </c>
      <c r="BG27" s="86">
        <f t="shared" si="8"/>
        <v>5523</v>
      </c>
      <c r="BH27" s="86">
        <f t="shared" si="8"/>
        <v>4554</v>
      </c>
      <c r="BI27" s="86">
        <f t="shared" si="8"/>
        <v>3737</v>
      </c>
      <c r="BJ27" s="86">
        <f t="shared" si="8"/>
        <v>3116</v>
      </c>
      <c r="BK27" s="86">
        <f t="shared" si="8"/>
        <v>3915</v>
      </c>
      <c r="BL27" s="86">
        <f t="shared" si="8"/>
        <v>4272</v>
      </c>
      <c r="BM27" s="86">
        <f t="shared" si="8"/>
        <v>4505</v>
      </c>
      <c r="BN27" s="86">
        <f t="shared" si="8"/>
        <v>4861</v>
      </c>
      <c r="BO27" s="86">
        <f t="shared" si="8"/>
        <v>3481</v>
      </c>
      <c r="BP27" s="86">
        <f t="shared" si="8"/>
        <v>3545</v>
      </c>
      <c r="BQ27" s="86">
        <f t="shared" si="8"/>
        <v>4447</v>
      </c>
      <c r="BR27" s="86">
        <f t="shared" si="8"/>
        <v>2531</v>
      </c>
      <c r="BS27" s="86">
        <f t="shared" si="8"/>
        <v>5713</v>
      </c>
      <c r="BT27" s="86">
        <f t="shared" si="8"/>
        <v>5933</v>
      </c>
      <c r="BU27" s="86">
        <f t="shared" si="8"/>
        <v>5528</v>
      </c>
      <c r="BV27" s="86">
        <f t="shared" si="8"/>
        <v>5423</v>
      </c>
      <c r="BW27" s="86">
        <f t="shared" ref="BW27:CD27" si="9">BW5+BW11+BW13+BW18</f>
        <v>6085</v>
      </c>
      <c r="BX27" s="86">
        <f t="shared" si="9"/>
        <v>5186</v>
      </c>
      <c r="BY27" s="86">
        <f t="shared" si="9"/>
        <v>7062</v>
      </c>
      <c r="BZ27" s="86">
        <f t="shared" si="9"/>
        <v>5914</v>
      </c>
      <c r="CA27" s="86">
        <f t="shared" si="9"/>
        <v>5521</v>
      </c>
      <c r="CB27" s="86">
        <f t="shared" si="9"/>
        <v>6569</v>
      </c>
      <c r="CC27" s="86">
        <f t="shared" si="9"/>
        <v>5852</v>
      </c>
      <c r="CD27" s="86">
        <f t="shared" si="9"/>
        <v>4204</v>
      </c>
    </row>
    <row r="28" spans="1:82">
      <c r="A28" s="33" t="s">
        <v>6</v>
      </c>
      <c r="B28" s="86">
        <f>B10</f>
        <v>1284</v>
      </c>
      <c r="C28" s="86">
        <f t="shared" ref="C28:AC28" si="10">C10</f>
        <v>1021</v>
      </c>
      <c r="D28" s="86">
        <f t="shared" si="10"/>
        <v>737</v>
      </c>
      <c r="E28" s="86">
        <f t="shared" si="10"/>
        <v>1142</v>
      </c>
      <c r="F28" s="86">
        <f t="shared" si="10"/>
        <v>938</v>
      </c>
      <c r="G28" s="86">
        <f t="shared" si="10"/>
        <v>1369</v>
      </c>
      <c r="H28" s="86">
        <f t="shared" si="10"/>
        <v>1296</v>
      </c>
      <c r="I28" s="86">
        <f t="shared" si="10"/>
        <v>1125</v>
      </c>
      <c r="J28" s="86">
        <f t="shared" si="10"/>
        <v>1016</v>
      </c>
      <c r="K28" s="86">
        <f t="shared" ref="K28:BV28" si="11">K10</f>
        <v>768</v>
      </c>
      <c r="L28" s="86">
        <f t="shared" si="11"/>
        <v>1669</v>
      </c>
      <c r="M28" s="86">
        <f t="shared" si="11"/>
        <v>1321</v>
      </c>
      <c r="N28" s="86">
        <f t="shared" si="11"/>
        <v>1127</v>
      </c>
      <c r="O28" s="86">
        <f t="shared" si="11"/>
        <v>1046</v>
      </c>
      <c r="P28" s="86">
        <f t="shared" si="11"/>
        <v>1022</v>
      </c>
      <c r="Q28" s="86">
        <f t="shared" si="11"/>
        <v>1116</v>
      </c>
      <c r="R28" s="86">
        <f t="shared" si="11"/>
        <v>1287</v>
      </c>
      <c r="S28" s="86">
        <f t="shared" si="11"/>
        <v>1168</v>
      </c>
      <c r="T28" s="86">
        <f t="shared" si="11"/>
        <v>1187</v>
      </c>
      <c r="U28" s="86">
        <f t="shared" si="11"/>
        <v>1176</v>
      </c>
      <c r="V28" s="86">
        <f t="shared" si="11"/>
        <v>972</v>
      </c>
      <c r="W28" s="86">
        <f t="shared" si="11"/>
        <v>889</v>
      </c>
      <c r="X28" s="86">
        <f t="shared" si="11"/>
        <v>1018</v>
      </c>
      <c r="Y28" s="86">
        <f t="shared" si="11"/>
        <v>1482</v>
      </c>
      <c r="Z28" s="86">
        <f t="shared" si="11"/>
        <v>935</v>
      </c>
      <c r="AA28" s="86">
        <f t="shared" si="11"/>
        <v>2385</v>
      </c>
      <c r="AB28" s="86">
        <f t="shared" si="11"/>
        <v>1302</v>
      </c>
      <c r="AC28" s="86">
        <f t="shared" si="11"/>
        <v>1635</v>
      </c>
      <c r="AD28" s="86">
        <f t="shared" si="11"/>
        <v>1908</v>
      </c>
      <c r="AE28" s="86">
        <f t="shared" si="11"/>
        <v>1218</v>
      </c>
      <c r="AF28" s="86">
        <f t="shared" si="11"/>
        <v>970</v>
      </c>
      <c r="AG28" s="86">
        <f t="shared" si="11"/>
        <v>1049</v>
      </c>
      <c r="AH28" s="86">
        <f t="shared" si="11"/>
        <v>770</v>
      </c>
      <c r="AI28" s="86">
        <f t="shared" si="11"/>
        <v>1070</v>
      </c>
      <c r="AJ28" s="86">
        <f t="shared" si="11"/>
        <v>1357</v>
      </c>
      <c r="AK28" s="86">
        <f t="shared" si="11"/>
        <v>1174</v>
      </c>
      <c r="AL28" s="86">
        <f t="shared" si="11"/>
        <v>1080</v>
      </c>
      <c r="AM28" s="86">
        <f t="shared" si="11"/>
        <v>1154</v>
      </c>
      <c r="AN28" s="86">
        <f t="shared" si="11"/>
        <v>1018</v>
      </c>
      <c r="AO28" s="86">
        <f t="shared" si="11"/>
        <v>1369</v>
      </c>
      <c r="AP28" s="86">
        <f t="shared" si="11"/>
        <v>573</v>
      </c>
      <c r="AQ28" s="86">
        <f t="shared" si="11"/>
        <v>1446</v>
      </c>
      <c r="AR28" s="86">
        <f t="shared" si="11"/>
        <v>972</v>
      </c>
      <c r="AS28" s="86">
        <f t="shared" si="11"/>
        <v>1084</v>
      </c>
      <c r="AT28" s="86">
        <f t="shared" si="11"/>
        <v>726</v>
      </c>
      <c r="AU28" s="86">
        <f t="shared" si="11"/>
        <v>1050</v>
      </c>
      <c r="AV28" s="86">
        <f t="shared" si="11"/>
        <v>1038</v>
      </c>
      <c r="AW28" s="86">
        <f t="shared" si="11"/>
        <v>1038</v>
      </c>
      <c r="AX28" s="86">
        <f t="shared" si="11"/>
        <v>882</v>
      </c>
      <c r="AY28" s="86">
        <f t="shared" si="11"/>
        <v>1059</v>
      </c>
      <c r="AZ28" s="86">
        <f t="shared" si="11"/>
        <v>1045</v>
      </c>
      <c r="BA28" s="86">
        <f t="shared" si="11"/>
        <v>3583</v>
      </c>
      <c r="BB28" s="86">
        <f t="shared" si="11"/>
        <v>1504</v>
      </c>
      <c r="BC28" s="86">
        <f t="shared" si="11"/>
        <v>1562</v>
      </c>
      <c r="BD28" s="86">
        <f t="shared" si="11"/>
        <v>1201</v>
      </c>
      <c r="BE28" s="86">
        <f t="shared" si="11"/>
        <v>1203</v>
      </c>
      <c r="BF28" s="86">
        <f t="shared" si="11"/>
        <v>876</v>
      </c>
      <c r="BG28" s="86">
        <f t="shared" si="11"/>
        <v>1283</v>
      </c>
      <c r="BH28" s="86">
        <f t="shared" si="11"/>
        <v>1167</v>
      </c>
      <c r="BI28" s="86">
        <f t="shared" si="11"/>
        <v>832</v>
      </c>
      <c r="BJ28" s="86">
        <f t="shared" si="11"/>
        <v>1108</v>
      </c>
      <c r="BK28" s="86">
        <f t="shared" si="11"/>
        <v>1131</v>
      </c>
      <c r="BL28" s="86">
        <f t="shared" si="11"/>
        <v>1418</v>
      </c>
      <c r="BM28" s="86">
        <f t="shared" si="11"/>
        <v>1199</v>
      </c>
      <c r="BN28" s="86">
        <f t="shared" si="11"/>
        <v>1493</v>
      </c>
      <c r="BO28" s="86">
        <f t="shared" si="11"/>
        <v>1678</v>
      </c>
      <c r="BP28" s="86">
        <f t="shared" si="11"/>
        <v>1327</v>
      </c>
      <c r="BQ28" s="86">
        <f t="shared" si="11"/>
        <v>547</v>
      </c>
      <c r="BR28" s="86">
        <f t="shared" si="11"/>
        <v>1228</v>
      </c>
      <c r="BS28" s="86">
        <f t="shared" si="11"/>
        <v>895</v>
      </c>
      <c r="BT28" s="86">
        <f t="shared" si="11"/>
        <v>1601</v>
      </c>
      <c r="BU28" s="86">
        <f t="shared" si="11"/>
        <v>2244</v>
      </c>
      <c r="BV28" s="86">
        <f t="shared" si="11"/>
        <v>1642</v>
      </c>
      <c r="BW28" s="86">
        <f t="shared" ref="BW28:CD28" si="12">BW10</f>
        <v>1069</v>
      </c>
      <c r="BX28" s="86">
        <f t="shared" si="12"/>
        <v>1203</v>
      </c>
      <c r="BY28" s="86">
        <f t="shared" si="12"/>
        <v>1602</v>
      </c>
      <c r="BZ28" s="86">
        <f t="shared" si="12"/>
        <v>1160</v>
      </c>
      <c r="CA28" s="86">
        <f t="shared" si="12"/>
        <v>1744</v>
      </c>
      <c r="CB28" s="86">
        <f t="shared" si="12"/>
        <v>1168</v>
      </c>
      <c r="CC28" s="86">
        <f t="shared" si="12"/>
        <v>1258</v>
      </c>
      <c r="CD28" s="86">
        <f t="shared" si="12"/>
        <v>1037</v>
      </c>
    </row>
    <row r="29" spans="1:82">
      <c r="A29" s="33" t="s">
        <v>29</v>
      </c>
      <c r="B29" s="86">
        <f t="shared" ref="B29:AF29" si="13">B14</f>
        <v>1166</v>
      </c>
      <c r="C29" s="86">
        <f t="shared" si="13"/>
        <v>1005</v>
      </c>
      <c r="D29" s="86">
        <f t="shared" si="13"/>
        <v>648</v>
      </c>
      <c r="E29" s="86">
        <f t="shared" si="13"/>
        <v>804</v>
      </c>
      <c r="F29" s="86">
        <f t="shared" si="13"/>
        <v>861</v>
      </c>
      <c r="G29" s="86">
        <f t="shared" si="13"/>
        <v>1307</v>
      </c>
      <c r="H29" s="86">
        <f t="shared" si="13"/>
        <v>822</v>
      </c>
      <c r="I29" s="86">
        <f t="shared" si="13"/>
        <v>933</v>
      </c>
      <c r="J29" s="86">
        <f t="shared" si="13"/>
        <v>818</v>
      </c>
      <c r="K29" s="86">
        <f t="shared" ref="K29:BV29" si="14">K14</f>
        <v>601</v>
      </c>
      <c r="L29" s="86">
        <f t="shared" si="14"/>
        <v>1415</v>
      </c>
      <c r="M29" s="86">
        <f t="shared" si="14"/>
        <v>962</v>
      </c>
      <c r="N29" s="86">
        <f t="shared" si="14"/>
        <v>631</v>
      </c>
      <c r="O29" s="86">
        <f t="shared" si="14"/>
        <v>1075</v>
      </c>
      <c r="P29" s="86">
        <f t="shared" si="14"/>
        <v>1524</v>
      </c>
      <c r="Q29" s="86">
        <f t="shared" si="14"/>
        <v>1391</v>
      </c>
      <c r="R29" s="86">
        <f t="shared" si="14"/>
        <v>1449</v>
      </c>
      <c r="S29" s="86">
        <f t="shared" si="14"/>
        <v>1113</v>
      </c>
      <c r="T29" s="86">
        <f t="shared" si="14"/>
        <v>1115</v>
      </c>
      <c r="U29" s="86">
        <f t="shared" si="14"/>
        <v>712</v>
      </c>
      <c r="V29" s="86">
        <f t="shared" si="14"/>
        <v>697</v>
      </c>
      <c r="W29" s="86">
        <f t="shared" si="14"/>
        <v>1821</v>
      </c>
      <c r="X29" s="86">
        <f t="shared" si="14"/>
        <v>2267</v>
      </c>
      <c r="Y29" s="86">
        <f t="shared" si="14"/>
        <v>1706</v>
      </c>
      <c r="Z29" s="86">
        <f t="shared" si="14"/>
        <v>980</v>
      </c>
      <c r="AA29" s="86">
        <f t="shared" si="14"/>
        <v>923</v>
      </c>
      <c r="AB29" s="86">
        <f t="shared" si="14"/>
        <v>1320</v>
      </c>
      <c r="AC29" s="86">
        <f t="shared" si="14"/>
        <v>1055</v>
      </c>
      <c r="AD29" s="86">
        <f t="shared" si="14"/>
        <v>1196</v>
      </c>
      <c r="AE29" s="86">
        <f t="shared" si="14"/>
        <v>1207</v>
      </c>
      <c r="AF29" s="86">
        <f t="shared" si="14"/>
        <v>1120</v>
      </c>
      <c r="AG29" s="86">
        <f t="shared" si="14"/>
        <v>1297</v>
      </c>
      <c r="AH29" s="86">
        <f t="shared" si="14"/>
        <v>1045</v>
      </c>
      <c r="AI29" s="86">
        <f t="shared" si="14"/>
        <v>1347</v>
      </c>
      <c r="AJ29" s="86">
        <f t="shared" si="14"/>
        <v>1138</v>
      </c>
      <c r="AK29" s="86">
        <f t="shared" si="14"/>
        <v>1008</v>
      </c>
      <c r="AL29" s="86">
        <f t="shared" si="14"/>
        <v>933</v>
      </c>
      <c r="AM29" s="86">
        <f t="shared" si="14"/>
        <v>705</v>
      </c>
      <c r="AN29" s="86">
        <f t="shared" si="14"/>
        <v>772</v>
      </c>
      <c r="AO29" s="86">
        <f t="shared" si="14"/>
        <v>607</v>
      </c>
      <c r="AP29" s="86">
        <f t="shared" si="14"/>
        <v>244</v>
      </c>
      <c r="AQ29" s="86">
        <f t="shared" si="14"/>
        <v>1327</v>
      </c>
      <c r="AR29" s="86">
        <f t="shared" si="14"/>
        <v>1029</v>
      </c>
      <c r="AS29" s="86">
        <f t="shared" si="14"/>
        <v>1224</v>
      </c>
      <c r="AT29" s="86">
        <f t="shared" si="14"/>
        <v>728</v>
      </c>
      <c r="AU29" s="86">
        <f t="shared" si="14"/>
        <v>1134</v>
      </c>
      <c r="AV29" s="86">
        <f t="shared" si="14"/>
        <v>812</v>
      </c>
      <c r="AW29" s="86">
        <f t="shared" si="14"/>
        <v>845</v>
      </c>
      <c r="AX29" s="86">
        <f t="shared" si="14"/>
        <v>674</v>
      </c>
      <c r="AY29" s="86">
        <f t="shared" si="14"/>
        <v>601</v>
      </c>
      <c r="AZ29" s="86">
        <f t="shared" si="14"/>
        <v>614</v>
      </c>
      <c r="BA29" s="86">
        <f t="shared" si="14"/>
        <v>1031</v>
      </c>
      <c r="BB29" s="86">
        <f t="shared" si="14"/>
        <v>935</v>
      </c>
      <c r="BC29" s="86">
        <f t="shared" si="14"/>
        <v>796</v>
      </c>
      <c r="BD29" s="86">
        <f t="shared" si="14"/>
        <v>705</v>
      </c>
      <c r="BE29" s="86">
        <f t="shared" si="14"/>
        <v>896</v>
      </c>
      <c r="BF29" s="86">
        <f t="shared" si="14"/>
        <v>659</v>
      </c>
      <c r="BG29" s="86">
        <f t="shared" si="14"/>
        <v>1160</v>
      </c>
      <c r="BH29" s="86">
        <f t="shared" si="14"/>
        <v>978</v>
      </c>
      <c r="BI29" s="86">
        <f t="shared" si="14"/>
        <v>648</v>
      </c>
      <c r="BJ29" s="86">
        <f t="shared" si="14"/>
        <v>677</v>
      </c>
      <c r="BK29" s="86">
        <f t="shared" si="14"/>
        <v>777</v>
      </c>
      <c r="BL29" s="86">
        <f t="shared" si="14"/>
        <v>772</v>
      </c>
      <c r="BM29" s="86">
        <f t="shared" si="14"/>
        <v>733</v>
      </c>
      <c r="BN29" s="86">
        <f t="shared" si="14"/>
        <v>556</v>
      </c>
      <c r="BO29" s="86">
        <f t="shared" si="14"/>
        <v>663</v>
      </c>
      <c r="BP29" s="86">
        <f t="shared" si="14"/>
        <v>962</v>
      </c>
      <c r="BQ29" s="86">
        <f t="shared" si="14"/>
        <v>864</v>
      </c>
      <c r="BR29" s="86">
        <f t="shared" si="14"/>
        <v>511</v>
      </c>
      <c r="BS29" s="86">
        <f t="shared" si="14"/>
        <v>1260</v>
      </c>
      <c r="BT29" s="86">
        <f t="shared" si="14"/>
        <v>905</v>
      </c>
      <c r="BU29" s="86">
        <f t="shared" si="14"/>
        <v>677</v>
      </c>
      <c r="BV29" s="86">
        <f t="shared" si="14"/>
        <v>1039</v>
      </c>
      <c r="BW29" s="86">
        <f t="shared" ref="BW29:CD29" si="15">BW14</f>
        <v>954</v>
      </c>
      <c r="BX29" s="86">
        <f t="shared" si="15"/>
        <v>770</v>
      </c>
      <c r="BY29" s="86">
        <f t="shared" si="15"/>
        <v>1152</v>
      </c>
      <c r="BZ29" s="86">
        <f t="shared" si="15"/>
        <v>961</v>
      </c>
      <c r="CA29" s="86">
        <f t="shared" si="15"/>
        <v>1490</v>
      </c>
      <c r="CB29" s="86">
        <f t="shared" si="15"/>
        <v>1489</v>
      </c>
      <c r="CC29" s="86">
        <f t="shared" si="15"/>
        <v>1466</v>
      </c>
      <c r="CD29" s="86">
        <f t="shared" si="15"/>
        <v>755</v>
      </c>
    </row>
    <row r="30" spans="1:82">
      <c r="A30" s="33" t="s">
        <v>8</v>
      </c>
      <c r="B30" s="86">
        <f t="shared" ref="B30:AF30" si="16">B12</f>
        <v>419</v>
      </c>
      <c r="C30" s="86">
        <f t="shared" si="16"/>
        <v>520</v>
      </c>
      <c r="D30" s="86">
        <f t="shared" si="16"/>
        <v>330</v>
      </c>
      <c r="E30" s="86">
        <f t="shared" si="16"/>
        <v>400</v>
      </c>
      <c r="F30" s="86">
        <f t="shared" si="16"/>
        <v>846</v>
      </c>
      <c r="G30" s="86">
        <f t="shared" si="16"/>
        <v>394</v>
      </c>
      <c r="H30" s="86">
        <f t="shared" si="16"/>
        <v>740</v>
      </c>
      <c r="I30" s="86">
        <f t="shared" si="16"/>
        <v>780</v>
      </c>
      <c r="J30" s="86">
        <f t="shared" si="16"/>
        <v>782</v>
      </c>
      <c r="K30" s="86">
        <f t="shared" ref="K30:BV30" si="17">K12</f>
        <v>425</v>
      </c>
      <c r="L30" s="86">
        <f t="shared" si="17"/>
        <v>878</v>
      </c>
      <c r="M30" s="86">
        <f t="shared" si="17"/>
        <v>923</v>
      </c>
      <c r="N30" s="86">
        <f t="shared" si="17"/>
        <v>507</v>
      </c>
      <c r="O30" s="86">
        <f t="shared" si="17"/>
        <v>906</v>
      </c>
      <c r="P30" s="86">
        <f t="shared" si="17"/>
        <v>585</v>
      </c>
      <c r="Q30" s="86">
        <f t="shared" si="17"/>
        <v>603</v>
      </c>
      <c r="R30" s="86">
        <f t="shared" si="17"/>
        <v>837</v>
      </c>
      <c r="S30" s="86">
        <f t="shared" si="17"/>
        <v>856</v>
      </c>
      <c r="T30" s="86">
        <f t="shared" si="17"/>
        <v>403</v>
      </c>
      <c r="U30" s="86">
        <f t="shared" si="17"/>
        <v>855</v>
      </c>
      <c r="V30" s="86">
        <f t="shared" si="17"/>
        <v>762</v>
      </c>
      <c r="W30" s="86">
        <f t="shared" si="17"/>
        <v>845</v>
      </c>
      <c r="X30" s="86">
        <f t="shared" si="17"/>
        <v>1044</v>
      </c>
      <c r="Y30" s="86">
        <f t="shared" si="17"/>
        <v>735</v>
      </c>
      <c r="Z30" s="86">
        <f t="shared" si="17"/>
        <v>818</v>
      </c>
      <c r="AA30" s="86">
        <f t="shared" si="17"/>
        <v>859</v>
      </c>
      <c r="AB30" s="86">
        <f t="shared" si="17"/>
        <v>886</v>
      </c>
      <c r="AC30" s="86">
        <f t="shared" si="17"/>
        <v>607</v>
      </c>
      <c r="AD30" s="86">
        <f t="shared" si="17"/>
        <v>453</v>
      </c>
      <c r="AE30" s="86">
        <f t="shared" si="17"/>
        <v>459</v>
      </c>
      <c r="AF30" s="86">
        <f t="shared" si="17"/>
        <v>421</v>
      </c>
      <c r="AG30" s="86">
        <f t="shared" si="17"/>
        <v>544</v>
      </c>
      <c r="AH30" s="86">
        <f t="shared" si="17"/>
        <v>537</v>
      </c>
      <c r="AI30" s="86">
        <f t="shared" si="17"/>
        <v>1017</v>
      </c>
      <c r="AJ30" s="86">
        <f t="shared" si="17"/>
        <v>742</v>
      </c>
      <c r="AK30" s="86">
        <f t="shared" si="17"/>
        <v>613</v>
      </c>
      <c r="AL30" s="86">
        <f t="shared" si="17"/>
        <v>490</v>
      </c>
      <c r="AM30" s="86">
        <f t="shared" si="17"/>
        <v>705</v>
      </c>
      <c r="AN30" s="86">
        <f t="shared" si="17"/>
        <v>647</v>
      </c>
      <c r="AO30" s="86">
        <f t="shared" si="17"/>
        <v>528</v>
      </c>
      <c r="AP30" s="86">
        <f t="shared" si="17"/>
        <v>433</v>
      </c>
      <c r="AQ30" s="86">
        <f t="shared" si="17"/>
        <v>534</v>
      </c>
      <c r="AR30" s="86">
        <f t="shared" si="17"/>
        <v>699</v>
      </c>
      <c r="AS30" s="86">
        <f t="shared" si="17"/>
        <v>863</v>
      </c>
      <c r="AT30" s="86">
        <f t="shared" si="17"/>
        <v>397</v>
      </c>
      <c r="AU30" s="86">
        <f t="shared" si="17"/>
        <v>599</v>
      </c>
      <c r="AV30" s="86">
        <f t="shared" si="17"/>
        <v>611</v>
      </c>
      <c r="AW30" s="86">
        <f t="shared" si="17"/>
        <v>909</v>
      </c>
      <c r="AX30" s="86">
        <f t="shared" si="17"/>
        <v>530</v>
      </c>
      <c r="AY30" s="86">
        <f t="shared" si="17"/>
        <v>481</v>
      </c>
      <c r="AZ30" s="86">
        <f t="shared" si="17"/>
        <v>452</v>
      </c>
      <c r="BA30" s="86">
        <f t="shared" si="17"/>
        <v>528</v>
      </c>
      <c r="BB30" s="86">
        <f t="shared" si="17"/>
        <v>805</v>
      </c>
      <c r="BC30" s="86">
        <f t="shared" si="17"/>
        <v>619</v>
      </c>
      <c r="BD30" s="86">
        <f t="shared" si="17"/>
        <v>426</v>
      </c>
      <c r="BE30" s="86">
        <f t="shared" si="17"/>
        <v>396</v>
      </c>
      <c r="BF30" s="86">
        <f t="shared" si="17"/>
        <v>260</v>
      </c>
      <c r="BG30" s="86">
        <f t="shared" si="17"/>
        <v>1079</v>
      </c>
      <c r="BH30" s="86">
        <f t="shared" si="17"/>
        <v>579</v>
      </c>
      <c r="BI30" s="86">
        <f t="shared" si="17"/>
        <v>724</v>
      </c>
      <c r="BJ30" s="86">
        <f t="shared" si="17"/>
        <v>670</v>
      </c>
      <c r="BK30" s="86">
        <f t="shared" si="17"/>
        <v>576</v>
      </c>
      <c r="BL30" s="86">
        <f t="shared" si="17"/>
        <v>521</v>
      </c>
      <c r="BM30" s="86">
        <f t="shared" si="17"/>
        <v>426</v>
      </c>
      <c r="BN30" s="86">
        <f t="shared" si="17"/>
        <v>640</v>
      </c>
      <c r="BO30" s="86">
        <f t="shared" si="17"/>
        <v>355</v>
      </c>
      <c r="BP30" s="86">
        <f t="shared" si="17"/>
        <v>527</v>
      </c>
      <c r="BQ30" s="86">
        <f t="shared" si="17"/>
        <v>717</v>
      </c>
      <c r="BR30" s="86">
        <f t="shared" si="17"/>
        <v>224</v>
      </c>
      <c r="BS30" s="86">
        <f t="shared" si="17"/>
        <v>1438</v>
      </c>
      <c r="BT30" s="86">
        <f t="shared" si="17"/>
        <v>724</v>
      </c>
      <c r="BU30" s="86">
        <f t="shared" si="17"/>
        <v>693</v>
      </c>
      <c r="BV30" s="86">
        <f t="shared" si="17"/>
        <v>781</v>
      </c>
      <c r="BW30" s="86">
        <f t="shared" ref="BW30:CD30" si="18">BW12</f>
        <v>900</v>
      </c>
      <c r="BX30" s="86">
        <f t="shared" si="18"/>
        <v>536</v>
      </c>
      <c r="BY30" s="86">
        <f t="shared" si="18"/>
        <v>704</v>
      </c>
      <c r="BZ30" s="86">
        <f t="shared" si="18"/>
        <v>648</v>
      </c>
      <c r="CA30" s="86">
        <f t="shared" si="18"/>
        <v>606</v>
      </c>
      <c r="CB30" s="86">
        <f t="shared" si="18"/>
        <v>707</v>
      </c>
      <c r="CC30" s="86">
        <f t="shared" si="18"/>
        <v>867</v>
      </c>
      <c r="CD30" s="86">
        <f t="shared" si="18"/>
        <v>731</v>
      </c>
    </row>
    <row r="31" spans="1:82" ht="13.5" thickBot="1">
      <c r="A31" s="34" t="s">
        <v>30</v>
      </c>
      <c r="B31" s="86">
        <f>B9</f>
        <v>499</v>
      </c>
      <c r="C31" s="86">
        <f t="shared" ref="C31:AF31" si="19">C9</f>
        <v>784</v>
      </c>
      <c r="D31" s="86">
        <f t="shared" si="19"/>
        <v>563</v>
      </c>
      <c r="E31" s="86">
        <f t="shared" si="19"/>
        <v>483</v>
      </c>
      <c r="F31" s="86">
        <f t="shared" si="19"/>
        <v>485</v>
      </c>
      <c r="G31" s="86">
        <f t="shared" si="19"/>
        <v>503</v>
      </c>
      <c r="H31" s="86">
        <f t="shared" si="19"/>
        <v>482</v>
      </c>
      <c r="I31" s="86">
        <f t="shared" si="19"/>
        <v>394</v>
      </c>
      <c r="J31" s="86">
        <f t="shared" si="19"/>
        <v>375</v>
      </c>
      <c r="K31" s="86">
        <f t="shared" ref="K31:BV31" si="20">K9</f>
        <v>431</v>
      </c>
      <c r="L31" s="86">
        <f t="shared" si="20"/>
        <v>563</v>
      </c>
      <c r="M31" s="86">
        <f t="shared" si="20"/>
        <v>305</v>
      </c>
      <c r="N31" s="86">
        <f t="shared" si="20"/>
        <v>491</v>
      </c>
      <c r="O31" s="86">
        <f t="shared" si="20"/>
        <v>333</v>
      </c>
      <c r="P31" s="86">
        <f t="shared" si="20"/>
        <v>468</v>
      </c>
      <c r="Q31" s="86">
        <f t="shared" si="20"/>
        <v>342</v>
      </c>
      <c r="R31" s="86">
        <f t="shared" si="20"/>
        <v>343</v>
      </c>
      <c r="S31" s="86">
        <f t="shared" si="20"/>
        <v>423</v>
      </c>
      <c r="T31" s="86">
        <f t="shared" si="20"/>
        <v>448</v>
      </c>
      <c r="U31" s="86">
        <f t="shared" si="20"/>
        <v>518</v>
      </c>
      <c r="V31" s="86">
        <f t="shared" si="20"/>
        <v>707</v>
      </c>
      <c r="W31" s="86">
        <f t="shared" si="20"/>
        <v>502</v>
      </c>
      <c r="X31" s="86">
        <f t="shared" si="20"/>
        <v>622</v>
      </c>
      <c r="Y31" s="86">
        <f t="shared" si="20"/>
        <v>608</v>
      </c>
      <c r="Z31" s="86">
        <f t="shared" si="20"/>
        <v>616</v>
      </c>
      <c r="AA31" s="86">
        <f t="shared" si="20"/>
        <v>592</v>
      </c>
      <c r="AB31" s="86">
        <f t="shared" si="20"/>
        <v>488</v>
      </c>
      <c r="AC31" s="86">
        <f t="shared" si="20"/>
        <v>299</v>
      </c>
      <c r="AD31" s="86">
        <f t="shared" si="20"/>
        <v>195</v>
      </c>
      <c r="AE31" s="86">
        <f t="shared" si="20"/>
        <v>287</v>
      </c>
      <c r="AF31" s="86">
        <f t="shared" si="20"/>
        <v>258</v>
      </c>
      <c r="AG31" s="86">
        <f t="shared" si="20"/>
        <v>136</v>
      </c>
      <c r="AH31" s="86">
        <f t="shared" si="20"/>
        <v>163</v>
      </c>
      <c r="AI31" s="86">
        <f t="shared" si="20"/>
        <v>318</v>
      </c>
      <c r="AJ31" s="86">
        <f t="shared" si="20"/>
        <v>173</v>
      </c>
      <c r="AK31" s="86">
        <f t="shared" si="20"/>
        <v>199</v>
      </c>
      <c r="AL31" s="86">
        <f t="shared" si="20"/>
        <v>263</v>
      </c>
      <c r="AM31" s="86">
        <f t="shared" si="20"/>
        <v>363</v>
      </c>
      <c r="AN31" s="86">
        <f t="shared" si="20"/>
        <v>192</v>
      </c>
      <c r="AO31" s="86">
        <f t="shared" si="20"/>
        <v>182</v>
      </c>
      <c r="AP31" s="86">
        <f t="shared" si="20"/>
        <v>97</v>
      </c>
      <c r="AQ31" s="86">
        <f t="shared" si="20"/>
        <v>547</v>
      </c>
      <c r="AR31" s="86">
        <f t="shared" si="20"/>
        <v>277</v>
      </c>
      <c r="AS31" s="86">
        <f t="shared" si="20"/>
        <v>294</v>
      </c>
      <c r="AT31" s="86">
        <f t="shared" si="20"/>
        <v>167</v>
      </c>
      <c r="AU31" s="86">
        <f t="shared" si="20"/>
        <v>338</v>
      </c>
      <c r="AV31" s="86">
        <f t="shared" si="20"/>
        <v>253</v>
      </c>
      <c r="AW31" s="86">
        <f t="shared" si="20"/>
        <v>215</v>
      </c>
      <c r="AX31" s="86">
        <f t="shared" si="20"/>
        <v>248</v>
      </c>
      <c r="AY31" s="86">
        <f t="shared" si="20"/>
        <v>282</v>
      </c>
      <c r="AZ31" s="86">
        <f t="shared" si="20"/>
        <v>174</v>
      </c>
      <c r="BA31" s="86">
        <f t="shared" si="20"/>
        <v>286</v>
      </c>
      <c r="BB31" s="86">
        <f t="shared" si="20"/>
        <v>750</v>
      </c>
      <c r="BC31" s="86">
        <f t="shared" si="20"/>
        <v>409</v>
      </c>
      <c r="BD31" s="86">
        <f t="shared" si="20"/>
        <v>401</v>
      </c>
      <c r="BE31" s="86">
        <f t="shared" si="20"/>
        <v>255</v>
      </c>
      <c r="BF31" s="86">
        <f t="shared" si="20"/>
        <v>94</v>
      </c>
      <c r="BG31" s="86">
        <f t="shared" si="20"/>
        <v>371</v>
      </c>
      <c r="BH31" s="86">
        <f t="shared" si="20"/>
        <v>0</v>
      </c>
      <c r="BI31" s="86">
        <f t="shared" si="20"/>
        <v>0</v>
      </c>
      <c r="BJ31" s="86">
        <f t="shared" si="20"/>
        <v>129</v>
      </c>
      <c r="BK31" s="86">
        <f t="shared" si="20"/>
        <v>293</v>
      </c>
      <c r="BL31" s="86">
        <f t="shared" si="20"/>
        <v>285</v>
      </c>
      <c r="BM31" s="86">
        <f t="shared" si="20"/>
        <v>575</v>
      </c>
      <c r="BN31" s="86">
        <f t="shared" si="20"/>
        <v>111</v>
      </c>
      <c r="BO31" s="86">
        <f t="shared" si="20"/>
        <v>373</v>
      </c>
      <c r="BP31" s="86">
        <f t="shared" si="20"/>
        <v>303</v>
      </c>
      <c r="BQ31" s="86">
        <f t="shared" si="20"/>
        <v>318</v>
      </c>
      <c r="BR31" s="86">
        <f t="shared" si="20"/>
        <v>242</v>
      </c>
      <c r="BS31" s="86">
        <f t="shared" si="20"/>
        <v>382</v>
      </c>
      <c r="BT31" s="86">
        <f t="shared" si="20"/>
        <v>352</v>
      </c>
      <c r="BU31" s="86">
        <f t="shared" si="20"/>
        <v>310</v>
      </c>
      <c r="BV31" s="86">
        <f t="shared" si="20"/>
        <v>370</v>
      </c>
      <c r="BW31" s="86">
        <f t="shared" ref="BW31:CD31" si="21">BW9</f>
        <v>551</v>
      </c>
      <c r="BX31" s="86">
        <f t="shared" si="21"/>
        <v>319</v>
      </c>
      <c r="BY31" s="86">
        <f t="shared" si="21"/>
        <v>408</v>
      </c>
      <c r="BZ31" s="86">
        <f t="shared" si="21"/>
        <v>413</v>
      </c>
      <c r="CA31" s="86">
        <f t="shared" si="21"/>
        <v>453</v>
      </c>
      <c r="CB31" s="86">
        <f t="shared" si="21"/>
        <v>504</v>
      </c>
      <c r="CC31" s="86">
        <f t="shared" si="21"/>
        <v>461</v>
      </c>
      <c r="CD31" s="86">
        <f t="shared" si="21"/>
        <v>238</v>
      </c>
    </row>
    <row r="32" spans="1:82" ht="13.5" thickBot="1">
      <c r="A32" s="31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6"/>
      <c r="BM32" s="86"/>
      <c r="BY32" s="73"/>
    </row>
    <row r="33" spans="1:82" ht="13.5" thickBot="1">
      <c r="A33" s="37" t="s">
        <v>33</v>
      </c>
      <c r="B33" s="87" t="s">
        <v>35</v>
      </c>
      <c r="C33" s="87" t="s">
        <v>35</v>
      </c>
      <c r="D33" s="87" t="s">
        <v>35</v>
      </c>
      <c r="E33" s="87" t="s">
        <v>35</v>
      </c>
      <c r="F33" s="87" t="s">
        <v>35</v>
      </c>
      <c r="G33" s="87" t="s">
        <v>35</v>
      </c>
      <c r="H33" s="87" t="s">
        <v>35</v>
      </c>
      <c r="I33" s="87" t="s">
        <v>35</v>
      </c>
      <c r="J33" s="87" t="s">
        <v>35</v>
      </c>
      <c r="K33" s="87" t="s">
        <v>35</v>
      </c>
      <c r="L33" s="87" t="s">
        <v>35</v>
      </c>
      <c r="M33" s="87" t="s">
        <v>35</v>
      </c>
      <c r="N33" s="87" t="s">
        <v>35</v>
      </c>
      <c r="O33" s="87" t="s">
        <v>35</v>
      </c>
      <c r="P33" s="87" t="s">
        <v>35</v>
      </c>
      <c r="Q33" s="87" t="s">
        <v>35</v>
      </c>
      <c r="R33" s="87" t="s">
        <v>35</v>
      </c>
      <c r="S33" s="87" t="s">
        <v>35</v>
      </c>
      <c r="T33" s="87" t="s">
        <v>35</v>
      </c>
      <c r="U33" s="87" t="s">
        <v>35</v>
      </c>
      <c r="V33" s="87" t="s">
        <v>35</v>
      </c>
      <c r="W33" s="87" t="s">
        <v>35</v>
      </c>
      <c r="X33" s="87" t="s">
        <v>35</v>
      </c>
      <c r="Y33" s="87" t="s">
        <v>35</v>
      </c>
      <c r="Z33" s="87" t="s">
        <v>35</v>
      </c>
      <c r="AA33" s="87" t="s">
        <v>35</v>
      </c>
      <c r="AB33" s="87" t="s">
        <v>35</v>
      </c>
      <c r="AC33" s="87" t="s">
        <v>35</v>
      </c>
      <c r="AD33" s="87" t="s">
        <v>35</v>
      </c>
      <c r="AE33" s="87" t="s">
        <v>35</v>
      </c>
      <c r="AF33" s="87" t="s">
        <v>35</v>
      </c>
      <c r="AG33" s="87" t="s">
        <v>35</v>
      </c>
      <c r="AH33" s="87" t="s">
        <v>35</v>
      </c>
      <c r="AI33" s="87" t="s">
        <v>35</v>
      </c>
      <c r="AJ33" s="87" t="s">
        <v>35</v>
      </c>
      <c r="AK33" s="87" t="s">
        <v>35</v>
      </c>
      <c r="AL33" s="87" t="s">
        <v>35</v>
      </c>
      <c r="AM33" s="87" t="s">
        <v>35</v>
      </c>
      <c r="AN33" s="87" t="s">
        <v>35</v>
      </c>
      <c r="AO33" s="87" t="s">
        <v>35</v>
      </c>
      <c r="AP33" s="87" t="s">
        <v>35</v>
      </c>
      <c r="AQ33" s="87" t="s">
        <v>35</v>
      </c>
      <c r="AR33" s="87" t="s">
        <v>35</v>
      </c>
      <c r="AS33" s="87" t="s">
        <v>35</v>
      </c>
      <c r="AT33" s="87" t="s">
        <v>35</v>
      </c>
      <c r="AU33" s="87" t="s">
        <v>35</v>
      </c>
      <c r="AV33" s="87" t="s">
        <v>35</v>
      </c>
      <c r="AW33" s="87" t="s">
        <v>35</v>
      </c>
      <c r="AX33" s="87" t="s">
        <v>35</v>
      </c>
      <c r="AY33" s="87" t="s">
        <v>35</v>
      </c>
      <c r="AZ33" s="87" t="s">
        <v>35</v>
      </c>
      <c r="BA33" s="87" t="s">
        <v>35</v>
      </c>
      <c r="BB33" s="87" t="s">
        <v>35</v>
      </c>
      <c r="BC33" s="87" t="s">
        <v>35</v>
      </c>
      <c r="BD33" s="87" t="s">
        <v>35</v>
      </c>
      <c r="BE33" s="87" t="s">
        <v>35</v>
      </c>
      <c r="BF33" s="87" t="s">
        <v>35</v>
      </c>
      <c r="BG33" s="87" t="s">
        <v>35</v>
      </c>
      <c r="BH33" s="87" t="s">
        <v>35</v>
      </c>
      <c r="BI33" s="87" t="s">
        <v>35</v>
      </c>
      <c r="BJ33" s="87" t="s">
        <v>35</v>
      </c>
      <c r="BK33" s="87" t="s">
        <v>35</v>
      </c>
      <c r="BL33" s="87" t="s">
        <v>35</v>
      </c>
      <c r="BM33" s="87" t="s">
        <v>35</v>
      </c>
      <c r="BN33" s="87" t="s">
        <v>35</v>
      </c>
      <c r="BO33" s="87" t="s">
        <v>35</v>
      </c>
      <c r="BP33" s="87" t="s">
        <v>35</v>
      </c>
      <c r="BQ33" s="87" t="s">
        <v>35</v>
      </c>
      <c r="BR33" s="87" t="s">
        <v>35</v>
      </c>
      <c r="BS33" s="87" t="s">
        <v>35</v>
      </c>
      <c r="BT33" s="87" t="s">
        <v>35</v>
      </c>
      <c r="BU33" s="87" t="s">
        <v>35</v>
      </c>
      <c r="BV33" s="111" t="s">
        <v>35</v>
      </c>
      <c r="BW33" s="111" t="s">
        <v>35</v>
      </c>
      <c r="BX33" s="112" t="s">
        <v>35</v>
      </c>
      <c r="BY33" s="112" t="s">
        <v>35</v>
      </c>
      <c r="BZ33" s="112" t="s">
        <v>35</v>
      </c>
      <c r="CA33" s="112" t="s">
        <v>35</v>
      </c>
      <c r="CB33" s="112" t="s">
        <v>35</v>
      </c>
      <c r="CC33" s="112" t="s">
        <v>35</v>
      </c>
      <c r="CD33" s="112" t="s">
        <v>35</v>
      </c>
    </row>
    <row r="34" spans="1:82">
      <c r="A34" s="38" t="s">
        <v>31</v>
      </c>
      <c r="B34" s="88">
        <f>B26/B$20*100</f>
        <v>77.517881306785227</v>
      </c>
      <c r="C34" s="88">
        <f t="shared" ref="C34:AC34" si="22">C26/C$20*100</f>
        <v>76.773119122257043</v>
      </c>
      <c r="D34" s="88">
        <f t="shared" si="22"/>
        <v>77.241262873543818</v>
      </c>
      <c r="E34" s="88">
        <f t="shared" si="22"/>
        <v>82.190693521182652</v>
      </c>
      <c r="F34" s="88">
        <f t="shared" si="22"/>
        <v>72.997508009967959</v>
      </c>
      <c r="G34" s="88">
        <f t="shared" si="22"/>
        <v>79.996278377372533</v>
      </c>
      <c r="H34" s="88">
        <f t="shared" si="22"/>
        <v>77.293648358392147</v>
      </c>
      <c r="I34" s="88">
        <f t="shared" si="22"/>
        <v>77.045308138286444</v>
      </c>
      <c r="J34" s="88">
        <f t="shared" si="22"/>
        <v>75.515877258633594</v>
      </c>
      <c r="K34" s="88">
        <f t="shared" si="22"/>
        <v>72.494871390247752</v>
      </c>
      <c r="L34" s="88">
        <f t="shared" si="22"/>
        <v>82.421688662744472</v>
      </c>
      <c r="M34" s="88">
        <f t="shared" si="22"/>
        <v>79.851463521188293</v>
      </c>
      <c r="N34" s="88">
        <f t="shared" si="22"/>
        <v>78.780989498755005</v>
      </c>
      <c r="O34" s="88">
        <f t="shared" si="22"/>
        <v>78.812364934698863</v>
      </c>
      <c r="P34" s="88">
        <f t="shared" si="22"/>
        <v>81.305881387909125</v>
      </c>
      <c r="Q34" s="88">
        <f t="shared" si="22"/>
        <v>77.876362233580863</v>
      </c>
      <c r="R34" s="88">
        <f t="shared" si="22"/>
        <v>79.225215433584353</v>
      </c>
      <c r="S34" s="88">
        <f t="shared" si="22"/>
        <v>80.634272008528029</v>
      </c>
      <c r="T34" s="88">
        <f t="shared" si="22"/>
        <v>76.966955153422504</v>
      </c>
      <c r="U34" s="88">
        <f t="shared" si="22"/>
        <v>78.960686850429283</v>
      </c>
      <c r="V34" s="88">
        <f t="shared" si="22"/>
        <v>80.943324457968814</v>
      </c>
      <c r="W34" s="88">
        <f t="shared" si="22"/>
        <v>79.941690962099116</v>
      </c>
      <c r="X34" s="88">
        <f t="shared" si="22"/>
        <v>79.966122574684334</v>
      </c>
      <c r="Y34" s="88">
        <f t="shared" si="22"/>
        <v>80.010928961748633</v>
      </c>
      <c r="Z34" s="88">
        <f t="shared" si="22"/>
        <v>80.88080477248802</v>
      </c>
      <c r="AA34" s="88">
        <f t="shared" si="22"/>
        <v>80.207128852244736</v>
      </c>
      <c r="AB34" s="88">
        <f t="shared" si="22"/>
        <v>80.205516495402918</v>
      </c>
      <c r="AC34" s="88">
        <f t="shared" si="22"/>
        <v>83.970196185658622</v>
      </c>
      <c r="AD34" s="88">
        <f t="shared" ref="AD34:AF39" si="23">AD26/AD$20*100</f>
        <v>80.881575967997591</v>
      </c>
      <c r="AE34" s="88">
        <f t="shared" si="23"/>
        <v>77.711157455682994</v>
      </c>
      <c r="AF34" s="88">
        <f t="shared" si="23"/>
        <v>84.518348623853214</v>
      </c>
      <c r="AG34" s="88">
        <f t="shared" ref="AG34:AM34" si="24">AG26/AG$20*100</f>
        <v>83.444316877152701</v>
      </c>
      <c r="AH34" s="88">
        <f t="shared" si="24"/>
        <v>72.251679038529517</v>
      </c>
      <c r="AI34" s="88">
        <f t="shared" si="24"/>
        <v>80.592614432077838</v>
      </c>
      <c r="AJ34" s="88">
        <f t="shared" si="24"/>
        <v>83.099620216184633</v>
      </c>
      <c r="AK34" s="88">
        <f t="shared" ref="AK34:AL39" si="25">AK26/AK$20*100</f>
        <v>80.612244897959187</v>
      </c>
      <c r="AL34" s="88">
        <f t="shared" si="25"/>
        <v>80.745532963647577</v>
      </c>
      <c r="AM34" s="88">
        <f t="shared" si="24"/>
        <v>83.522884882108187</v>
      </c>
      <c r="AN34" s="88">
        <f t="shared" ref="AN34:BT34" si="26">AN26/AN$20*100</f>
        <v>78.754931203694795</v>
      </c>
      <c r="AO34" s="88">
        <f t="shared" si="26"/>
        <v>77.610503282275715</v>
      </c>
      <c r="AP34" s="88">
        <f t="shared" si="26"/>
        <v>75.588865096359754</v>
      </c>
      <c r="AQ34" s="88">
        <f t="shared" si="26"/>
        <v>84.151233250832121</v>
      </c>
      <c r="AR34" s="88">
        <f t="shared" si="26"/>
        <v>79.184374717424717</v>
      </c>
      <c r="AS34" s="88">
        <f t="shared" si="26"/>
        <v>83.145953610857887</v>
      </c>
      <c r="AT34" s="88">
        <f t="shared" si="26"/>
        <v>79.267791032496916</v>
      </c>
      <c r="AU34" s="88">
        <f t="shared" si="26"/>
        <v>81.854249321361451</v>
      </c>
      <c r="AV34" s="88">
        <f t="shared" si="26"/>
        <v>80.337135358837187</v>
      </c>
      <c r="AW34" s="88">
        <f t="shared" si="26"/>
        <v>80.262135922330103</v>
      </c>
      <c r="AX34" s="88">
        <f t="shared" si="26"/>
        <v>83.949548658340547</v>
      </c>
      <c r="AY34" s="88">
        <f t="shared" si="26"/>
        <v>80.959615141157101</v>
      </c>
      <c r="AZ34" s="88">
        <f t="shared" si="26"/>
        <v>82.309754107912838</v>
      </c>
      <c r="BA34" s="88">
        <f t="shared" si="26"/>
        <v>70.406591198338802</v>
      </c>
      <c r="BB34" s="88">
        <f t="shared" si="26"/>
        <v>82.623705408515534</v>
      </c>
      <c r="BC34" s="88">
        <f t="shared" si="26"/>
        <v>80.915473693808707</v>
      </c>
      <c r="BD34" s="88">
        <f t="shared" si="26"/>
        <v>77.251240841408659</v>
      </c>
      <c r="BE34" s="88">
        <f t="shared" si="26"/>
        <v>78.957100591715985</v>
      </c>
      <c r="BF34" s="88">
        <f t="shared" si="26"/>
        <v>79.411764705882348</v>
      </c>
      <c r="BG34" s="88">
        <f t="shared" si="26"/>
        <v>80.837912087912088</v>
      </c>
      <c r="BH34" s="88">
        <f t="shared" si="26"/>
        <v>78.911417109400418</v>
      </c>
      <c r="BI34" s="88">
        <f t="shared" si="26"/>
        <v>78.929188255613127</v>
      </c>
      <c r="BJ34" s="88">
        <f t="shared" si="26"/>
        <v>78.991130820399107</v>
      </c>
      <c r="BK34" s="88">
        <f t="shared" si="26"/>
        <v>77.561427909133045</v>
      </c>
      <c r="BL34" s="88">
        <f t="shared" si="26"/>
        <v>79.370973026100259</v>
      </c>
      <c r="BM34" s="88">
        <f t="shared" si="26"/>
        <v>77.730170341728495</v>
      </c>
      <c r="BN34" s="88">
        <f t="shared" si="26"/>
        <v>74.335338637686789</v>
      </c>
      <c r="BO34" s="88">
        <f t="shared" si="26"/>
        <v>79.975579975579976</v>
      </c>
      <c r="BP34" s="88">
        <f t="shared" si="26"/>
        <v>77.138557703437897</v>
      </c>
      <c r="BQ34" s="88">
        <f t="shared" si="26"/>
        <v>77.379883251010327</v>
      </c>
      <c r="BR34" s="88">
        <f t="shared" si="26"/>
        <v>75.079264426125562</v>
      </c>
      <c r="BS34" s="88">
        <f t="shared" si="26"/>
        <v>76.061867001648736</v>
      </c>
      <c r="BT34" s="88">
        <f t="shared" si="26"/>
        <v>78.280542986425345</v>
      </c>
      <c r="BU34" s="88">
        <f>BU26/BU$20*100</f>
        <v>78.3553013346597</v>
      </c>
      <c r="BV34" s="88">
        <f t="shared" ref="BV34:CD34" si="27">BV26/BV20*100</f>
        <v>72.822409316232594</v>
      </c>
      <c r="BW34" s="88">
        <f t="shared" si="27"/>
        <v>76.655974338412193</v>
      </c>
      <c r="BX34" s="88">
        <f t="shared" si="27"/>
        <v>76.484061843863344</v>
      </c>
      <c r="BY34" s="119">
        <f t="shared" si="27"/>
        <v>78.539600402472331</v>
      </c>
      <c r="BZ34" s="88">
        <f t="shared" si="27"/>
        <v>77.458911692071879</v>
      </c>
      <c r="CA34" s="88">
        <f t="shared" si="27"/>
        <v>79.769161993009831</v>
      </c>
      <c r="CB34" s="119">
        <f t="shared" si="27"/>
        <v>77.356952268010673</v>
      </c>
      <c r="CC34" s="88">
        <f t="shared" si="27"/>
        <v>80.415719389412146</v>
      </c>
      <c r="CD34" s="88">
        <f t="shared" si="27"/>
        <v>77.0890979524073</v>
      </c>
    </row>
    <row r="35" spans="1:82">
      <c r="A35" s="38" t="str">
        <f>A27</f>
        <v>Durban</v>
      </c>
      <c r="B35" s="88">
        <f t="shared" ref="B35:B38" si="28">B27/B$20*100</f>
        <v>44.964237386429538</v>
      </c>
      <c r="C35" s="88">
        <f t="shared" ref="C35:AC39" si="29">C27/C$20*100</f>
        <v>44.151645768025077</v>
      </c>
      <c r="D35" s="88">
        <f t="shared" si="29"/>
        <v>38.781023130170524</v>
      </c>
      <c r="E35" s="88">
        <f t="shared" si="29"/>
        <v>54.122432781029858</v>
      </c>
      <c r="F35" s="88">
        <f t="shared" si="29"/>
        <v>45.140619437522247</v>
      </c>
      <c r="G35" s="88">
        <f t="shared" si="29"/>
        <v>46.752884257536287</v>
      </c>
      <c r="H35" s="88">
        <f t="shared" si="29"/>
        <v>43.131840032729876</v>
      </c>
      <c r="I35" s="88">
        <f t="shared" si="29"/>
        <v>42.344857204208722</v>
      </c>
      <c r="J35" s="88">
        <f t="shared" si="29"/>
        <v>43.53683310167861</v>
      </c>
      <c r="K35" s="88">
        <f t="shared" si="29"/>
        <v>37.383620009468203</v>
      </c>
      <c r="L35" s="88">
        <f t="shared" si="29"/>
        <v>46.446175862617267</v>
      </c>
      <c r="M35" s="88">
        <f t="shared" si="29"/>
        <v>49.174311926605505</v>
      </c>
      <c r="N35" s="88">
        <f t="shared" si="29"/>
        <v>48.944462487820722</v>
      </c>
      <c r="O35" s="88">
        <f t="shared" si="29"/>
        <v>47.242318895048392</v>
      </c>
      <c r="P35" s="88">
        <f t="shared" si="29"/>
        <v>51.784103026823068</v>
      </c>
      <c r="Q35" s="88">
        <f t="shared" si="29"/>
        <v>44.584820136946668</v>
      </c>
      <c r="R35" s="88">
        <f t="shared" si="29"/>
        <v>48.823849080040368</v>
      </c>
      <c r="S35" s="88">
        <f t="shared" si="29"/>
        <v>49.009505196766455</v>
      </c>
      <c r="T35" s="88">
        <f t="shared" si="29"/>
        <v>45.957907159716761</v>
      </c>
      <c r="U35" s="88">
        <f t="shared" si="29"/>
        <v>49.489380930863078</v>
      </c>
      <c r="V35" s="88">
        <f t="shared" si="29"/>
        <v>51.103081019399013</v>
      </c>
      <c r="W35" s="88">
        <f t="shared" si="29"/>
        <v>50.371720116618079</v>
      </c>
      <c r="X35" s="88">
        <f t="shared" si="29"/>
        <v>54.552920644697664</v>
      </c>
      <c r="Y35" s="88">
        <f t="shared" si="29"/>
        <v>55.251366120218584</v>
      </c>
      <c r="Z35" s="88">
        <f t="shared" si="29"/>
        <v>61.293718563574686</v>
      </c>
      <c r="AA35" s="88">
        <f t="shared" si="29"/>
        <v>56.281735458247454</v>
      </c>
      <c r="AB35" s="88">
        <f t="shared" si="29"/>
        <v>53.190914007571664</v>
      </c>
      <c r="AC35" s="88">
        <f t="shared" si="29"/>
        <v>59.388885091257094</v>
      </c>
      <c r="AD35" s="88">
        <f t="shared" si="23"/>
        <v>52.562457543965579</v>
      </c>
      <c r="AE35" s="88">
        <f t="shared" si="23"/>
        <v>50.156412930135566</v>
      </c>
      <c r="AF35" s="88">
        <f t="shared" si="23"/>
        <v>61.836500655307994</v>
      </c>
      <c r="AG35" s="88">
        <f t="shared" ref="AG35:AM35" si="30">AG27/AG$20*100</f>
        <v>60.283199387677001</v>
      </c>
      <c r="AH35" s="88">
        <f t="shared" si="30"/>
        <v>50.026511134676568</v>
      </c>
      <c r="AI35" s="88">
        <f t="shared" si="30"/>
        <v>52.937274268445492</v>
      </c>
      <c r="AJ35" s="88">
        <f t="shared" si="30"/>
        <v>58.194566170026299</v>
      </c>
      <c r="AK35" s="88">
        <f t="shared" si="25"/>
        <v>55.570424891267976</v>
      </c>
      <c r="AL35" s="88">
        <f t="shared" si="25"/>
        <v>52.34134319162046</v>
      </c>
      <c r="AM35" s="88">
        <f t="shared" si="30"/>
        <v>56.458622283864997</v>
      </c>
      <c r="AN35" s="88">
        <f t="shared" ref="AN35:AZ35" si="31">AN27/AN$20*100</f>
        <v>53.459058982007122</v>
      </c>
      <c r="AO35" s="88">
        <f t="shared" si="31"/>
        <v>54.100656455142229</v>
      </c>
      <c r="AP35" s="88">
        <f t="shared" si="31"/>
        <v>46.745182012847962</v>
      </c>
      <c r="AQ35" s="88">
        <f t="shared" si="31"/>
        <v>51.258854655628575</v>
      </c>
      <c r="AR35" s="88">
        <f t="shared" si="31"/>
        <v>52.265123428881452</v>
      </c>
      <c r="AS35" s="88">
        <f t="shared" si="31"/>
        <v>48.05023802289071</v>
      </c>
      <c r="AT35" s="88">
        <f t="shared" si="31"/>
        <v>51.597422185657479</v>
      </c>
      <c r="AU35" s="88">
        <f t="shared" si="31"/>
        <v>49.26915848820213</v>
      </c>
      <c r="AV35" s="88">
        <f t="shared" si="31"/>
        <v>52.942363985061071</v>
      </c>
      <c r="AW35" s="88">
        <f t="shared" si="31"/>
        <v>51.067961165048544</v>
      </c>
      <c r="AX35" s="88">
        <f t="shared" si="31"/>
        <v>55.088413503153213</v>
      </c>
      <c r="AY35" s="88">
        <f t="shared" si="31"/>
        <v>50.284846183061148</v>
      </c>
      <c r="AZ35" s="88">
        <f t="shared" si="31"/>
        <v>55.681156042419303</v>
      </c>
      <c r="BA35" s="88">
        <f t="shared" ref="BA35:BB39" si="32">BA27/BA$20*100</f>
        <v>34.047826378190102</v>
      </c>
      <c r="BB35" s="88">
        <f t="shared" si="32"/>
        <v>47.269186509692837</v>
      </c>
      <c r="BC35" s="88">
        <f t="shared" ref="BC35:BR35" si="33">BC27/BC$20*100</f>
        <v>50.041032187471501</v>
      </c>
      <c r="BD35" s="88">
        <f t="shared" si="33"/>
        <v>44.953911604821556</v>
      </c>
      <c r="BE35" s="88">
        <f t="shared" si="33"/>
        <v>45.056706114398423</v>
      </c>
      <c r="BF35" s="88">
        <f t="shared" si="33"/>
        <v>49.216751918158572</v>
      </c>
      <c r="BG35" s="88">
        <f t="shared" si="33"/>
        <v>47.415865384615387</v>
      </c>
      <c r="BH35" s="88">
        <f t="shared" si="33"/>
        <v>49.376558603491269</v>
      </c>
      <c r="BI35" s="88">
        <f t="shared" si="33"/>
        <v>49.647934103892652</v>
      </c>
      <c r="BJ35" s="88">
        <f t="shared" si="33"/>
        <v>43.18181818181818</v>
      </c>
      <c r="BK35" s="88">
        <f t="shared" si="33"/>
        <v>45.375521557719054</v>
      </c>
      <c r="BL35" s="88">
        <f t="shared" si="33"/>
        <v>46.652833897564705</v>
      </c>
      <c r="BM35" s="88">
        <f t="shared" si="33"/>
        <v>47.079109624830181</v>
      </c>
      <c r="BN35" s="88">
        <f t="shared" si="33"/>
        <v>47.166699010285271</v>
      </c>
      <c r="BO35" s="88">
        <f t="shared" si="33"/>
        <v>42.503052503052501</v>
      </c>
      <c r="BP35" s="88">
        <f t="shared" si="33"/>
        <v>41.034841995601347</v>
      </c>
      <c r="BQ35" s="88">
        <f t="shared" si="33"/>
        <v>49.921418949259092</v>
      </c>
      <c r="BR35" s="88">
        <f t="shared" si="33"/>
        <v>40.12365250475586</v>
      </c>
      <c r="BS35" s="88">
        <f t="shared" ref="BS35:BU39" si="34">BS27/BS$20*100</f>
        <v>44.853576195336423</v>
      </c>
      <c r="BT35" s="88">
        <f t="shared" si="34"/>
        <v>48.811188811188813</v>
      </c>
      <c r="BU35" s="88">
        <f t="shared" si="34"/>
        <v>45.826079747989724</v>
      </c>
      <c r="BV35" s="88">
        <f t="shared" ref="BV35:CD35" si="35">BV27/BV20*100</f>
        <v>42.670548430246278</v>
      </c>
      <c r="BW35" s="88">
        <f t="shared" si="35"/>
        <v>48.797113071371292</v>
      </c>
      <c r="BX35" s="88">
        <f t="shared" si="35"/>
        <v>49.494178278297383</v>
      </c>
      <c r="BY35" s="119">
        <f t="shared" si="35"/>
        <v>50.754635618801203</v>
      </c>
      <c r="BZ35" s="88">
        <f t="shared" si="35"/>
        <v>50.361917738227021</v>
      </c>
      <c r="CA35" s="88">
        <f t="shared" si="35"/>
        <v>44.875233682841582</v>
      </c>
      <c r="CB35" s="88">
        <f t="shared" si="35"/>
        <v>48.688111473465753</v>
      </c>
      <c r="CC35" s="88">
        <f t="shared" si="35"/>
        <v>47.515427086716464</v>
      </c>
      <c r="CD35" s="88">
        <f t="shared" si="35"/>
        <v>46.530160486995022</v>
      </c>
    </row>
    <row r="36" spans="1:82">
      <c r="A36" s="38" t="str">
        <f>A28</f>
        <v>Pietermaritzburg</v>
      </c>
      <c r="B36" s="88">
        <f t="shared" si="28"/>
        <v>12.410593466073845</v>
      </c>
      <c r="C36" s="88">
        <f t="shared" ref="C36:Q36" si="36">C28/C$20*100</f>
        <v>10.001959247648903</v>
      </c>
      <c r="D36" s="88">
        <f t="shared" si="36"/>
        <v>12.443018740503122</v>
      </c>
      <c r="E36" s="88">
        <f t="shared" si="36"/>
        <v>11.330489135826967</v>
      </c>
      <c r="F36" s="88">
        <f t="shared" si="36"/>
        <v>8.348166607333571</v>
      </c>
      <c r="G36" s="88">
        <f t="shared" si="36"/>
        <v>12.737253442500931</v>
      </c>
      <c r="H36" s="88">
        <f t="shared" si="36"/>
        <v>13.255599877262963</v>
      </c>
      <c r="I36" s="88">
        <f t="shared" si="36"/>
        <v>12.078591367833369</v>
      </c>
      <c r="J36" s="88">
        <f t="shared" si="36"/>
        <v>10.862824762108414</v>
      </c>
      <c r="K36" s="88">
        <f t="shared" si="36"/>
        <v>12.119299353006156</v>
      </c>
      <c r="L36" s="88">
        <f t="shared" si="36"/>
        <v>13.26920019080935</v>
      </c>
      <c r="M36" s="88">
        <f t="shared" si="36"/>
        <v>11.542158147662734</v>
      </c>
      <c r="N36" s="88">
        <f t="shared" si="36"/>
        <v>12.20093103821587</v>
      </c>
      <c r="O36" s="88">
        <f t="shared" si="36"/>
        <v>9.828055999248333</v>
      </c>
      <c r="P36" s="88">
        <f t="shared" si="36"/>
        <v>8.3832335329341312</v>
      </c>
      <c r="Q36" s="88">
        <f t="shared" si="36"/>
        <v>10.762850805284984</v>
      </c>
      <c r="R36" s="88">
        <f t="shared" si="29"/>
        <v>9.9914602903501279</v>
      </c>
      <c r="S36" s="88">
        <f t="shared" si="29"/>
        <v>10.375766189926267</v>
      </c>
      <c r="T36" s="88">
        <f t="shared" si="29"/>
        <v>11.673878835562549</v>
      </c>
      <c r="U36" s="88">
        <f t="shared" si="29"/>
        <v>10.628106642566651</v>
      </c>
      <c r="V36" s="88">
        <f t="shared" si="29"/>
        <v>9.2430581970330916</v>
      </c>
      <c r="W36" s="88">
        <f t="shared" si="29"/>
        <v>6.4795918367346941</v>
      </c>
      <c r="X36" s="88">
        <f t="shared" si="29"/>
        <v>5.2253362077815417</v>
      </c>
      <c r="Y36" s="88">
        <f t="shared" si="29"/>
        <v>8.0983606557377055</v>
      </c>
      <c r="Z36" s="88">
        <f t="shared" si="29"/>
        <v>5.4684758451280855</v>
      </c>
      <c r="AA36" s="88">
        <f t="shared" si="29"/>
        <v>11.990347393293449</v>
      </c>
      <c r="AB36" s="88">
        <f t="shared" si="29"/>
        <v>8.8020551649540302</v>
      </c>
      <c r="AC36" s="88">
        <f t="shared" si="29"/>
        <v>11.176430378016269</v>
      </c>
      <c r="AD36" s="88">
        <f t="shared" si="23"/>
        <v>14.401086874481091</v>
      </c>
      <c r="AE36" s="88">
        <f t="shared" si="23"/>
        <v>10.583941605839415</v>
      </c>
      <c r="AF36" s="88">
        <f t="shared" si="23"/>
        <v>7.9456094364351246</v>
      </c>
      <c r="AG36" s="88">
        <f t="shared" ref="AG36:AM36" si="37">AG28/AG$20*100</f>
        <v>8.0290853425181794</v>
      </c>
      <c r="AH36" s="88">
        <f t="shared" si="37"/>
        <v>6.8045245669848002</v>
      </c>
      <c r="AI36" s="88">
        <f t="shared" si="37"/>
        <v>7.8867841084985626</v>
      </c>
      <c r="AJ36" s="88">
        <f t="shared" si="37"/>
        <v>9.910896874087058</v>
      </c>
      <c r="AK36" s="88">
        <f t="shared" si="25"/>
        <v>9.8193375710940103</v>
      </c>
      <c r="AL36" s="88">
        <f t="shared" si="25"/>
        <v>11.090573012939002</v>
      </c>
      <c r="AM36" s="88">
        <f t="shared" si="37"/>
        <v>10.67036523347203</v>
      </c>
      <c r="AN36" s="88">
        <f t="shared" ref="AN36:AZ36" si="38">AN28/AN$20*100</f>
        <v>9.7950543635139038</v>
      </c>
      <c r="AO36" s="88">
        <f t="shared" si="38"/>
        <v>11.982494529540482</v>
      </c>
      <c r="AP36" s="88">
        <f t="shared" si="38"/>
        <v>12.269807280513918</v>
      </c>
      <c r="AQ36" s="88">
        <f t="shared" si="38"/>
        <v>12.341042929077409</v>
      </c>
      <c r="AR36" s="88">
        <f t="shared" si="38"/>
        <v>8.7892214485939046</v>
      </c>
      <c r="AS36" s="88">
        <f t="shared" si="38"/>
        <v>10.979438873695939</v>
      </c>
      <c r="AT36" s="88">
        <f t="shared" si="38"/>
        <v>9.9547511312217196</v>
      </c>
      <c r="AU36" s="88">
        <f t="shared" si="38"/>
        <v>10.962622676968053</v>
      </c>
      <c r="AV36" s="88">
        <f t="shared" si="38"/>
        <v>10.477440193802362</v>
      </c>
      <c r="AW36" s="88">
        <f t="shared" si="38"/>
        <v>10.077669902912621</v>
      </c>
      <c r="AX36" s="88">
        <f t="shared" si="38"/>
        <v>10.906392976381847</v>
      </c>
      <c r="AY36" s="88">
        <f t="shared" si="38"/>
        <v>13.406760349411318</v>
      </c>
      <c r="AZ36" s="88">
        <f t="shared" si="38"/>
        <v>12.178067824262905</v>
      </c>
      <c r="BA36" s="88">
        <f t="shared" si="32"/>
        <v>24.000267934891824</v>
      </c>
      <c r="BB36" s="88">
        <f t="shared" si="32"/>
        <v>13.31326900947154</v>
      </c>
      <c r="BC36" s="88">
        <f t="shared" ref="BC36:BR36" si="39">BC28/BC$20*100</f>
        <v>14.242728184553661</v>
      </c>
      <c r="BD36" s="88">
        <f t="shared" si="39"/>
        <v>14.192862207515955</v>
      </c>
      <c r="BE36" s="88">
        <f t="shared" si="39"/>
        <v>14.829881656804734</v>
      </c>
      <c r="BF36" s="88">
        <f t="shared" si="39"/>
        <v>14.002557544757032</v>
      </c>
      <c r="BG36" s="88">
        <f t="shared" si="39"/>
        <v>11.014766483516484</v>
      </c>
      <c r="BH36" s="88">
        <f t="shared" si="39"/>
        <v>12.653149734359753</v>
      </c>
      <c r="BI36" s="88">
        <f t="shared" si="39"/>
        <v>11.053540587219343</v>
      </c>
      <c r="BJ36" s="88">
        <f t="shared" si="39"/>
        <v>15.354767184035476</v>
      </c>
      <c r="BK36" s="88">
        <f t="shared" si="39"/>
        <v>13.10848400556328</v>
      </c>
      <c r="BL36" s="88">
        <f t="shared" si="39"/>
        <v>15.485420989407011</v>
      </c>
      <c r="BM36" s="88">
        <f t="shared" si="39"/>
        <v>12.530044936775003</v>
      </c>
      <c r="BN36" s="88">
        <f t="shared" si="39"/>
        <v>14.486706772753735</v>
      </c>
      <c r="BO36" s="88">
        <f t="shared" si="39"/>
        <v>20.488400488400487</v>
      </c>
      <c r="BP36" s="88">
        <f t="shared" si="39"/>
        <v>15.360574140525523</v>
      </c>
      <c r="BQ36" s="88">
        <f t="shared" si="39"/>
        <v>6.1405478221823078</v>
      </c>
      <c r="BR36" s="88">
        <f t="shared" si="39"/>
        <v>19.46734305643627</v>
      </c>
      <c r="BS36" s="88">
        <f t="shared" si="34"/>
        <v>7.0267723953835279</v>
      </c>
      <c r="BT36" s="88">
        <f t="shared" si="34"/>
        <v>13.171534348004938</v>
      </c>
      <c r="BU36" s="88">
        <f t="shared" si="34"/>
        <v>18.602337726933598</v>
      </c>
      <c r="BV36" s="88">
        <f t="shared" ref="BV36:CD36" si="40">BV28/BV20*100</f>
        <v>12.919977968368872</v>
      </c>
      <c r="BW36" s="88">
        <f t="shared" si="40"/>
        <v>8.5725741780272653</v>
      </c>
      <c r="BX36" s="88">
        <f t="shared" si="40"/>
        <v>11.481198702042375</v>
      </c>
      <c r="BY36" s="119">
        <f t="shared" si="40"/>
        <v>11.513583441138421</v>
      </c>
      <c r="BZ36" s="88">
        <f t="shared" si="40"/>
        <v>9.878225325725964</v>
      </c>
      <c r="CA36" s="88">
        <f t="shared" si="40"/>
        <v>14.175404372917175</v>
      </c>
      <c r="CB36" s="88">
        <f t="shared" si="40"/>
        <v>8.6569819152090126</v>
      </c>
      <c r="CC36" s="88">
        <f t="shared" si="40"/>
        <v>10.214355310165638</v>
      </c>
      <c r="CD36" s="88">
        <f t="shared" si="40"/>
        <v>11.477587161040399</v>
      </c>
    </row>
    <row r="37" spans="1:82">
      <c r="A37" s="38" t="str">
        <f>A29</f>
        <v>Richards Bay</v>
      </c>
      <c r="B37" s="88">
        <f t="shared" si="28"/>
        <v>11.270056060313165</v>
      </c>
      <c r="C37" s="88">
        <f t="shared" si="29"/>
        <v>9.8452194357366771</v>
      </c>
      <c r="D37" s="88">
        <f t="shared" si="29"/>
        <v>10.940401823400304</v>
      </c>
      <c r="E37" s="88">
        <f t="shared" si="29"/>
        <v>7.9769818434368496</v>
      </c>
      <c r="F37" s="88">
        <f t="shared" si="29"/>
        <v>7.6628693485226069</v>
      </c>
      <c r="G37" s="88">
        <f t="shared" si="29"/>
        <v>12.160401935243765</v>
      </c>
      <c r="H37" s="88">
        <f t="shared" si="29"/>
        <v>8.407486959189935</v>
      </c>
      <c r="I37" s="88">
        <f t="shared" si="29"/>
        <v>10.017178441056473</v>
      </c>
      <c r="J37" s="88">
        <f t="shared" si="29"/>
        <v>8.745856944295948</v>
      </c>
      <c r="K37" s="88">
        <f t="shared" si="29"/>
        <v>9.4839829572352841</v>
      </c>
      <c r="L37" s="88">
        <f t="shared" si="29"/>
        <v>11.249801240260773</v>
      </c>
      <c r="M37" s="88">
        <f t="shared" si="29"/>
        <v>8.405417212756662</v>
      </c>
      <c r="N37" s="88">
        <f t="shared" si="29"/>
        <v>6.8312222583089746</v>
      </c>
      <c r="O37" s="88">
        <f t="shared" si="29"/>
        <v>10.10053556328103</v>
      </c>
      <c r="P37" s="88">
        <f t="shared" si="29"/>
        <v>12.50102534656714</v>
      </c>
      <c r="Q37" s="88">
        <f t="shared" si="29"/>
        <v>13.414986980422414</v>
      </c>
      <c r="R37" s="88">
        <f t="shared" si="29"/>
        <v>11.24912662060399</v>
      </c>
      <c r="S37" s="88">
        <f t="shared" si="29"/>
        <v>9.8871813094074792</v>
      </c>
      <c r="T37" s="88">
        <f t="shared" si="29"/>
        <v>10.965774980330449</v>
      </c>
      <c r="U37" s="88">
        <f t="shared" si="29"/>
        <v>6.4347040216900133</v>
      </c>
      <c r="V37" s="88">
        <f t="shared" si="29"/>
        <v>6.6279954355268167</v>
      </c>
      <c r="W37" s="88">
        <f t="shared" si="29"/>
        <v>13.27259475218659</v>
      </c>
      <c r="X37" s="88">
        <f t="shared" si="29"/>
        <v>11.636382301611745</v>
      </c>
      <c r="Y37" s="88">
        <f t="shared" si="29"/>
        <v>9.3224043715846996</v>
      </c>
      <c r="Z37" s="88">
        <f t="shared" si="29"/>
        <v>5.7316645221663354</v>
      </c>
      <c r="AA37" s="88">
        <f t="shared" si="29"/>
        <v>4.6402895782011973</v>
      </c>
      <c r="AB37" s="88">
        <f t="shared" si="29"/>
        <v>8.9237425635478633</v>
      </c>
      <c r="AC37" s="88">
        <f t="shared" si="29"/>
        <v>7.2117027821450543</v>
      </c>
      <c r="AD37" s="88">
        <f t="shared" si="23"/>
        <v>9.0270963846328023</v>
      </c>
      <c r="AE37" s="88">
        <f t="shared" si="23"/>
        <v>10.48835592631213</v>
      </c>
      <c r="AF37" s="88">
        <f t="shared" si="23"/>
        <v>9.1743119266055047</v>
      </c>
      <c r="AG37" s="88">
        <f t="shared" ref="AG37:AM37" si="41">AG29/AG$20*100</f>
        <v>9.9272866437045533</v>
      </c>
      <c r="AH37" s="88">
        <f t="shared" si="41"/>
        <v>9.2347119123365147</v>
      </c>
      <c r="AI37" s="88">
        <f t="shared" si="41"/>
        <v>9.9285029851846396</v>
      </c>
      <c r="AJ37" s="88">
        <f t="shared" si="41"/>
        <v>8.3114227286006432</v>
      </c>
      <c r="AK37" s="88">
        <f t="shared" si="25"/>
        <v>8.4309133489461363</v>
      </c>
      <c r="AL37" s="88">
        <f t="shared" si="25"/>
        <v>9.5810227972889717</v>
      </c>
      <c r="AM37" s="88">
        <f t="shared" si="41"/>
        <v>6.5187239944521496</v>
      </c>
      <c r="AN37" s="88">
        <f t="shared" ref="AN37:AZ37" si="42">AN29/AN$20*100</f>
        <v>7.4280765900125081</v>
      </c>
      <c r="AO37" s="88">
        <f t="shared" si="42"/>
        <v>5.3129102844638947</v>
      </c>
      <c r="AP37" s="88">
        <f t="shared" si="42"/>
        <v>5.224839400428265</v>
      </c>
      <c r="AQ37" s="88">
        <f t="shared" si="42"/>
        <v>11.325424596739781</v>
      </c>
      <c r="AR37" s="88">
        <f t="shared" si="42"/>
        <v>9.304638755764536</v>
      </c>
      <c r="AS37" s="88">
        <f t="shared" si="42"/>
        <v>12.397447584320876</v>
      </c>
      <c r="AT37" s="88">
        <f t="shared" si="42"/>
        <v>9.9821746880570412</v>
      </c>
      <c r="AU37" s="88">
        <f t="shared" si="42"/>
        <v>11.839632491125496</v>
      </c>
      <c r="AV37" s="88">
        <f t="shared" si="42"/>
        <v>8.1962248914908642</v>
      </c>
      <c r="AW37" s="88">
        <f t="shared" si="42"/>
        <v>8.2038834951456305</v>
      </c>
      <c r="AX37" s="88">
        <f t="shared" si="42"/>
        <v>8.3343637937430444</v>
      </c>
      <c r="AY37" s="88">
        <f t="shared" si="42"/>
        <v>7.6085580453221935</v>
      </c>
      <c r="AZ37" s="88">
        <f t="shared" si="42"/>
        <v>7.1553432000932293</v>
      </c>
      <c r="BA37" s="88">
        <f t="shared" si="32"/>
        <v>6.9060218366936832</v>
      </c>
      <c r="BB37" s="88">
        <f t="shared" si="32"/>
        <v>8.2765335929892903</v>
      </c>
      <c r="BC37" s="88">
        <f t="shared" ref="BC37:BF39" si="43">BC29/BC$20*100</f>
        <v>7.258138050515182</v>
      </c>
      <c r="BD37" s="88">
        <f t="shared" si="43"/>
        <v>8.3313637437957926</v>
      </c>
      <c r="BE37" s="88">
        <f t="shared" si="43"/>
        <v>11.045364891518737</v>
      </c>
      <c r="BF37" s="88">
        <f t="shared" si="43"/>
        <v>10.533887468030692</v>
      </c>
      <c r="BG37" s="88">
        <f t="shared" ref="BG37:BL37" si="44">BG29/BG$20*100</f>
        <v>9.958791208791208</v>
      </c>
      <c r="BH37" s="88">
        <f t="shared" si="44"/>
        <v>10.603924970183238</v>
      </c>
      <c r="BI37" s="88">
        <f t="shared" si="44"/>
        <v>8.6090075727381414</v>
      </c>
      <c r="BJ37" s="88">
        <f t="shared" si="44"/>
        <v>9.3819290465631937</v>
      </c>
      <c r="BK37" s="88">
        <f t="shared" si="44"/>
        <v>9.0055632823365794</v>
      </c>
      <c r="BL37" s="88">
        <f t="shared" si="44"/>
        <v>8.4307087474063547</v>
      </c>
      <c r="BM37" s="88">
        <f t="shared" ref="BM37:BR39" si="45">BM29/BM$20*100</f>
        <v>7.6601525760267535</v>
      </c>
      <c r="BN37" s="88">
        <f t="shared" si="45"/>
        <v>5.3949155831554432</v>
      </c>
      <c r="BO37" s="88">
        <f t="shared" si="45"/>
        <v>8.0952380952380949</v>
      </c>
      <c r="BP37" s="88">
        <f t="shared" si="45"/>
        <v>11.135548095844426</v>
      </c>
      <c r="BQ37" s="88">
        <f t="shared" si="45"/>
        <v>9.6991468343062408</v>
      </c>
      <c r="BR37" s="88">
        <f t="shared" si="45"/>
        <v>8.1008243500317061</v>
      </c>
      <c r="BS37" s="88">
        <f t="shared" si="34"/>
        <v>9.8924393499254144</v>
      </c>
      <c r="BT37" s="88">
        <f t="shared" si="34"/>
        <v>7.445495680789799</v>
      </c>
      <c r="BU37" s="88">
        <f t="shared" si="34"/>
        <v>5.6122026030009122</v>
      </c>
      <c r="BV37" s="88">
        <f t="shared" ref="BV37:CD37" si="46">BV29/BV20*100</f>
        <v>8.1753088362577699</v>
      </c>
      <c r="BW37" s="88">
        <f t="shared" si="46"/>
        <v>7.6503608660785885</v>
      </c>
      <c r="BX37" s="88">
        <f t="shared" si="46"/>
        <v>7.3487306737927085</v>
      </c>
      <c r="BY37" s="119">
        <f t="shared" si="46"/>
        <v>8.2794307891332473</v>
      </c>
      <c r="BZ37" s="88">
        <f t="shared" si="46"/>
        <v>8.1835987396747001</v>
      </c>
      <c r="CA37" s="88">
        <f t="shared" si="46"/>
        <v>12.110867268145981</v>
      </c>
      <c r="CB37" s="88">
        <f t="shared" si="46"/>
        <v>11.036169581974503</v>
      </c>
      <c r="CC37" s="88">
        <f t="shared" si="46"/>
        <v>11.903215329652484</v>
      </c>
      <c r="CD37" s="88">
        <f t="shared" si="46"/>
        <v>8.3563918096292191</v>
      </c>
    </row>
    <row r="38" spans="1:82">
      <c r="A38" s="38" t="str">
        <f>A30</f>
        <v>Port Shepstone</v>
      </c>
      <c r="B38" s="88">
        <f t="shared" si="28"/>
        <v>4.049874347573942</v>
      </c>
      <c r="C38" s="88">
        <f t="shared" si="29"/>
        <v>5.0940438871473352</v>
      </c>
      <c r="D38" s="88">
        <f t="shared" si="29"/>
        <v>5.5715009285834878</v>
      </c>
      <c r="E38" s="88">
        <f t="shared" si="29"/>
        <v>3.9686476833019153</v>
      </c>
      <c r="F38" s="88">
        <f t="shared" si="29"/>
        <v>7.52936988252047</v>
      </c>
      <c r="G38" s="88">
        <f t="shared" si="29"/>
        <v>3.6657982880535913</v>
      </c>
      <c r="H38" s="88">
        <f t="shared" si="29"/>
        <v>7.5687838805359524</v>
      </c>
      <c r="I38" s="88">
        <f t="shared" si="29"/>
        <v>8.3744900150311352</v>
      </c>
      <c r="J38" s="88">
        <f t="shared" si="29"/>
        <v>8.3609537046936815</v>
      </c>
      <c r="K38" s="88">
        <f t="shared" si="29"/>
        <v>6.7066435221713743</v>
      </c>
      <c r="L38" s="88">
        <f t="shared" si="29"/>
        <v>6.9804420416600417</v>
      </c>
      <c r="M38" s="88">
        <f t="shared" si="29"/>
        <v>8.0646570554827441</v>
      </c>
      <c r="N38" s="88">
        <f t="shared" si="29"/>
        <v>5.4887950633322511</v>
      </c>
      <c r="O38" s="88">
        <f t="shared" si="29"/>
        <v>8.5126374142628958</v>
      </c>
      <c r="P38" s="88">
        <f t="shared" si="29"/>
        <v>4.7986219342137639</v>
      </c>
      <c r="Q38" s="88">
        <f t="shared" si="29"/>
        <v>5.8154113222104353</v>
      </c>
      <c r="R38" s="88">
        <f t="shared" si="29"/>
        <v>6.4979427063116209</v>
      </c>
      <c r="S38" s="88">
        <f t="shared" si="29"/>
        <v>7.604157413165141</v>
      </c>
      <c r="T38" s="88">
        <f t="shared" si="29"/>
        <v>3.9634146341463414</v>
      </c>
      <c r="U38" s="88">
        <f t="shared" si="29"/>
        <v>7.7270673294170811</v>
      </c>
      <c r="V38" s="88">
        <f t="shared" si="29"/>
        <v>7.2461011791555734</v>
      </c>
      <c r="W38" s="88">
        <f t="shared" si="29"/>
        <v>6.1588921282798834</v>
      </c>
      <c r="X38" s="88">
        <f t="shared" si="29"/>
        <v>5.3587927317523869</v>
      </c>
      <c r="Y38" s="88">
        <f t="shared" si="29"/>
        <v>4.0163934426229506</v>
      </c>
      <c r="Z38" s="88">
        <f t="shared" si="29"/>
        <v>4.7841852848286344</v>
      </c>
      <c r="AA38" s="88">
        <f t="shared" si="29"/>
        <v>4.3185360213161728</v>
      </c>
      <c r="AB38" s="88">
        <f t="shared" si="29"/>
        <v>5.9897241752298536</v>
      </c>
      <c r="AC38" s="88">
        <f t="shared" si="29"/>
        <v>4.1492925011962543</v>
      </c>
      <c r="AD38" s="88">
        <f t="shared" si="23"/>
        <v>3.4191259717714542</v>
      </c>
      <c r="AE38" s="88">
        <f t="shared" si="23"/>
        <v>3.9885297184567259</v>
      </c>
      <c r="AF38" s="88">
        <f t="shared" si="23"/>
        <v>3.4485583224115337</v>
      </c>
      <c r="AG38" s="88">
        <f t="shared" ref="AG38:AM38" si="47">AG30/AG$20*100</f>
        <v>4.1637964026023724</v>
      </c>
      <c r="AH38" s="88">
        <f t="shared" si="47"/>
        <v>4.7454931071049842</v>
      </c>
      <c r="AI38" s="88">
        <f t="shared" si="47"/>
        <v>7.4961303162084461</v>
      </c>
      <c r="AJ38" s="88">
        <f t="shared" si="47"/>
        <v>5.4192229038854807</v>
      </c>
      <c r="AK38" s="88">
        <f t="shared" si="25"/>
        <v>5.1271328203412514</v>
      </c>
      <c r="AL38" s="88">
        <f t="shared" si="25"/>
        <v>5.0318340521667695</v>
      </c>
      <c r="AM38" s="88">
        <f t="shared" si="47"/>
        <v>6.5187239944521496</v>
      </c>
      <c r="AN38" s="88">
        <f t="shared" ref="AN38:AZ38" si="48">AN30/AN$20*100</f>
        <v>6.2253439815260272</v>
      </c>
      <c r="AO38" s="88">
        <f t="shared" si="48"/>
        <v>4.6214442013129107</v>
      </c>
      <c r="AP38" s="88">
        <f t="shared" si="48"/>
        <v>9.2719486081370448</v>
      </c>
      <c r="AQ38" s="88">
        <f t="shared" si="48"/>
        <v>4.5574805837671759</v>
      </c>
      <c r="AR38" s="88">
        <f t="shared" si="48"/>
        <v>6.3206438195135188</v>
      </c>
      <c r="AS38" s="88">
        <f t="shared" si="48"/>
        <v>8.7410108376380027</v>
      </c>
      <c r="AT38" s="88">
        <f t="shared" si="48"/>
        <v>5.4435760318113253</v>
      </c>
      <c r="AU38" s="88">
        <f t="shared" si="48"/>
        <v>6.2539152223846317</v>
      </c>
      <c r="AV38" s="88">
        <f t="shared" si="48"/>
        <v>6.1673564146563038</v>
      </c>
      <c r="AW38" s="88">
        <f t="shared" si="48"/>
        <v>8.8252427184466029</v>
      </c>
      <c r="AX38" s="88">
        <f t="shared" si="48"/>
        <v>6.5537282057623356</v>
      </c>
      <c r="AY38" s="88">
        <f t="shared" si="48"/>
        <v>6.0893784023294089</v>
      </c>
      <c r="AZ38" s="88">
        <f t="shared" si="48"/>
        <v>5.2674513459969701</v>
      </c>
      <c r="BA38" s="88">
        <f t="shared" si="32"/>
        <v>3.5367405720409937</v>
      </c>
      <c r="BB38" s="88">
        <f t="shared" si="32"/>
        <v>7.1257856067982654</v>
      </c>
      <c r="BC38" s="88">
        <f t="shared" si="43"/>
        <v>5.6442053433026347</v>
      </c>
      <c r="BD38" s="88">
        <f t="shared" si="43"/>
        <v>5.0342708579532029</v>
      </c>
      <c r="BE38" s="88">
        <f t="shared" si="43"/>
        <v>4.8816568047337281</v>
      </c>
      <c r="BF38" s="88">
        <f t="shared" si="43"/>
        <v>4.156010230179028</v>
      </c>
      <c r="BG38" s="88">
        <f t="shared" ref="BG38:BL38" si="49">BG30/BG$20*100</f>
        <v>9.2633928571428577</v>
      </c>
      <c r="BH38" s="88">
        <f t="shared" si="49"/>
        <v>6.2777838013661507</v>
      </c>
      <c r="BI38" s="88">
        <f t="shared" si="49"/>
        <v>9.6187059917629867</v>
      </c>
      <c r="BJ38" s="88">
        <f t="shared" si="49"/>
        <v>9.2849223946784925</v>
      </c>
      <c r="BK38" s="88">
        <f t="shared" si="49"/>
        <v>6.6759388038942973</v>
      </c>
      <c r="BL38" s="88">
        <f t="shared" si="49"/>
        <v>5.6896363437807143</v>
      </c>
      <c r="BM38" s="88">
        <f t="shared" si="45"/>
        <v>4.4518758490960399</v>
      </c>
      <c r="BN38" s="88">
        <f t="shared" si="45"/>
        <v>6.2099747719774889</v>
      </c>
      <c r="BO38" s="88">
        <f t="shared" si="45"/>
        <v>4.3345543345543343</v>
      </c>
      <c r="BP38" s="88">
        <f t="shared" si="45"/>
        <v>6.1002430836902422</v>
      </c>
      <c r="BQ38" s="88">
        <f t="shared" si="45"/>
        <v>8.0489447687471927</v>
      </c>
      <c r="BR38" s="88">
        <f t="shared" si="45"/>
        <v>3.551046290424857</v>
      </c>
      <c r="BS38" s="88">
        <f t="shared" si="34"/>
        <v>11.289942686660909</v>
      </c>
      <c r="BT38" s="88">
        <f t="shared" si="34"/>
        <v>5.956396544631839</v>
      </c>
      <c r="BU38" s="88">
        <f t="shared" si="34"/>
        <v>5.7448395921412585</v>
      </c>
      <c r="BV38" s="88">
        <f t="shared" ref="BV38:CD38" si="50">BV30/BV20*100</f>
        <v>6.1452513966480442</v>
      </c>
      <c r="BW38" s="88">
        <f t="shared" si="50"/>
        <v>7.2173215717722536</v>
      </c>
      <c r="BX38" s="88">
        <f t="shared" si="50"/>
        <v>5.1154800534453138</v>
      </c>
      <c r="BY38" s="119">
        <f t="shared" si="50"/>
        <v>5.0596521489147621</v>
      </c>
      <c r="BZ38" s="88">
        <f t="shared" si="50"/>
        <v>5.5181810440262282</v>
      </c>
      <c r="CA38" s="88">
        <f t="shared" si="50"/>
        <v>4.9256278956352109</v>
      </c>
      <c r="CB38" s="88">
        <f t="shared" si="50"/>
        <v>5.2401423065520305</v>
      </c>
      <c r="CC38" s="88">
        <f t="shared" si="50"/>
        <v>7.0396232543033452</v>
      </c>
      <c r="CD38" s="88">
        <f t="shared" si="50"/>
        <v>8.0907581627006095</v>
      </c>
    </row>
    <row r="39" spans="1:82" ht="13.5" thickBot="1">
      <c r="A39" s="39" t="str">
        <f>A31</f>
        <v>New Castle</v>
      </c>
      <c r="B39" s="88">
        <f>B31/B$20*100</f>
        <v>4.8231200463947417</v>
      </c>
      <c r="C39" s="88">
        <f t="shared" si="29"/>
        <v>7.6802507836990594</v>
      </c>
      <c r="D39" s="88">
        <f t="shared" si="29"/>
        <v>9.5053182508863756</v>
      </c>
      <c r="E39" s="88">
        <f t="shared" si="29"/>
        <v>4.7921420775870622</v>
      </c>
      <c r="F39" s="88">
        <f t="shared" si="29"/>
        <v>4.3164827340690639</v>
      </c>
      <c r="G39" s="88">
        <f t="shared" si="29"/>
        <v>4.6799404540379603</v>
      </c>
      <c r="H39" s="88">
        <f t="shared" si="29"/>
        <v>4.9299376086734172</v>
      </c>
      <c r="I39" s="88">
        <f t="shared" si="29"/>
        <v>4.2301911101567526</v>
      </c>
      <c r="J39" s="88">
        <f t="shared" si="29"/>
        <v>4.0094087458569438</v>
      </c>
      <c r="K39" s="88">
        <f t="shared" si="29"/>
        <v>6.8013255483667354</v>
      </c>
      <c r="L39" s="88">
        <f t="shared" si="29"/>
        <v>4.4760693273970427</v>
      </c>
      <c r="M39" s="88">
        <f t="shared" si="29"/>
        <v>2.6649191786806465</v>
      </c>
      <c r="N39" s="88">
        <f t="shared" si="29"/>
        <v>5.315578651077189</v>
      </c>
      <c r="O39" s="88">
        <f t="shared" si="29"/>
        <v>3.128817062858217</v>
      </c>
      <c r="P39" s="88">
        <f t="shared" si="29"/>
        <v>3.838897547371011</v>
      </c>
      <c r="Q39" s="88">
        <f t="shared" si="29"/>
        <v>3.2982929887163661</v>
      </c>
      <c r="R39" s="88">
        <f t="shared" si="29"/>
        <v>2.6628367362782392</v>
      </c>
      <c r="S39" s="88">
        <f t="shared" si="29"/>
        <v>3.7576618992626813</v>
      </c>
      <c r="T39" s="88">
        <f t="shared" si="29"/>
        <v>4.4059795436664047</v>
      </c>
      <c r="U39" s="88">
        <f t="shared" si="29"/>
        <v>4.6814279258924536</v>
      </c>
      <c r="V39" s="88">
        <f t="shared" si="29"/>
        <v>6.7230886268543175</v>
      </c>
      <c r="W39" s="88">
        <f t="shared" si="29"/>
        <v>3.6588921282798834</v>
      </c>
      <c r="X39" s="88">
        <f t="shared" si="29"/>
        <v>3.1926906888409814</v>
      </c>
      <c r="Y39" s="88">
        <f t="shared" si="29"/>
        <v>3.3224043715846996</v>
      </c>
      <c r="Z39" s="88">
        <f t="shared" si="29"/>
        <v>3.6027605567902681</v>
      </c>
      <c r="AA39" s="88">
        <f t="shared" si="29"/>
        <v>2.9762204011864664</v>
      </c>
      <c r="AB39" s="88">
        <f t="shared" si="29"/>
        <v>3.2990805840995132</v>
      </c>
      <c r="AC39" s="88">
        <f t="shared" si="29"/>
        <v>2.0438854330439535</v>
      </c>
      <c r="AD39" s="88">
        <f t="shared" si="23"/>
        <v>1.4718091931466526</v>
      </c>
      <c r="AE39" s="88">
        <f t="shared" si="23"/>
        <v>2.4939172749391729</v>
      </c>
      <c r="AF39" s="88">
        <f t="shared" si="23"/>
        <v>2.1133682830930538</v>
      </c>
      <c r="AG39" s="88">
        <f t="shared" ref="AG39:AM39" si="51">AG31/AG$20*100</f>
        <v>1.0409491006505931</v>
      </c>
      <c r="AH39" s="88">
        <f t="shared" si="51"/>
        <v>1.4404383174266524</v>
      </c>
      <c r="AI39" s="88">
        <f t="shared" si="51"/>
        <v>2.3439227537406944</v>
      </c>
      <c r="AJ39" s="88">
        <f t="shared" si="51"/>
        <v>1.2635115395851593</v>
      </c>
      <c r="AK39" s="88">
        <f t="shared" si="25"/>
        <v>1.6644362663098027</v>
      </c>
      <c r="AL39" s="88">
        <f t="shared" si="25"/>
        <v>2.7007599096323682</v>
      </c>
      <c r="AM39" s="88">
        <f t="shared" si="51"/>
        <v>3.3564493758668519</v>
      </c>
      <c r="AN39" s="88">
        <f t="shared" ref="AN39:AZ39" si="52">AN31/AN$20*100</f>
        <v>1.8473972866352353</v>
      </c>
      <c r="AO39" s="88">
        <f t="shared" si="52"/>
        <v>1.5929978118161925</v>
      </c>
      <c r="AP39" s="88">
        <f t="shared" si="52"/>
        <v>2.0770877944325483</v>
      </c>
      <c r="AQ39" s="88">
        <f t="shared" si="52"/>
        <v>4.6684304856191856</v>
      </c>
      <c r="AR39" s="88">
        <f t="shared" si="52"/>
        <v>2.5047472646713085</v>
      </c>
      <c r="AS39" s="88">
        <f t="shared" si="52"/>
        <v>2.9778182923123673</v>
      </c>
      <c r="AT39" s="88">
        <f t="shared" si="52"/>
        <v>2.2898669957493487</v>
      </c>
      <c r="AU39" s="88">
        <f t="shared" si="52"/>
        <v>3.5289204426811445</v>
      </c>
      <c r="AV39" s="88">
        <f t="shared" si="52"/>
        <v>2.5537498738265874</v>
      </c>
      <c r="AW39" s="88">
        <f t="shared" si="52"/>
        <v>2.087378640776699</v>
      </c>
      <c r="AX39" s="88">
        <f t="shared" si="52"/>
        <v>3.0666501793001113</v>
      </c>
      <c r="AY39" s="88">
        <f t="shared" si="52"/>
        <v>3.5700721610330421</v>
      </c>
      <c r="AZ39" s="88">
        <f t="shared" si="52"/>
        <v>2.0277356951404264</v>
      </c>
      <c r="BA39" s="88">
        <f t="shared" si="32"/>
        <v>1.9157344765222053</v>
      </c>
      <c r="BB39" s="88">
        <f t="shared" si="32"/>
        <v>6.6389306895636002</v>
      </c>
      <c r="BC39" s="88">
        <f t="shared" si="43"/>
        <v>3.7293699279657151</v>
      </c>
      <c r="BD39" s="88">
        <f t="shared" si="43"/>
        <v>4.738832427322146</v>
      </c>
      <c r="BE39" s="88">
        <f t="shared" si="43"/>
        <v>3.1434911242603549</v>
      </c>
      <c r="BF39" s="88">
        <f t="shared" si="43"/>
        <v>1.5025575447570332</v>
      </c>
      <c r="BG39" s="88">
        <f t="shared" ref="BG39:BL39" si="53">BG31/BG$20*100</f>
        <v>3.1850961538461537</v>
      </c>
      <c r="BH39" s="88">
        <f t="shared" si="53"/>
        <v>0</v>
      </c>
      <c r="BI39" s="88">
        <f t="shared" si="53"/>
        <v>0</v>
      </c>
      <c r="BJ39" s="88">
        <f t="shared" si="53"/>
        <v>1.7876940133037693</v>
      </c>
      <c r="BK39" s="88">
        <f t="shared" si="53"/>
        <v>3.3959202596198423</v>
      </c>
      <c r="BL39" s="88">
        <f t="shared" si="53"/>
        <v>3.1123730479414657</v>
      </c>
      <c r="BM39" s="88">
        <f t="shared" si="45"/>
        <v>6.0089873550005226</v>
      </c>
      <c r="BN39" s="88">
        <f t="shared" si="45"/>
        <v>1.0770424995148458</v>
      </c>
      <c r="BO39" s="88">
        <f t="shared" si="45"/>
        <v>4.5543345543345541</v>
      </c>
      <c r="BP39" s="88">
        <f t="shared" si="45"/>
        <v>3.5073503877763632</v>
      </c>
      <c r="BQ39" s="88">
        <f t="shared" si="45"/>
        <v>3.5698248765154914</v>
      </c>
      <c r="BR39" s="88">
        <f t="shared" si="45"/>
        <v>3.8363982244768549</v>
      </c>
      <c r="BS39" s="88">
        <f t="shared" si="34"/>
        <v>2.9991363743424668</v>
      </c>
      <c r="BT39" s="88">
        <f t="shared" si="34"/>
        <v>2.8959276018099547</v>
      </c>
      <c r="BU39" s="88">
        <f t="shared" si="34"/>
        <v>2.5698416645942137</v>
      </c>
      <c r="BV39" s="88">
        <f t="shared" ref="BV39:CD39" si="54">BV31/BV20*100</f>
        <v>2.9113226847116218</v>
      </c>
      <c r="BW39" s="88">
        <f t="shared" si="54"/>
        <v>4.4186046511627906</v>
      </c>
      <c r="BX39" s="88">
        <f t="shared" si="54"/>
        <v>3.0444741362855505</v>
      </c>
      <c r="BY39" s="119">
        <f t="shared" si="54"/>
        <v>2.9322984044846918</v>
      </c>
      <c r="BZ39" s="88">
        <f t="shared" si="54"/>
        <v>3.5169888444179511</v>
      </c>
      <c r="CA39" s="88">
        <f t="shared" si="54"/>
        <v>3.6820287734698849</v>
      </c>
      <c r="CB39" s="88">
        <f t="shared" si="54"/>
        <v>3.7355469908093686</v>
      </c>
      <c r="CC39" s="88">
        <f t="shared" si="54"/>
        <v>3.7430984085742121</v>
      </c>
      <c r="CD39" s="88">
        <f t="shared" si="54"/>
        <v>2.6342003320420586</v>
      </c>
    </row>
    <row r="40" spans="1:82" ht="13.5" thickBot="1">
      <c r="A40" s="5"/>
    </row>
    <row r="41" spans="1:82" ht="13.5" thickBot="1">
      <c r="A41" s="41"/>
      <c r="B41" s="89" t="s">
        <v>16</v>
      </c>
      <c r="C41" s="89" t="s">
        <v>16</v>
      </c>
      <c r="D41" s="89" t="s">
        <v>16</v>
      </c>
      <c r="E41" s="89" t="s">
        <v>16</v>
      </c>
      <c r="F41" s="89" t="s">
        <v>16</v>
      </c>
      <c r="G41" s="89" t="s">
        <v>16</v>
      </c>
      <c r="H41" s="89" t="s">
        <v>16</v>
      </c>
      <c r="I41" s="89" t="s">
        <v>16</v>
      </c>
      <c r="J41" s="89" t="s">
        <v>16</v>
      </c>
      <c r="K41" s="89" t="s">
        <v>16</v>
      </c>
      <c r="L41" s="89" t="s">
        <v>16</v>
      </c>
      <c r="M41" s="89" t="s">
        <v>16</v>
      </c>
      <c r="N41" s="89" t="s">
        <v>16</v>
      </c>
      <c r="O41" s="89" t="s">
        <v>16</v>
      </c>
      <c r="P41" s="89" t="s">
        <v>16</v>
      </c>
      <c r="Q41" s="89" t="s">
        <v>16</v>
      </c>
      <c r="R41" s="89" t="s">
        <v>16</v>
      </c>
      <c r="S41" s="89" t="s">
        <v>16</v>
      </c>
      <c r="T41" s="89" t="s">
        <v>16</v>
      </c>
      <c r="U41" s="89" t="s">
        <v>16</v>
      </c>
      <c r="V41" s="89" t="s">
        <v>16</v>
      </c>
      <c r="W41" s="89" t="s">
        <v>16</v>
      </c>
      <c r="X41" s="89" t="s">
        <v>16</v>
      </c>
      <c r="Y41" s="89" t="s">
        <v>16</v>
      </c>
      <c r="Z41" s="89" t="s">
        <v>16</v>
      </c>
      <c r="AA41" s="89" t="s">
        <v>16</v>
      </c>
      <c r="AB41" s="89" t="s">
        <v>16</v>
      </c>
      <c r="AC41" s="89" t="s">
        <v>16</v>
      </c>
      <c r="AD41" s="89" t="s">
        <v>16</v>
      </c>
      <c r="AE41" s="89" t="s">
        <v>16</v>
      </c>
      <c r="AF41" s="89" t="s">
        <v>16</v>
      </c>
      <c r="AG41" s="89" t="s">
        <v>16</v>
      </c>
      <c r="AH41" s="89" t="s">
        <v>16</v>
      </c>
      <c r="AI41" s="89" t="s">
        <v>16</v>
      </c>
      <c r="AJ41" s="89" t="s">
        <v>16</v>
      </c>
      <c r="AK41" s="89" t="s">
        <v>16</v>
      </c>
      <c r="AL41" s="89" t="s">
        <v>16</v>
      </c>
      <c r="AM41" s="89" t="s">
        <v>16</v>
      </c>
      <c r="AN41" s="89" t="s">
        <v>16</v>
      </c>
      <c r="AO41" s="89" t="s">
        <v>16</v>
      </c>
      <c r="AP41" s="89" t="s">
        <v>16</v>
      </c>
      <c r="AQ41" s="89" t="s">
        <v>16</v>
      </c>
      <c r="AR41" s="89" t="s">
        <v>16</v>
      </c>
      <c r="AS41" s="89" t="s">
        <v>16</v>
      </c>
      <c r="AT41" s="89" t="s">
        <v>16</v>
      </c>
      <c r="AU41" s="89" t="s">
        <v>16</v>
      </c>
      <c r="AV41" s="89" t="s">
        <v>16</v>
      </c>
      <c r="AW41" s="89" t="s">
        <v>16</v>
      </c>
      <c r="AX41" s="89" t="s">
        <v>16</v>
      </c>
      <c r="AY41" s="89" t="s">
        <v>16</v>
      </c>
      <c r="AZ41" s="89" t="s">
        <v>16</v>
      </c>
      <c r="BA41" s="89" t="s">
        <v>16</v>
      </c>
      <c r="BB41" s="89" t="s">
        <v>16</v>
      </c>
      <c r="BC41" s="89" t="s">
        <v>16</v>
      </c>
      <c r="BD41" s="89" t="s">
        <v>16</v>
      </c>
      <c r="BE41" s="89" t="s">
        <v>16</v>
      </c>
      <c r="BF41" s="89" t="s">
        <v>16</v>
      </c>
      <c r="BG41" s="89" t="s">
        <v>16</v>
      </c>
      <c r="BH41" s="89" t="s">
        <v>16</v>
      </c>
      <c r="BI41" s="89" t="s">
        <v>16</v>
      </c>
      <c r="BJ41" s="89" t="s">
        <v>16</v>
      </c>
      <c r="BK41" s="89" t="s">
        <v>16</v>
      </c>
      <c r="BL41" s="89" t="s">
        <v>16</v>
      </c>
      <c r="BM41" s="89" t="s">
        <v>16</v>
      </c>
      <c r="BN41" s="89" t="s">
        <v>16</v>
      </c>
      <c r="BO41" s="89" t="s">
        <v>16</v>
      </c>
      <c r="BP41" s="89" t="s">
        <v>16</v>
      </c>
      <c r="BQ41" s="89" t="s">
        <v>16</v>
      </c>
      <c r="BR41" s="90" t="s">
        <v>16</v>
      </c>
      <c r="BS41" s="90" t="s">
        <v>16</v>
      </c>
      <c r="BT41" s="90" t="s">
        <v>16</v>
      </c>
      <c r="BU41" s="90" t="s">
        <v>16</v>
      </c>
      <c r="BV41" s="91" t="s">
        <v>16</v>
      </c>
      <c r="BW41" s="91" t="s">
        <v>16</v>
      </c>
      <c r="BX41" s="91" t="s">
        <v>16</v>
      </c>
      <c r="BY41" s="91" t="s">
        <v>16</v>
      </c>
      <c r="BZ41" s="91" t="s">
        <v>16</v>
      </c>
      <c r="CA41" s="91" t="s">
        <v>16</v>
      </c>
      <c r="CB41" s="91" t="s">
        <v>16</v>
      </c>
      <c r="CC41" s="91" t="s">
        <v>16</v>
      </c>
      <c r="CD41" s="91" t="s">
        <v>16</v>
      </c>
    </row>
    <row r="42" spans="1:82" ht="13.5" thickBot="1">
      <c r="A42" s="40" t="s">
        <v>34</v>
      </c>
      <c r="B42" s="86">
        <f>B20-B26</f>
        <v>2326</v>
      </c>
      <c r="C42" s="86">
        <f t="shared" ref="C42:AC42" si="55">C20-C26</f>
        <v>2371</v>
      </c>
      <c r="D42" s="86">
        <f t="shared" si="55"/>
        <v>1348</v>
      </c>
      <c r="E42" s="86">
        <f t="shared" si="55"/>
        <v>1795</v>
      </c>
      <c r="F42" s="86">
        <f t="shared" si="55"/>
        <v>3034</v>
      </c>
      <c r="G42" s="86">
        <f t="shared" si="55"/>
        <v>2150</v>
      </c>
      <c r="H42" s="86">
        <f t="shared" si="55"/>
        <v>2220</v>
      </c>
      <c r="I42" s="86">
        <f t="shared" si="55"/>
        <v>2138</v>
      </c>
      <c r="J42" s="86">
        <f t="shared" si="55"/>
        <v>2290</v>
      </c>
      <c r="K42" s="86">
        <f t="shared" si="55"/>
        <v>1743</v>
      </c>
      <c r="L42" s="86">
        <f t="shared" si="55"/>
        <v>2211</v>
      </c>
      <c r="M42" s="86">
        <f t="shared" si="55"/>
        <v>2306</v>
      </c>
      <c r="N42" s="86">
        <f t="shared" si="55"/>
        <v>1960</v>
      </c>
      <c r="O42" s="86">
        <f t="shared" si="55"/>
        <v>2255</v>
      </c>
      <c r="P42" s="86">
        <f t="shared" si="55"/>
        <v>2279</v>
      </c>
      <c r="Q42" s="86">
        <f t="shared" si="55"/>
        <v>2294</v>
      </c>
      <c r="R42" s="86">
        <f t="shared" si="55"/>
        <v>2676</v>
      </c>
      <c r="S42" s="86">
        <f t="shared" si="55"/>
        <v>2180</v>
      </c>
      <c r="T42" s="86">
        <f t="shared" si="55"/>
        <v>2342</v>
      </c>
      <c r="U42" s="86">
        <f t="shared" si="55"/>
        <v>2328</v>
      </c>
      <c r="V42" s="86">
        <f t="shared" si="55"/>
        <v>2004</v>
      </c>
      <c r="W42" s="86">
        <f t="shared" si="55"/>
        <v>2752</v>
      </c>
      <c r="X42" s="86">
        <f t="shared" si="55"/>
        <v>3903</v>
      </c>
      <c r="Y42" s="86">
        <f t="shared" si="55"/>
        <v>3658</v>
      </c>
      <c r="Z42" s="86">
        <f t="shared" si="55"/>
        <v>3269</v>
      </c>
      <c r="AA42" s="86">
        <f t="shared" si="55"/>
        <v>3937</v>
      </c>
      <c r="AB42" s="86">
        <f t="shared" si="55"/>
        <v>2928</v>
      </c>
      <c r="AC42" s="86">
        <f t="shared" si="55"/>
        <v>2345</v>
      </c>
      <c r="AD42" s="86">
        <f>AD20-AD26</f>
        <v>2533</v>
      </c>
      <c r="AE42" s="86">
        <f>AE20-AE26</f>
        <v>2565</v>
      </c>
      <c r="AF42" s="86">
        <f>AF20-AF26</f>
        <v>1890</v>
      </c>
      <c r="AG42" s="86">
        <f t="shared" ref="AG42:AM42" si="56">AG20-AG26</f>
        <v>2163</v>
      </c>
      <c r="AH42" s="86">
        <f t="shared" si="56"/>
        <v>3140</v>
      </c>
      <c r="AI42" s="86">
        <f t="shared" si="56"/>
        <v>2633</v>
      </c>
      <c r="AJ42" s="86">
        <f t="shared" si="56"/>
        <v>2314</v>
      </c>
      <c r="AK42" s="86">
        <f>AK20-AK26</f>
        <v>2318</v>
      </c>
      <c r="AL42" s="86">
        <f>AL20-AL26</f>
        <v>1875</v>
      </c>
      <c r="AM42" s="86">
        <f t="shared" si="56"/>
        <v>1782</v>
      </c>
      <c r="AN42" s="86">
        <f t="shared" ref="AN42:AS42" si="57">AN20-AN26</f>
        <v>2208</v>
      </c>
      <c r="AO42" s="86">
        <f t="shared" si="57"/>
        <v>2558</v>
      </c>
      <c r="AP42" s="86">
        <f t="shared" si="57"/>
        <v>1140</v>
      </c>
      <c r="AQ42" s="86">
        <f t="shared" si="57"/>
        <v>1857</v>
      </c>
      <c r="AR42" s="86">
        <f t="shared" si="57"/>
        <v>2302</v>
      </c>
      <c r="AS42" s="86">
        <f t="shared" si="57"/>
        <v>1664</v>
      </c>
      <c r="AT42" s="86">
        <f t="shared" ref="AT42:BF42" si="58">AT20-AT26</f>
        <v>1512</v>
      </c>
      <c r="AU42" s="86">
        <f t="shared" si="58"/>
        <v>1738</v>
      </c>
      <c r="AV42" s="86">
        <f t="shared" si="58"/>
        <v>1948</v>
      </c>
      <c r="AW42" s="86">
        <f t="shared" si="58"/>
        <v>2033</v>
      </c>
      <c r="AX42" s="86">
        <f t="shared" si="58"/>
        <v>1298</v>
      </c>
      <c r="AY42" s="86">
        <f t="shared" si="58"/>
        <v>1504</v>
      </c>
      <c r="AZ42" s="86">
        <f t="shared" si="58"/>
        <v>1518</v>
      </c>
      <c r="BA42" s="86">
        <f t="shared" si="58"/>
        <v>4418</v>
      </c>
      <c r="BB42" s="86">
        <f t="shared" si="58"/>
        <v>1963</v>
      </c>
      <c r="BC42" s="86">
        <f t="shared" si="58"/>
        <v>2093</v>
      </c>
      <c r="BD42" s="86">
        <f t="shared" si="58"/>
        <v>1925</v>
      </c>
      <c r="BE42" s="86">
        <f t="shared" si="58"/>
        <v>1707</v>
      </c>
      <c r="BF42" s="86">
        <f t="shared" si="58"/>
        <v>1288</v>
      </c>
      <c r="BG42" s="86">
        <f t="shared" ref="BG42:BX42" si="59">BG20-BG26</f>
        <v>2232</v>
      </c>
      <c r="BH42" s="86">
        <f t="shared" si="59"/>
        <v>1945</v>
      </c>
      <c r="BI42" s="86">
        <f t="shared" si="59"/>
        <v>1586</v>
      </c>
      <c r="BJ42" s="86">
        <f t="shared" si="59"/>
        <v>1516</v>
      </c>
      <c r="BK42" s="86">
        <f t="shared" si="59"/>
        <v>1936</v>
      </c>
      <c r="BL42" s="86">
        <f t="shared" si="59"/>
        <v>1889</v>
      </c>
      <c r="BM42" s="86">
        <f t="shared" si="59"/>
        <v>2131</v>
      </c>
      <c r="BN42" s="86">
        <f t="shared" si="59"/>
        <v>2645</v>
      </c>
      <c r="BO42" s="86">
        <f t="shared" si="59"/>
        <v>1640</v>
      </c>
      <c r="BP42" s="86">
        <f t="shared" si="59"/>
        <v>1975</v>
      </c>
      <c r="BQ42" s="86">
        <f t="shared" si="59"/>
        <v>2015</v>
      </c>
      <c r="BR42" s="86">
        <f t="shared" si="59"/>
        <v>1572</v>
      </c>
      <c r="BS42" s="86">
        <f t="shared" si="59"/>
        <v>3049</v>
      </c>
      <c r="BT42" s="86">
        <f t="shared" si="59"/>
        <v>2640</v>
      </c>
      <c r="BU42" s="86">
        <f t="shared" si="59"/>
        <v>2611</v>
      </c>
      <c r="BV42" s="86">
        <f t="shared" si="59"/>
        <v>3454</v>
      </c>
      <c r="BW42" s="86">
        <f t="shared" si="59"/>
        <v>2911</v>
      </c>
      <c r="BX42" s="86">
        <f t="shared" si="59"/>
        <v>2464</v>
      </c>
      <c r="BY42" s="118">
        <f t="shared" ref="BY42:CD42" si="60">BY20-BY26</f>
        <v>2986</v>
      </c>
      <c r="BZ42" s="118">
        <f t="shared" si="60"/>
        <v>2647</v>
      </c>
      <c r="CA42" s="118">
        <f t="shared" si="60"/>
        <v>2489</v>
      </c>
      <c r="CB42" s="118">
        <f t="shared" si="60"/>
        <v>3055</v>
      </c>
      <c r="CC42" s="118">
        <f t="shared" si="60"/>
        <v>2412</v>
      </c>
      <c r="CD42" s="118">
        <f t="shared" si="60"/>
        <v>2070</v>
      </c>
    </row>
    <row r="43" spans="1:82" ht="13.5" thickBot="1">
      <c r="A43" s="5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</row>
    <row r="44" spans="1:82" ht="13.5" thickBot="1">
      <c r="A44" s="43" t="s">
        <v>33</v>
      </c>
      <c r="B44" s="92" t="s">
        <v>35</v>
      </c>
      <c r="C44" s="92" t="s">
        <v>35</v>
      </c>
      <c r="D44" s="92" t="s">
        <v>35</v>
      </c>
      <c r="E44" s="92" t="s">
        <v>35</v>
      </c>
      <c r="F44" s="92" t="s">
        <v>35</v>
      </c>
      <c r="G44" s="92" t="s">
        <v>35</v>
      </c>
      <c r="H44" s="92" t="s">
        <v>35</v>
      </c>
      <c r="I44" s="92" t="s">
        <v>35</v>
      </c>
      <c r="J44" s="92" t="s">
        <v>35</v>
      </c>
      <c r="K44" s="92" t="s">
        <v>35</v>
      </c>
      <c r="L44" s="92" t="s">
        <v>35</v>
      </c>
      <c r="M44" s="92" t="s">
        <v>35</v>
      </c>
      <c r="N44" s="92" t="s">
        <v>35</v>
      </c>
      <c r="O44" s="92" t="s">
        <v>35</v>
      </c>
      <c r="P44" s="92" t="s">
        <v>35</v>
      </c>
      <c r="Q44" s="92" t="s">
        <v>35</v>
      </c>
      <c r="R44" s="92" t="s">
        <v>35</v>
      </c>
      <c r="S44" s="92" t="s">
        <v>35</v>
      </c>
      <c r="T44" s="92" t="s">
        <v>35</v>
      </c>
      <c r="U44" s="92" t="s">
        <v>35</v>
      </c>
      <c r="V44" s="92" t="s">
        <v>35</v>
      </c>
      <c r="W44" s="92" t="s">
        <v>35</v>
      </c>
      <c r="X44" s="92" t="s">
        <v>35</v>
      </c>
      <c r="Y44" s="92" t="s">
        <v>35</v>
      </c>
      <c r="Z44" s="92" t="s">
        <v>35</v>
      </c>
      <c r="AA44" s="92" t="s">
        <v>35</v>
      </c>
      <c r="AB44" s="92" t="s">
        <v>35</v>
      </c>
      <c r="AC44" s="92" t="s">
        <v>35</v>
      </c>
      <c r="AD44" s="92" t="s">
        <v>35</v>
      </c>
      <c r="AE44" s="92" t="s">
        <v>35</v>
      </c>
      <c r="AF44" s="92" t="s">
        <v>35</v>
      </c>
      <c r="AG44" s="92" t="s">
        <v>35</v>
      </c>
      <c r="AH44" s="92" t="s">
        <v>35</v>
      </c>
      <c r="AI44" s="92" t="s">
        <v>35</v>
      </c>
      <c r="AJ44" s="92" t="s">
        <v>35</v>
      </c>
      <c r="AK44" s="92" t="s">
        <v>35</v>
      </c>
      <c r="AL44" s="92" t="s">
        <v>35</v>
      </c>
      <c r="AM44" s="92" t="s">
        <v>35</v>
      </c>
      <c r="AN44" s="92" t="s">
        <v>35</v>
      </c>
      <c r="AO44" s="92" t="s">
        <v>35</v>
      </c>
      <c r="AP44" s="92" t="s">
        <v>35</v>
      </c>
      <c r="AQ44" s="92" t="s">
        <v>35</v>
      </c>
      <c r="AR44" s="92" t="s">
        <v>35</v>
      </c>
      <c r="AS44" s="92" t="s">
        <v>35</v>
      </c>
      <c r="AT44" s="92" t="s">
        <v>35</v>
      </c>
      <c r="AU44" s="92" t="s">
        <v>35</v>
      </c>
      <c r="AV44" s="92" t="s">
        <v>35</v>
      </c>
      <c r="AW44" s="92" t="s">
        <v>35</v>
      </c>
      <c r="AX44" s="92" t="s">
        <v>35</v>
      </c>
      <c r="AY44" s="92" t="s">
        <v>35</v>
      </c>
      <c r="AZ44" s="92" t="s">
        <v>35</v>
      </c>
      <c r="BA44" s="92" t="s">
        <v>35</v>
      </c>
      <c r="BB44" s="92" t="s">
        <v>35</v>
      </c>
      <c r="BC44" s="92" t="s">
        <v>35</v>
      </c>
      <c r="BD44" s="92" t="s">
        <v>35</v>
      </c>
      <c r="BE44" s="92" t="s">
        <v>35</v>
      </c>
      <c r="BF44" s="92" t="s">
        <v>35</v>
      </c>
      <c r="BG44" s="92" t="s">
        <v>35</v>
      </c>
      <c r="BH44" s="92" t="s">
        <v>35</v>
      </c>
      <c r="BI44" s="92" t="s">
        <v>35</v>
      </c>
      <c r="BJ44" s="92" t="s">
        <v>35</v>
      </c>
      <c r="BK44" s="92" t="s">
        <v>35</v>
      </c>
      <c r="BL44" s="92" t="s">
        <v>35</v>
      </c>
      <c r="BM44" s="92" t="s">
        <v>35</v>
      </c>
      <c r="BN44" s="92" t="s">
        <v>35</v>
      </c>
      <c r="BO44" s="92" t="s">
        <v>35</v>
      </c>
      <c r="BP44" s="92" t="s">
        <v>35</v>
      </c>
      <c r="BQ44" s="92" t="s">
        <v>35</v>
      </c>
      <c r="BR44" s="92" t="s">
        <v>35</v>
      </c>
      <c r="BS44" s="92" t="s">
        <v>35</v>
      </c>
      <c r="BT44" s="92" t="s">
        <v>35</v>
      </c>
      <c r="BU44" s="92" t="s">
        <v>35</v>
      </c>
      <c r="BV44" s="109" t="s">
        <v>35</v>
      </c>
      <c r="BW44" s="109" t="s">
        <v>35</v>
      </c>
      <c r="BX44" s="110" t="s">
        <v>35</v>
      </c>
      <c r="BY44" s="110" t="s">
        <v>35</v>
      </c>
      <c r="BZ44" s="110" t="s">
        <v>35</v>
      </c>
      <c r="CA44" s="110" t="s">
        <v>35</v>
      </c>
      <c r="CB44" s="110" t="s">
        <v>35</v>
      </c>
      <c r="CC44" s="110" t="s">
        <v>35</v>
      </c>
      <c r="CD44" s="110" t="s">
        <v>35</v>
      </c>
    </row>
    <row r="45" spans="1:82" ht="13.5" thickBot="1">
      <c r="A45" s="42" t="s">
        <v>34</v>
      </c>
      <c r="B45" s="88">
        <f>B42/B20*100</f>
        <v>22.482118693214769</v>
      </c>
      <c r="C45" s="88">
        <f t="shared" ref="C45:BN45" si="61">C42/C20*100</f>
        <v>23.226880877742946</v>
      </c>
      <c r="D45" s="88">
        <f t="shared" si="61"/>
        <v>22.75873712645619</v>
      </c>
      <c r="E45" s="88">
        <f t="shared" si="61"/>
        <v>17.809306478817344</v>
      </c>
      <c r="F45" s="88">
        <f t="shared" si="61"/>
        <v>27.002491990032041</v>
      </c>
      <c r="G45" s="88">
        <f t="shared" si="61"/>
        <v>20.003721622627467</v>
      </c>
      <c r="H45" s="88">
        <f t="shared" si="61"/>
        <v>22.706351641607856</v>
      </c>
      <c r="I45" s="88">
        <f t="shared" si="61"/>
        <v>22.954691861713549</v>
      </c>
      <c r="J45" s="88">
        <f t="shared" si="61"/>
        <v>24.484122741366406</v>
      </c>
      <c r="K45" s="88">
        <f t="shared" si="61"/>
        <v>27.505128609752248</v>
      </c>
      <c r="L45" s="88">
        <f t="shared" si="61"/>
        <v>17.578311337255524</v>
      </c>
      <c r="M45" s="88">
        <f t="shared" si="61"/>
        <v>20.148536478811707</v>
      </c>
      <c r="N45" s="88">
        <f t="shared" si="61"/>
        <v>21.219010501244991</v>
      </c>
      <c r="O45" s="88">
        <f t="shared" si="61"/>
        <v>21.187635065301137</v>
      </c>
      <c r="P45" s="88">
        <f t="shared" si="61"/>
        <v>18.694118612090886</v>
      </c>
      <c r="Q45" s="88">
        <f t="shared" si="61"/>
        <v>22.123637766419137</v>
      </c>
      <c r="R45" s="88">
        <f t="shared" si="61"/>
        <v>20.774784566415651</v>
      </c>
      <c r="S45" s="88">
        <f t="shared" si="61"/>
        <v>19.365727991471974</v>
      </c>
      <c r="T45" s="88">
        <f t="shared" si="61"/>
        <v>23.033044846577496</v>
      </c>
      <c r="U45" s="88">
        <f t="shared" si="61"/>
        <v>21.039313149570717</v>
      </c>
      <c r="V45" s="88">
        <f t="shared" si="61"/>
        <v>19.05667554203119</v>
      </c>
      <c r="W45" s="88">
        <f t="shared" si="61"/>
        <v>20.058309037900873</v>
      </c>
      <c r="X45" s="88">
        <f t="shared" si="61"/>
        <v>20.033877425315676</v>
      </c>
      <c r="Y45" s="88">
        <f t="shared" si="61"/>
        <v>19.989071038251367</v>
      </c>
      <c r="Z45" s="88">
        <f t="shared" si="61"/>
        <v>19.119195227511991</v>
      </c>
      <c r="AA45" s="88">
        <f t="shared" si="61"/>
        <v>19.792871147755267</v>
      </c>
      <c r="AB45" s="88">
        <f t="shared" si="61"/>
        <v>19.794483504597078</v>
      </c>
      <c r="AC45" s="88">
        <f t="shared" si="61"/>
        <v>16.029803814341374</v>
      </c>
      <c r="AD45" s="88">
        <f t="shared" si="61"/>
        <v>19.118424032002416</v>
      </c>
      <c r="AE45" s="88">
        <f t="shared" si="61"/>
        <v>22.288842544316996</v>
      </c>
      <c r="AF45" s="88">
        <f t="shared" si="61"/>
        <v>15.481651376146788</v>
      </c>
      <c r="AG45" s="88">
        <f t="shared" si="61"/>
        <v>16.555683122847302</v>
      </c>
      <c r="AH45" s="88">
        <f t="shared" si="61"/>
        <v>27.748320961470483</v>
      </c>
      <c r="AI45" s="88">
        <f t="shared" si="61"/>
        <v>19.407385567922162</v>
      </c>
      <c r="AJ45" s="88">
        <f t="shared" si="61"/>
        <v>16.900379783815367</v>
      </c>
      <c r="AK45" s="88">
        <f t="shared" si="61"/>
        <v>19.387755102040817</v>
      </c>
      <c r="AL45" s="88">
        <f t="shared" si="61"/>
        <v>19.254467036352434</v>
      </c>
      <c r="AM45" s="88">
        <f t="shared" si="61"/>
        <v>16.477115117891817</v>
      </c>
      <c r="AN45" s="88">
        <f t="shared" si="61"/>
        <v>21.245068796305205</v>
      </c>
      <c r="AO45" s="88">
        <f t="shared" si="61"/>
        <v>22.389496717724288</v>
      </c>
      <c r="AP45" s="88">
        <f t="shared" si="61"/>
        <v>24.411134903640257</v>
      </c>
      <c r="AQ45" s="88">
        <f t="shared" si="61"/>
        <v>15.848766749167876</v>
      </c>
      <c r="AR45" s="88">
        <f t="shared" si="61"/>
        <v>20.815625282575279</v>
      </c>
      <c r="AS45" s="88">
        <f t="shared" si="61"/>
        <v>16.854046389142106</v>
      </c>
      <c r="AT45" s="88">
        <f t="shared" si="61"/>
        <v>20.732208967503084</v>
      </c>
      <c r="AU45" s="88">
        <f t="shared" si="61"/>
        <v>18.145750678638546</v>
      </c>
      <c r="AV45" s="88">
        <f t="shared" si="61"/>
        <v>19.662864641162813</v>
      </c>
      <c r="AW45" s="88">
        <f t="shared" si="61"/>
        <v>19.737864077669904</v>
      </c>
      <c r="AX45" s="88">
        <f t="shared" si="61"/>
        <v>16.050451341659453</v>
      </c>
      <c r="AY45" s="88">
        <f t="shared" si="61"/>
        <v>19.040384858842891</v>
      </c>
      <c r="AZ45" s="88">
        <f t="shared" si="61"/>
        <v>17.690245892087169</v>
      </c>
      <c r="BA45" s="88">
        <f t="shared" si="61"/>
        <v>29.593408801661198</v>
      </c>
      <c r="BB45" s="88">
        <f t="shared" si="61"/>
        <v>17.376294591484466</v>
      </c>
      <c r="BC45" s="88">
        <f t="shared" si="61"/>
        <v>19.0845263061913</v>
      </c>
      <c r="BD45" s="88">
        <f t="shared" si="61"/>
        <v>22.748759158591351</v>
      </c>
      <c r="BE45" s="88">
        <f t="shared" si="61"/>
        <v>21.042899408284025</v>
      </c>
      <c r="BF45" s="88">
        <f t="shared" si="61"/>
        <v>20.588235294117645</v>
      </c>
      <c r="BG45" s="88">
        <f t="shared" si="61"/>
        <v>19.162087912087912</v>
      </c>
      <c r="BH45" s="88">
        <f t="shared" si="61"/>
        <v>21.088582890599589</v>
      </c>
      <c r="BI45" s="88">
        <f t="shared" si="61"/>
        <v>21.070811744386873</v>
      </c>
      <c r="BJ45" s="88">
        <f t="shared" si="61"/>
        <v>21.008869179600886</v>
      </c>
      <c r="BK45" s="88">
        <f t="shared" si="61"/>
        <v>22.438572090866945</v>
      </c>
      <c r="BL45" s="88">
        <f t="shared" si="61"/>
        <v>20.629026973899752</v>
      </c>
      <c r="BM45" s="88">
        <f t="shared" si="61"/>
        <v>22.269829658271501</v>
      </c>
      <c r="BN45" s="88">
        <f t="shared" si="61"/>
        <v>25.664661362313218</v>
      </c>
      <c r="BO45" s="88">
        <f t="shared" ref="BO45:BX45" si="62">BO42/BO20*100</f>
        <v>20.024420024420024</v>
      </c>
      <c r="BP45" s="88">
        <f t="shared" si="62"/>
        <v>22.8614422965621</v>
      </c>
      <c r="BQ45" s="88">
        <f t="shared" si="62"/>
        <v>22.620116748989673</v>
      </c>
      <c r="BR45" s="88">
        <f t="shared" si="62"/>
        <v>24.920735573874445</v>
      </c>
      <c r="BS45" s="88">
        <f t="shared" si="62"/>
        <v>23.938132998351261</v>
      </c>
      <c r="BT45" s="88">
        <f t="shared" si="62"/>
        <v>21.719457013574662</v>
      </c>
      <c r="BU45" s="88">
        <f t="shared" si="62"/>
        <v>21.644698665340297</v>
      </c>
      <c r="BV45" s="88">
        <f t="shared" si="62"/>
        <v>27.177590683767409</v>
      </c>
      <c r="BW45" s="88">
        <f t="shared" si="62"/>
        <v>23.344025661587811</v>
      </c>
      <c r="BX45" s="88">
        <f t="shared" si="62"/>
        <v>23.515938156136666</v>
      </c>
      <c r="BY45" s="88">
        <f t="shared" ref="BY45:CD45" si="63">BY42/BY20*100</f>
        <v>21.460399597527672</v>
      </c>
      <c r="BZ45" s="88">
        <f t="shared" si="63"/>
        <v>22.541088307928128</v>
      </c>
      <c r="CA45" s="88">
        <f t="shared" si="63"/>
        <v>20.230838006990165</v>
      </c>
      <c r="CB45" s="88">
        <f t="shared" si="63"/>
        <v>22.643047731989327</v>
      </c>
      <c r="CC45" s="88">
        <f t="shared" si="63"/>
        <v>19.584280610587854</v>
      </c>
      <c r="CD45" s="88">
        <f t="shared" si="63"/>
        <v>22.910902047592696</v>
      </c>
    </row>
    <row r="46" spans="1:82"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</row>
    <row r="47" spans="1:82" ht="13.5" thickBot="1"/>
    <row r="48" spans="1:82" ht="15">
      <c r="A48" s="47" t="s">
        <v>38</v>
      </c>
      <c r="B48" s="93" t="s">
        <v>39</v>
      </c>
      <c r="C48" s="94" t="s">
        <v>40</v>
      </c>
      <c r="D48" s="94" t="s">
        <v>41</v>
      </c>
      <c r="E48" s="94" t="s">
        <v>42</v>
      </c>
      <c r="F48" s="94" t="s">
        <v>43</v>
      </c>
      <c r="G48" s="95" t="s">
        <v>44</v>
      </c>
      <c r="H48" s="96"/>
    </row>
    <row r="49" spans="1:66">
      <c r="A49" s="46"/>
      <c r="B49" s="97"/>
      <c r="C49" s="98"/>
      <c r="D49" s="98"/>
      <c r="E49" s="98"/>
      <c r="F49" s="98"/>
      <c r="G49" s="99"/>
    </row>
    <row r="50" spans="1:66">
      <c r="A50" s="50" t="s">
        <v>31</v>
      </c>
      <c r="B50" s="100">
        <f t="shared" ref="B50:B55" si="64">AVERAGE(B34:CD34)</f>
        <v>79.010869479818552</v>
      </c>
      <c r="C50" s="101">
        <f>STDEV(B34:CD34)</f>
        <v>2.85781099516179</v>
      </c>
      <c r="D50" s="101">
        <f t="shared" ref="D50:D55" si="65">MIN(B34:CD34)</f>
        <v>70.406591198338802</v>
      </c>
      <c r="E50" s="101">
        <f t="shared" ref="E50:E55" si="66">MAX(B34:CD34)</f>
        <v>84.518348623853214</v>
      </c>
      <c r="F50" s="101">
        <f>E50-D50</f>
        <v>14.111757425514412</v>
      </c>
      <c r="G50" s="102">
        <f t="shared" ref="G50:G55" si="67">MEDIAN(B34:CD34)</f>
        <v>79.184374717424717</v>
      </c>
      <c r="H50" s="88"/>
    </row>
    <row r="51" spans="1:66">
      <c r="A51" s="44" t="s">
        <v>1</v>
      </c>
      <c r="B51" s="100">
        <f t="shared" si="64"/>
        <v>49.069405037675487</v>
      </c>
      <c r="C51" s="101">
        <f t="shared" ref="C51:C55" si="68">STDEV(B35:CD35)</f>
        <v>5.2275225256749165</v>
      </c>
      <c r="D51" s="101">
        <f t="shared" si="65"/>
        <v>34.047826378190102</v>
      </c>
      <c r="E51" s="101">
        <f t="shared" si="66"/>
        <v>61.836500655307994</v>
      </c>
      <c r="F51" s="101">
        <f>E51-D51</f>
        <v>27.788674277117892</v>
      </c>
      <c r="G51" s="102">
        <f t="shared" si="67"/>
        <v>49.174311926605505</v>
      </c>
      <c r="H51" s="88"/>
      <c r="BN51" s="103"/>
    </row>
    <row r="52" spans="1:66">
      <c r="A52" s="44" t="s">
        <v>6</v>
      </c>
      <c r="B52" s="100">
        <f t="shared" si="64"/>
        <v>11.498838370885309</v>
      </c>
      <c r="C52" s="101">
        <f t="shared" si="68"/>
        <v>3.1452561402080947</v>
      </c>
      <c r="D52" s="101">
        <f t="shared" si="65"/>
        <v>5.2253362077815417</v>
      </c>
      <c r="E52" s="101">
        <f t="shared" si="66"/>
        <v>24.000267934891824</v>
      </c>
      <c r="F52" s="101">
        <f>E52-D52</f>
        <v>18.774931727110282</v>
      </c>
      <c r="G52" s="102">
        <f t="shared" si="67"/>
        <v>11.176430378016269</v>
      </c>
      <c r="H52" s="88"/>
    </row>
    <row r="53" spans="1:66">
      <c r="A53" s="44" t="s">
        <v>29</v>
      </c>
      <c r="B53" s="100">
        <f t="shared" si="64"/>
        <v>9.040421302815087</v>
      </c>
      <c r="C53" s="101">
        <f t="shared" si="68"/>
        <v>1.9565646262808323</v>
      </c>
      <c r="D53" s="101">
        <f t="shared" si="65"/>
        <v>4.6402895782011973</v>
      </c>
      <c r="E53" s="101">
        <f t="shared" si="66"/>
        <v>13.414986980422414</v>
      </c>
      <c r="F53" s="101">
        <f t="shared" ref="F53" si="69">E53-D53</f>
        <v>8.7746974022212179</v>
      </c>
      <c r="G53" s="102">
        <f t="shared" si="67"/>
        <v>8.9237425635478633</v>
      </c>
      <c r="H53" s="88"/>
    </row>
    <row r="54" spans="1:66">
      <c r="A54" s="44" t="s">
        <v>8</v>
      </c>
      <c r="B54" s="100">
        <f t="shared" si="64"/>
        <v>6.0406314057337731</v>
      </c>
      <c r="C54" s="101">
        <f t="shared" si="68"/>
        <v>1.6889534000610318</v>
      </c>
      <c r="D54" s="101">
        <f t="shared" si="65"/>
        <v>3.4191259717714542</v>
      </c>
      <c r="E54" s="101">
        <f t="shared" si="66"/>
        <v>11.289942686660909</v>
      </c>
      <c r="F54" s="101">
        <f>E54-D54</f>
        <v>7.8708167148894557</v>
      </c>
      <c r="G54" s="102">
        <f t="shared" si="67"/>
        <v>5.8154113222104353</v>
      </c>
      <c r="H54" s="88"/>
    </row>
    <row r="55" spans="1:66">
      <c r="A55" s="44" t="s">
        <v>30</v>
      </c>
      <c r="B55" s="100">
        <f t="shared" si="64"/>
        <v>3.3615733627088797</v>
      </c>
      <c r="C55" s="101">
        <f t="shared" si="68"/>
        <v>1.5855012645697555</v>
      </c>
      <c r="D55" s="101">
        <f t="shared" si="65"/>
        <v>0</v>
      </c>
      <c r="E55" s="101">
        <f t="shared" si="66"/>
        <v>9.5053182508863756</v>
      </c>
      <c r="F55" s="101">
        <f>E55-D55</f>
        <v>9.5053182508863756</v>
      </c>
      <c r="G55" s="102">
        <f t="shared" si="67"/>
        <v>3.1926906888409814</v>
      </c>
      <c r="H55" s="88"/>
    </row>
    <row r="56" spans="1:66">
      <c r="A56" s="46"/>
      <c r="B56" s="100"/>
      <c r="C56" s="101"/>
      <c r="D56" s="101"/>
      <c r="E56" s="101"/>
      <c r="F56" s="101"/>
      <c r="G56" s="102"/>
      <c r="H56" s="88"/>
    </row>
    <row r="57" spans="1:66" ht="13.5" thickBot="1">
      <c r="A57" s="45" t="s">
        <v>34</v>
      </c>
      <c r="B57" s="104">
        <f>AVERAGE(B45:CD45)</f>
        <v>20.989130520181444</v>
      </c>
      <c r="C57" s="105">
        <f>AVERAGE(B45:CD45)</f>
        <v>20.989130520181444</v>
      </c>
      <c r="D57" s="105">
        <f>AVERAGE(B45:CD45)</f>
        <v>20.989130520181444</v>
      </c>
      <c r="E57" s="105">
        <f>AVERAGE(B45:CD45)</f>
        <v>20.989130520181444</v>
      </c>
      <c r="F57" s="105">
        <f>AVERAGE(B45:BX45)</f>
        <v>20.943320211094417</v>
      </c>
      <c r="G57" s="106">
        <f>AVERAGE(B45:CD45)</f>
        <v>20.989130520181444</v>
      </c>
      <c r="H57" s="88"/>
    </row>
  </sheetData>
  <mergeCells count="2">
    <mergeCell ref="B2:BM2"/>
    <mergeCell ref="A1:BX1"/>
  </mergeCells>
  <phoneticPr fontId="0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8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P99"/>
  <sheetViews>
    <sheetView workbookViewId="0">
      <selection sqref="A1:P1"/>
    </sheetView>
  </sheetViews>
  <sheetFormatPr defaultRowHeight="12.75"/>
  <cols>
    <col min="1" max="1" width="18.42578125" customWidth="1"/>
    <col min="2" max="2" width="13.85546875" bestFit="1" customWidth="1"/>
    <col min="3" max="3" width="15" bestFit="1" customWidth="1"/>
    <col min="4" max="4" width="14.140625" bestFit="1" customWidth="1"/>
  </cols>
  <sheetData>
    <row r="1" spans="1:16" ht="24" thickBot="1">
      <c r="A1" s="126" t="s">
        <v>26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8"/>
    </row>
    <row r="2" spans="1:16" ht="15.75" thickBot="1">
      <c r="B2" s="18" t="s">
        <v>18</v>
      </c>
      <c r="C2" s="19" t="s">
        <v>19</v>
      </c>
      <c r="D2" s="20" t="s">
        <v>20</v>
      </c>
    </row>
    <row r="3" spans="1:16">
      <c r="A3" s="8">
        <v>39173</v>
      </c>
      <c r="B3" s="7">
        <v>10346</v>
      </c>
      <c r="C3" s="7">
        <v>8020</v>
      </c>
      <c r="D3" s="7">
        <f>B3-C3</f>
        <v>2326</v>
      </c>
    </row>
    <row r="4" spans="1:16">
      <c r="A4" s="8">
        <v>39203</v>
      </c>
      <c r="B4" s="7">
        <v>10208</v>
      </c>
      <c r="C4" s="7">
        <v>7837</v>
      </c>
      <c r="D4" s="7">
        <f t="shared" ref="D4:D67" si="0">B4-C4</f>
        <v>2371</v>
      </c>
    </row>
    <row r="5" spans="1:16">
      <c r="A5" s="8">
        <v>39234</v>
      </c>
      <c r="B5" s="7">
        <v>5923</v>
      </c>
      <c r="C5" s="7">
        <v>4575</v>
      </c>
      <c r="D5" s="7">
        <f t="shared" si="0"/>
        <v>1348</v>
      </c>
    </row>
    <row r="6" spans="1:16">
      <c r="A6" s="8">
        <v>39264</v>
      </c>
      <c r="B6" s="7">
        <v>10079</v>
      </c>
      <c r="C6" s="7">
        <v>8284</v>
      </c>
      <c r="D6" s="7">
        <f t="shared" si="0"/>
        <v>1795</v>
      </c>
    </row>
    <row r="7" spans="1:16">
      <c r="A7" s="8">
        <v>39295</v>
      </c>
      <c r="B7" s="7">
        <v>11236</v>
      </c>
      <c r="C7" s="7">
        <v>8202</v>
      </c>
      <c r="D7" s="7">
        <f t="shared" si="0"/>
        <v>3034</v>
      </c>
    </row>
    <row r="8" spans="1:16">
      <c r="A8" s="8">
        <v>39326</v>
      </c>
      <c r="B8" s="7">
        <v>10748</v>
      </c>
      <c r="C8" s="7">
        <v>8598</v>
      </c>
      <c r="D8" s="7">
        <f t="shared" si="0"/>
        <v>2150</v>
      </c>
    </row>
    <row r="9" spans="1:16">
      <c r="A9" s="8">
        <v>39356</v>
      </c>
      <c r="B9" s="7">
        <v>9777</v>
      </c>
      <c r="C9" s="7">
        <v>7557</v>
      </c>
      <c r="D9" s="7">
        <f t="shared" si="0"/>
        <v>2220</v>
      </c>
    </row>
    <row r="10" spans="1:16">
      <c r="A10" s="8">
        <v>39387</v>
      </c>
      <c r="B10" s="7">
        <v>9314</v>
      </c>
      <c r="C10" s="7">
        <v>7176</v>
      </c>
      <c r="D10" s="7">
        <f t="shared" si="0"/>
        <v>2138</v>
      </c>
    </row>
    <row r="11" spans="1:16">
      <c r="A11" s="8">
        <v>39417</v>
      </c>
      <c r="B11" s="7">
        <v>9353</v>
      </c>
      <c r="C11" s="7">
        <v>7063</v>
      </c>
      <c r="D11" s="7">
        <f t="shared" si="0"/>
        <v>2290</v>
      </c>
    </row>
    <row r="12" spans="1:16">
      <c r="A12" s="8">
        <v>39448</v>
      </c>
      <c r="B12" s="7">
        <v>6337</v>
      </c>
      <c r="C12" s="7">
        <v>4594</v>
      </c>
      <c r="D12" s="7">
        <f t="shared" si="0"/>
        <v>1743</v>
      </c>
    </row>
    <row r="13" spans="1:16">
      <c r="A13" s="8">
        <v>39479</v>
      </c>
      <c r="B13" s="7">
        <v>12578</v>
      </c>
      <c r="C13" s="7">
        <v>10367</v>
      </c>
      <c r="D13" s="7">
        <f t="shared" si="0"/>
        <v>2211</v>
      </c>
    </row>
    <row r="14" spans="1:16">
      <c r="A14" s="8">
        <v>39508</v>
      </c>
      <c r="B14" s="7">
        <v>11445</v>
      </c>
      <c r="C14" s="7">
        <v>9139</v>
      </c>
      <c r="D14" s="7">
        <f t="shared" si="0"/>
        <v>2306</v>
      </c>
    </row>
    <row r="15" spans="1:16">
      <c r="A15" s="8">
        <v>39539</v>
      </c>
      <c r="B15" s="7">
        <v>9237</v>
      </c>
      <c r="C15" s="7">
        <v>7277</v>
      </c>
      <c r="D15" s="7">
        <f t="shared" si="0"/>
        <v>1960</v>
      </c>
    </row>
    <row r="16" spans="1:16">
      <c r="A16" s="8">
        <v>39569</v>
      </c>
      <c r="B16" s="7">
        <v>10643</v>
      </c>
      <c r="C16" s="7">
        <v>8388</v>
      </c>
      <c r="D16" s="7">
        <f t="shared" si="0"/>
        <v>2255</v>
      </c>
    </row>
    <row r="17" spans="1:4">
      <c r="A17" s="8">
        <v>39600</v>
      </c>
      <c r="B17" s="7">
        <v>12191</v>
      </c>
      <c r="C17" s="7">
        <v>9912</v>
      </c>
      <c r="D17" s="7">
        <f t="shared" si="0"/>
        <v>2279</v>
      </c>
    </row>
    <row r="18" spans="1:4">
      <c r="A18" s="8">
        <v>39630</v>
      </c>
      <c r="B18" s="7">
        <v>10369</v>
      </c>
      <c r="C18" s="7">
        <v>8075</v>
      </c>
      <c r="D18" s="7">
        <f t="shared" si="0"/>
        <v>2294</v>
      </c>
    </row>
    <row r="19" spans="1:4">
      <c r="A19" s="8">
        <v>39661</v>
      </c>
      <c r="B19" s="7">
        <v>12881</v>
      </c>
      <c r="C19" s="7">
        <v>10205</v>
      </c>
      <c r="D19" s="7">
        <f t="shared" si="0"/>
        <v>2676</v>
      </c>
    </row>
    <row r="20" spans="1:4">
      <c r="A20" s="8">
        <v>39692</v>
      </c>
      <c r="B20" s="7">
        <v>11257</v>
      </c>
      <c r="C20" s="7">
        <v>9077</v>
      </c>
      <c r="D20" s="7">
        <f t="shared" si="0"/>
        <v>2180</v>
      </c>
    </row>
    <row r="21" spans="1:4">
      <c r="A21" s="8">
        <v>39722</v>
      </c>
      <c r="B21" s="7">
        <v>10168</v>
      </c>
      <c r="C21" s="7">
        <v>7826</v>
      </c>
      <c r="D21" s="7">
        <f t="shared" si="0"/>
        <v>2342</v>
      </c>
    </row>
    <row r="22" spans="1:4">
      <c r="A22" s="8">
        <v>39753</v>
      </c>
      <c r="B22" s="7">
        <v>11065</v>
      </c>
      <c r="C22" s="7">
        <v>8737</v>
      </c>
      <c r="D22" s="7">
        <f t="shared" si="0"/>
        <v>2328</v>
      </c>
    </row>
    <row r="23" spans="1:4">
      <c r="A23" s="8">
        <v>39783</v>
      </c>
      <c r="B23" s="7">
        <v>10516</v>
      </c>
      <c r="C23" s="7">
        <v>8512</v>
      </c>
      <c r="D23" s="7">
        <f t="shared" si="0"/>
        <v>2004</v>
      </c>
    </row>
    <row r="24" spans="1:4">
      <c r="A24" s="8">
        <v>39814</v>
      </c>
      <c r="B24" s="7">
        <v>13720</v>
      </c>
      <c r="C24" s="7">
        <v>10968</v>
      </c>
      <c r="D24" s="7">
        <f t="shared" si="0"/>
        <v>2752</v>
      </c>
    </row>
    <row r="25" spans="1:4">
      <c r="A25" s="8">
        <v>39845</v>
      </c>
      <c r="B25" s="7">
        <v>19482</v>
      </c>
      <c r="C25" s="7">
        <v>15579</v>
      </c>
      <c r="D25" s="7">
        <f t="shared" si="0"/>
        <v>3903</v>
      </c>
    </row>
    <row r="26" spans="1:4">
      <c r="A26" s="8">
        <v>39873</v>
      </c>
      <c r="B26" s="7">
        <v>18300</v>
      </c>
      <c r="C26" s="7">
        <v>14642</v>
      </c>
      <c r="D26" s="7">
        <f t="shared" si="0"/>
        <v>3658</v>
      </c>
    </row>
    <row r="27" spans="1:4">
      <c r="A27" s="8">
        <v>39904</v>
      </c>
      <c r="B27" s="7">
        <v>17098</v>
      </c>
      <c r="C27" s="7">
        <v>13829</v>
      </c>
      <c r="D27" s="7">
        <f t="shared" si="0"/>
        <v>3269</v>
      </c>
    </row>
    <row r="28" spans="1:4">
      <c r="A28" s="8">
        <v>39934</v>
      </c>
      <c r="B28" s="7">
        <v>19891</v>
      </c>
      <c r="C28" s="7">
        <v>15954</v>
      </c>
      <c r="D28" s="7">
        <f t="shared" si="0"/>
        <v>3937</v>
      </c>
    </row>
    <row r="29" spans="1:4">
      <c r="A29" s="8">
        <v>39965</v>
      </c>
      <c r="B29" s="7">
        <v>14792</v>
      </c>
      <c r="C29" s="7">
        <v>11864</v>
      </c>
      <c r="D29" s="7">
        <f t="shared" si="0"/>
        <v>2928</v>
      </c>
    </row>
    <row r="30" spans="1:4">
      <c r="A30" s="8">
        <v>39995</v>
      </c>
      <c r="B30" s="7">
        <v>14629</v>
      </c>
      <c r="C30" s="7">
        <v>12284</v>
      </c>
      <c r="D30" s="7">
        <f t="shared" si="0"/>
        <v>2345</v>
      </c>
    </row>
    <row r="31" spans="1:4">
      <c r="A31" s="8">
        <v>40026</v>
      </c>
      <c r="B31" s="7">
        <v>13249</v>
      </c>
      <c r="C31" s="7">
        <v>10716</v>
      </c>
      <c r="D31" s="7">
        <f t="shared" si="0"/>
        <v>2533</v>
      </c>
    </row>
    <row r="32" spans="1:4">
      <c r="A32" s="8">
        <v>40057</v>
      </c>
      <c r="B32" s="7">
        <v>11508</v>
      </c>
      <c r="C32" s="7">
        <v>8943</v>
      </c>
      <c r="D32" s="7">
        <f t="shared" si="0"/>
        <v>2565</v>
      </c>
    </row>
    <row r="33" spans="1:4">
      <c r="A33" s="8">
        <v>40087</v>
      </c>
      <c r="B33" s="7">
        <v>12208</v>
      </c>
      <c r="C33" s="7">
        <v>10318</v>
      </c>
      <c r="D33" s="7">
        <f t="shared" si="0"/>
        <v>1890</v>
      </c>
    </row>
    <row r="34" spans="1:4">
      <c r="A34" s="8">
        <v>40118</v>
      </c>
      <c r="B34" s="7">
        <v>13065</v>
      </c>
      <c r="C34" s="7">
        <v>10902</v>
      </c>
      <c r="D34" s="7">
        <f t="shared" si="0"/>
        <v>2163</v>
      </c>
    </row>
    <row r="35" spans="1:4">
      <c r="A35" s="8">
        <v>40148</v>
      </c>
      <c r="B35" s="7">
        <v>11316</v>
      </c>
      <c r="C35" s="7">
        <v>8176</v>
      </c>
      <c r="D35" s="7">
        <f t="shared" si="0"/>
        <v>3140</v>
      </c>
    </row>
    <row r="36" spans="1:4">
      <c r="A36" s="8">
        <v>40179</v>
      </c>
      <c r="B36" s="7">
        <v>13567</v>
      </c>
      <c r="C36" s="7">
        <v>10934</v>
      </c>
      <c r="D36" s="7">
        <f t="shared" si="0"/>
        <v>2633</v>
      </c>
    </row>
    <row r="37" spans="1:4">
      <c r="A37" s="8">
        <v>40210</v>
      </c>
      <c r="B37" s="7">
        <v>13692</v>
      </c>
      <c r="C37" s="7">
        <v>11378</v>
      </c>
      <c r="D37" s="7">
        <f t="shared" si="0"/>
        <v>2314</v>
      </c>
    </row>
    <row r="38" spans="1:4">
      <c r="A38" s="8">
        <v>40238</v>
      </c>
      <c r="B38" s="7">
        <v>11956</v>
      </c>
      <c r="C38" s="7">
        <v>9638</v>
      </c>
      <c r="D38" s="7">
        <f t="shared" si="0"/>
        <v>2318</v>
      </c>
    </row>
    <row r="39" spans="1:4">
      <c r="A39" s="8">
        <v>40269</v>
      </c>
      <c r="B39" s="7">
        <v>9738</v>
      </c>
      <c r="C39" s="7">
        <v>7863</v>
      </c>
      <c r="D39" s="7">
        <f t="shared" si="0"/>
        <v>1875</v>
      </c>
    </row>
    <row r="40" spans="1:4">
      <c r="A40" s="8">
        <v>40299</v>
      </c>
      <c r="B40" s="7">
        <v>10815</v>
      </c>
      <c r="C40" s="7">
        <v>9033</v>
      </c>
      <c r="D40" s="7">
        <f t="shared" si="0"/>
        <v>1782</v>
      </c>
    </row>
    <row r="41" spans="1:4">
      <c r="A41" s="8">
        <v>40330</v>
      </c>
      <c r="B41" s="7">
        <v>10393</v>
      </c>
      <c r="C41" s="7">
        <v>8185</v>
      </c>
      <c r="D41" s="7">
        <f t="shared" si="0"/>
        <v>2208</v>
      </c>
    </row>
    <row r="42" spans="1:4">
      <c r="A42" s="8">
        <v>40360</v>
      </c>
      <c r="B42" s="7">
        <v>11425</v>
      </c>
      <c r="C42" s="7">
        <v>8867</v>
      </c>
      <c r="D42" s="7">
        <f t="shared" si="0"/>
        <v>2558</v>
      </c>
    </row>
    <row r="43" spans="1:4">
      <c r="A43" s="8">
        <v>40391</v>
      </c>
      <c r="B43" s="7">
        <v>4670</v>
      </c>
      <c r="C43" s="7">
        <v>3530</v>
      </c>
      <c r="D43" s="7">
        <f t="shared" si="0"/>
        <v>1140</v>
      </c>
    </row>
    <row r="44" spans="1:4">
      <c r="A44" s="8">
        <v>40422</v>
      </c>
      <c r="B44" s="7">
        <v>11717</v>
      </c>
      <c r="C44" s="7">
        <v>9860</v>
      </c>
      <c r="D44" s="7">
        <f t="shared" si="0"/>
        <v>1857</v>
      </c>
    </row>
    <row r="45" spans="1:4">
      <c r="A45" s="8">
        <v>40452</v>
      </c>
      <c r="B45" s="7">
        <v>11059</v>
      </c>
      <c r="C45" s="7">
        <v>8757</v>
      </c>
      <c r="D45" s="7">
        <f t="shared" si="0"/>
        <v>2302</v>
      </c>
    </row>
    <row r="46" spans="1:4">
      <c r="A46" s="8">
        <v>40483</v>
      </c>
      <c r="B46" s="7">
        <v>9873</v>
      </c>
      <c r="C46" s="7">
        <v>8209</v>
      </c>
      <c r="D46" s="7">
        <f t="shared" si="0"/>
        <v>1664</v>
      </c>
    </row>
    <row r="47" spans="1:4">
      <c r="A47" s="8">
        <v>40513</v>
      </c>
      <c r="B47" s="7">
        <v>7293</v>
      </c>
      <c r="C47" s="7">
        <v>5781</v>
      </c>
      <c r="D47" s="7">
        <f t="shared" si="0"/>
        <v>1512</v>
      </c>
    </row>
    <row r="48" spans="1:4">
      <c r="A48" s="8">
        <v>40544</v>
      </c>
      <c r="B48" s="7">
        <v>9578</v>
      </c>
      <c r="C48" s="7">
        <v>7840</v>
      </c>
      <c r="D48" s="7">
        <f t="shared" si="0"/>
        <v>1738</v>
      </c>
    </row>
    <row r="49" spans="1:4">
      <c r="A49" s="8">
        <v>40575</v>
      </c>
      <c r="B49" s="7">
        <v>9907</v>
      </c>
      <c r="C49" s="7">
        <v>7959</v>
      </c>
      <c r="D49" s="7">
        <f t="shared" si="0"/>
        <v>1948</v>
      </c>
    </row>
    <row r="50" spans="1:4">
      <c r="A50" s="8">
        <v>40603</v>
      </c>
      <c r="B50" s="7">
        <v>10300</v>
      </c>
      <c r="C50" s="7">
        <v>8267</v>
      </c>
      <c r="D50" s="7">
        <f t="shared" si="0"/>
        <v>2033</v>
      </c>
    </row>
    <row r="51" spans="1:4">
      <c r="A51" s="8">
        <v>40634</v>
      </c>
      <c r="B51" s="7">
        <v>8087</v>
      </c>
      <c r="C51" s="7">
        <v>6789</v>
      </c>
      <c r="D51" s="7">
        <f t="shared" si="0"/>
        <v>1298</v>
      </c>
    </row>
    <row r="52" spans="1:4">
      <c r="A52" s="8">
        <v>40664</v>
      </c>
      <c r="B52" s="7">
        <v>7899</v>
      </c>
      <c r="C52" s="7">
        <v>6395</v>
      </c>
      <c r="D52" s="7">
        <f t="shared" si="0"/>
        <v>1504</v>
      </c>
    </row>
    <row r="53" spans="1:4">
      <c r="A53" s="8">
        <v>40695</v>
      </c>
      <c r="B53" s="7">
        <v>8581</v>
      </c>
      <c r="C53" s="7">
        <v>7063</v>
      </c>
      <c r="D53" s="7">
        <f t="shared" si="0"/>
        <v>1518</v>
      </c>
    </row>
    <row r="54" spans="1:4">
      <c r="A54" s="8">
        <v>40725</v>
      </c>
      <c r="B54" s="7">
        <v>14929</v>
      </c>
      <c r="C54" s="7">
        <v>10511</v>
      </c>
      <c r="D54" s="7">
        <f t="shared" si="0"/>
        <v>4418</v>
      </c>
    </row>
    <row r="55" spans="1:4">
      <c r="A55" s="8">
        <v>40756</v>
      </c>
      <c r="B55" s="7">
        <v>11297</v>
      </c>
      <c r="C55" s="7">
        <v>9334</v>
      </c>
      <c r="D55" s="7">
        <f t="shared" si="0"/>
        <v>1963</v>
      </c>
    </row>
    <row r="56" spans="1:4">
      <c r="A56" s="8">
        <v>40787</v>
      </c>
      <c r="B56" s="7">
        <v>10967</v>
      </c>
      <c r="C56" s="7">
        <v>8874</v>
      </c>
      <c r="D56" s="7">
        <f t="shared" si="0"/>
        <v>2093</v>
      </c>
    </row>
    <row r="57" spans="1:4">
      <c r="A57" s="8">
        <v>40817</v>
      </c>
      <c r="B57" s="7">
        <v>8462</v>
      </c>
      <c r="C57" s="7">
        <v>6537</v>
      </c>
      <c r="D57" s="7">
        <f t="shared" si="0"/>
        <v>1925</v>
      </c>
    </row>
    <row r="58" spans="1:4">
      <c r="A58" s="8">
        <v>40848</v>
      </c>
      <c r="B58" s="7">
        <v>8112</v>
      </c>
      <c r="C58" s="7">
        <v>6405</v>
      </c>
      <c r="D58" s="7">
        <f t="shared" si="0"/>
        <v>1707</v>
      </c>
    </row>
    <row r="59" spans="1:4">
      <c r="A59" s="8">
        <v>40878</v>
      </c>
      <c r="B59" s="7">
        <v>6256</v>
      </c>
      <c r="C59" s="7">
        <v>4968</v>
      </c>
      <c r="D59" s="7">
        <f t="shared" si="0"/>
        <v>1288</v>
      </c>
    </row>
    <row r="60" spans="1:4">
      <c r="A60" s="8">
        <v>40909</v>
      </c>
      <c r="B60" s="7">
        <v>11648</v>
      </c>
      <c r="C60" s="7">
        <v>9416</v>
      </c>
      <c r="D60" s="7">
        <f t="shared" si="0"/>
        <v>2232</v>
      </c>
    </row>
    <row r="61" spans="1:4">
      <c r="A61" s="8">
        <v>40940</v>
      </c>
      <c r="B61" s="7">
        <v>9223</v>
      </c>
      <c r="C61" s="7">
        <v>7278</v>
      </c>
      <c r="D61" s="7">
        <f t="shared" si="0"/>
        <v>1945</v>
      </c>
    </row>
    <row r="62" spans="1:4">
      <c r="A62" s="8">
        <v>40969</v>
      </c>
      <c r="B62" s="7">
        <v>7527</v>
      </c>
      <c r="C62" s="7">
        <v>5941</v>
      </c>
      <c r="D62" s="7">
        <f t="shared" si="0"/>
        <v>1586</v>
      </c>
    </row>
    <row r="63" spans="1:4">
      <c r="A63" s="8">
        <v>41000</v>
      </c>
      <c r="B63" s="7">
        <v>7216</v>
      </c>
      <c r="C63" s="7">
        <v>5700</v>
      </c>
      <c r="D63" s="7">
        <f t="shared" si="0"/>
        <v>1516</v>
      </c>
    </row>
    <row r="64" spans="1:4">
      <c r="A64" s="8">
        <v>41030</v>
      </c>
      <c r="B64" s="7">
        <v>8628</v>
      </c>
      <c r="C64" s="7">
        <v>6692</v>
      </c>
      <c r="D64" s="7">
        <f t="shared" si="0"/>
        <v>1936</v>
      </c>
    </row>
    <row r="65" spans="1:6">
      <c r="A65" s="8">
        <v>41061</v>
      </c>
      <c r="B65" s="7">
        <v>9157</v>
      </c>
      <c r="C65" s="7">
        <v>7268</v>
      </c>
      <c r="D65" s="7">
        <f t="shared" si="0"/>
        <v>1889</v>
      </c>
    </row>
    <row r="66" spans="1:6">
      <c r="A66" s="8">
        <v>41091</v>
      </c>
      <c r="B66" s="7">
        <v>9569</v>
      </c>
      <c r="C66" s="7">
        <v>7438</v>
      </c>
      <c r="D66" s="7">
        <f t="shared" si="0"/>
        <v>2131</v>
      </c>
    </row>
    <row r="67" spans="1:6">
      <c r="A67" s="8">
        <v>41122</v>
      </c>
      <c r="B67" s="7">
        <v>10306</v>
      </c>
      <c r="C67" s="7">
        <v>7661</v>
      </c>
      <c r="D67" s="7">
        <f t="shared" si="0"/>
        <v>2645</v>
      </c>
    </row>
    <row r="68" spans="1:6">
      <c r="A68" s="8">
        <v>41153</v>
      </c>
      <c r="B68" s="7">
        <v>8190</v>
      </c>
      <c r="C68" s="7">
        <v>6550</v>
      </c>
      <c r="D68" s="7">
        <f t="shared" ref="D68:D83" si="1">B68-C68</f>
        <v>1640</v>
      </c>
    </row>
    <row r="69" spans="1:6">
      <c r="A69" s="8">
        <v>41183</v>
      </c>
      <c r="B69" s="7">
        <v>8639</v>
      </c>
      <c r="C69" s="7">
        <v>6664</v>
      </c>
      <c r="D69" s="7">
        <f t="shared" si="1"/>
        <v>1975</v>
      </c>
    </row>
    <row r="70" spans="1:6">
      <c r="A70" s="8">
        <v>41214</v>
      </c>
      <c r="B70" s="7">
        <v>8908</v>
      </c>
      <c r="C70" s="7">
        <v>6893</v>
      </c>
      <c r="D70" s="7">
        <f t="shared" si="1"/>
        <v>2015</v>
      </c>
    </row>
    <row r="71" spans="1:6">
      <c r="A71" s="8">
        <v>41244</v>
      </c>
      <c r="B71" s="7">
        <v>6308</v>
      </c>
      <c r="C71" s="7">
        <v>4736</v>
      </c>
      <c r="D71" s="7">
        <f t="shared" si="1"/>
        <v>1572</v>
      </c>
    </row>
    <row r="72" spans="1:6">
      <c r="A72" s="8">
        <v>41287</v>
      </c>
      <c r="B72" s="7">
        <v>12737</v>
      </c>
      <c r="C72" s="7">
        <v>9688</v>
      </c>
      <c r="D72" s="7">
        <f t="shared" si="1"/>
        <v>3049</v>
      </c>
    </row>
    <row r="73" spans="1:6">
      <c r="A73" s="8">
        <v>41318</v>
      </c>
      <c r="B73" s="7">
        <v>12155</v>
      </c>
      <c r="C73" s="7">
        <v>9515</v>
      </c>
      <c r="D73" s="7">
        <f t="shared" si="1"/>
        <v>2640</v>
      </c>
    </row>
    <row r="74" spans="1:6">
      <c r="A74" s="8">
        <v>41346</v>
      </c>
      <c r="B74" s="7">
        <v>12063</v>
      </c>
      <c r="C74" s="7">
        <v>9452</v>
      </c>
      <c r="D74" s="7">
        <f t="shared" si="1"/>
        <v>2611</v>
      </c>
      <c r="F74" s="61"/>
    </row>
    <row r="75" spans="1:6">
      <c r="A75" s="8">
        <v>41377</v>
      </c>
      <c r="B75" s="7">
        <v>12709</v>
      </c>
      <c r="C75" s="7">
        <v>9255</v>
      </c>
      <c r="D75" s="7">
        <f t="shared" si="1"/>
        <v>3454</v>
      </c>
      <c r="F75" s="61"/>
    </row>
    <row r="76" spans="1:6">
      <c r="A76" s="8">
        <v>41407</v>
      </c>
      <c r="B76" s="7">
        <v>12470</v>
      </c>
      <c r="C76" s="7">
        <v>9559</v>
      </c>
      <c r="D76" s="7">
        <f t="shared" si="1"/>
        <v>2911</v>
      </c>
      <c r="F76" s="61"/>
    </row>
    <row r="77" spans="1:6">
      <c r="A77" s="8">
        <v>41438</v>
      </c>
      <c r="B77" s="7">
        <v>10478</v>
      </c>
      <c r="C77" s="7">
        <v>8014</v>
      </c>
      <c r="D77" s="7">
        <f t="shared" si="1"/>
        <v>2464</v>
      </c>
      <c r="F77" s="61"/>
    </row>
    <row r="78" spans="1:6">
      <c r="A78" s="8">
        <v>41468</v>
      </c>
      <c r="B78" s="7">
        <v>13914</v>
      </c>
      <c r="C78" s="7">
        <v>10928</v>
      </c>
      <c r="D78" s="7">
        <f t="shared" si="1"/>
        <v>2986</v>
      </c>
      <c r="F78" s="61"/>
    </row>
    <row r="79" spans="1:6">
      <c r="A79" s="8">
        <v>41499</v>
      </c>
      <c r="B79" s="7">
        <v>11743</v>
      </c>
      <c r="C79" s="7">
        <v>9096</v>
      </c>
      <c r="D79" s="7">
        <f t="shared" si="1"/>
        <v>2647</v>
      </c>
      <c r="F79" s="61"/>
    </row>
    <row r="80" spans="1:6">
      <c r="A80" s="8">
        <v>41530</v>
      </c>
      <c r="B80" s="7">
        <v>12303</v>
      </c>
      <c r="C80" s="7">
        <v>9814</v>
      </c>
      <c r="D80" s="7">
        <f t="shared" si="1"/>
        <v>2489</v>
      </c>
      <c r="F80" s="61"/>
    </row>
    <row r="81" spans="1:6">
      <c r="A81" s="8">
        <v>41560</v>
      </c>
      <c r="B81" s="120">
        <v>13492</v>
      </c>
      <c r="C81" s="7">
        <v>10437</v>
      </c>
      <c r="D81" s="7">
        <f t="shared" si="1"/>
        <v>3055</v>
      </c>
      <c r="F81" s="61"/>
    </row>
    <row r="82" spans="1:6">
      <c r="A82" s="8">
        <v>41591</v>
      </c>
      <c r="B82" s="7">
        <v>12316</v>
      </c>
      <c r="C82" s="7">
        <v>9904</v>
      </c>
      <c r="D82" s="7">
        <f t="shared" si="1"/>
        <v>2412</v>
      </c>
      <c r="F82" s="61"/>
    </row>
    <row r="83" spans="1:6">
      <c r="A83" s="8">
        <v>41621</v>
      </c>
      <c r="B83" s="7">
        <v>9035</v>
      </c>
      <c r="C83" s="7">
        <v>6965</v>
      </c>
      <c r="D83" s="7">
        <f t="shared" si="1"/>
        <v>2070</v>
      </c>
      <c r="F83" s="61"/>
    </row>
    <row r="84" spans="1:6" ht="13.5" thickBot="1">
      <c r="B84" s="29" t="str">
        <f>B2</f>
        <v>Total Claims</v>
      </c>
      <c r="C84" s="29" t="str">
        <f>C2</f>
        <v>Urban Claims</v>
      </c>
      <c r="D84" s="29" t="str">
        <f>D2</f>
        <v>Rural Claims</v>
      </c>
    </row>
    <row r="85" spans="1:6">
      <c r="A85" s="9" t="s">
        <v>21</v>
      </c>
      <c r="B85" s="15">
        <f>AVERAGE(B3:B11)</f>
        <v>9664.8888888888887</v>
      </c>
      <c r="C85" s="15">
        <f>AVERAGE(C3:C11)</f>
        <v>7479.1111111111113</v>
      </c>
      <c r="D85" s="69">
        <f>AVERAGE(D3:D11)</f>
        <v>2185.7777777777778</v>
      </c>
    </row>
    <row r="86" spans="1:6">
      <c r="A86" s="16" t="s">
        <v>22</v>
      </c>
      <c r="B86" s="17">
        <f>AVERAGE(B12:B23)</f>
        <v>10723.916666666666</v>
      </c>
      <c r="C86" s="17">
        <f>AVERAGE(C12:C23)</f>
        <v>8509.0833333333339</v>
      </c>
      <c r="D86" s="70">
        <f>AVERAGE(D12:D23)</f>
        <v>2214.8333333333335</v>
      </c>
    </row>
    <row r="87" spans="1:6">
      <c r="A87" s="16" t="s">
        <v>23</v>
      </c>
      <c r="B87" s="17">
        <f>AVERAGE(B24:B35)</f>
        <v>14938.166666666666</v>
      </c>
      <c r="C87" s="17">
        <f>AVERAGE(C24:C35)</f>
        <v>12014.583333333334</v>
      </c>
      <c r="D87" s="70">
        <f>AVERAGE(D24:D35)</f>
        <v>2923.5833333333335</v>
      </c>
    </row>
    <row r="88" spans="1:6">
      <c r="A88" s="16" t="s">
        <v>45</v>
      </c>
      <c r="B88" s="17">
        <f>AVERAGE(B36:B47)</f>
        <v>10516.5</v>
      </c>
      <c r="C88" s="17">
        <f>AVERAGE(C36:C47)</f>
        <v>8502.9166666666661</v>
      </c>
      <c r="D88" s="70">
        <f>AVERAGE(D36:D47)</f>
        <v>2013.5833333333333</v>
      </c>
    </row>
    <row r="89" spans="1:6">
      <c r="A89" s="16" t="s">
        <v>48</v>
      </c>
      <c r="B89" s="17">
        <f>AVERAGE(B48:B59)</f>
        <v>9531.25</v>
      </c>
      <c r="C89" s="17">
        <f>AVERAGE(C48:C59)</f>
        <v>7578.5</v>
      </c>
      <c r="D89" s="70">
        <f>AVERAGE(D48:D59)</f>
        <v>1952.75</v>
      </c>
    </row>
    <row r="90" spans="1:6">
      <c r="A90" s="16" t="s">
        <v>50</v>
      </c>
      <c r="B90" s="17">
        <f>AVERAGE(B60:B71)</f>
        <v>8776.5833333333339</v>
      </c>
      <c r="C90" s="17">
        <f>AVERAGE(C60:C71)</f>
        <v>6853.083333333333</v>
      </c>
      <c r="D90" s="70">
        <f>AVERAGE(D60:D71)</f>
        <v>1923.5</v>
      </c>
    </row>
    <row r="91" spans="1:6">
      <c r="A91" s="59" t="s">
        <v>53</v>
      </c>
      <c r="B91" s="62">
        <f>AVERAGE(B72:B83)</f>
        <v>12117.916666666666</v>
      </c>
      <c r="C91" s="62">
        <f>AVERAGE(C72:C83)</f>
        <v>9385.5833333333339</v>
      </c>
      <c r="D91" s="71">
        <f>AVERAGE(D72:D83)</f>
        <v>2732.3333333333335</v>
      </c>
      <c r="E91" s="56"/>
    </row>
    <row r="92" spans="1:6" ht="13.5" thickBot="1">
      <c r="C92" s="60"/>
      <c r="F92" s="58"/>
    </row>
    <row r="93" spans="1:6">
      <c r="A93" s="9" t="s">
        <v>24</v>
      </c>
      <c r="B93" s="10">
        <f t="shared" ref="B93:D97" si="2">(B86-B85)/B85*100</f>
        <v>10.957474937919613</v>
      </c>
      <c r="C93" s="10">
        <f t="shared" si="2"/>
        <v>13.771318635607328</v>
      </c>
      <c r="D93" s="68">
        <f t="shared" si="2"/>
        <v>1.3293005286701958</v>
      </c>
    </row>
    <row r="94" spans="1:6">
      <c r="A94" s="16" t="s">
        <v>25</v>
      </c>
      <c r="B94" s="25">
        <f t="shared" si="2"/>
        <v>39.29767575590386</v>
      </c>
      <c r="C94" s="25">
        <f t="shared" si="2"/>
        <v>41.197152062991506</v>
      </c>
      <c r="D94" s="64">
        <f t="shared" si="2"/>
        <v>32.000150500413874</v>
      </c>
    </row>
    <row r="95" spans="1:6">
      <c r="A95" s="16" t="s">
        <v>46</v>
      </c>
      <c r="B95" s="25">
        <f t="shared" si="2"/>
        <v>-29.599794709301676</v>
      </c>
      <c r="C95" s="25">
        <f t="shared" si="2"/>
        <v>-29.228368302410274</v>
      </c>
      <c r="D95" s="64">
        <f t="shared" si="2"/>
        <v>-31.126186472080501</v>
      </c>
    </row>
    <row r="96" spans="1:6">
      <c r="A96" s="16" t="s">
        <v>49</v>
      </c>
      <c r="B96" s="25">
        <f t="shared" si="2"/>
        <v>-9.3686112299719486</v>
      </c>
      <c r="C96" s="25">
        <f t="shared" si="2"/>
        <v>-10.871759690302341</v>
      </c>
      <c r="D96" s="64">
        <f t="shared" si="2"/>
        <v>-3.0211480362537726</v>
      </c>
    </row>
    <row r="97" spans="1:4">
      <c r="A97" s="16" t="s">
        <v>51</v>
      </c>
      <c r="B97" s="25">
        <f t="shared" si="2"/>
        <v>-7.9178142076502676</v>
      </c>
      <c r="C97" s="25">
        <f t="shared" si="2"/>
        <v>-9.572034923357748</v>
      </c>
      <c r="D97" s="64">
        <f t="shared" si="2"/>
        <v>-1.4978875944181282</v>
      </c>
    </row>
    <row r="98" spans="1:4" ht="13.5" thickBot="1">
      <c r="A98" s="65" t="s">
        <v>54</v>
      </c>
      <c r="B98" s="66">
        <f>(B91-B90)/B90*100</f>
        <v>38.071003332731969</v>
      </c>
      <c r="C98" s="66">
        <f>(C91-C90)/C90*100</f>
        <v>36.954169047995443</v>
      </c>
      <c r="D98" s="67">
        <f>(D91-D90)/D90*100</f>
        <v>42.050082315223989</v>
      </c>
    </row>
    <row r="99" spans="1:4" ht="13.5" thickTop="1"/>
  </sheetData>
  <mergeCells count="1">
    <mergeCell ref="A1:P1"/>
  </mergeCells>
  <phoneticPr fontId="0" type="noConversion"/>
  <conditionalFormatting sqref="B3:D83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O107"/>
  <sheetViews>
    <sheetView workbookViewId="0">
      <selection activeCell="A2" sqref="A1:A1048576"/>
    </sheetView>
  </sheetViews>
  <sheetFormatPr defaultRowHeight="12.75"/>
  <cols>
    <col min="1" max="1" width="17.5703125" bestFit="1" customWidth="1"/>
    <col min="2" max="2" width="22.85546875" style="5" customWidth="1"/>
    <col min="3" max="3" width="23" style="5" customWidth="1"/>
  </cols>
  <sheetData>
    <row r="1" spans="1:15" ht="24" thickBot="1">
      <c r="A1" s="126" t="s">
        <v>26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8"/>
    </row>
    <row r="2" spans="1:15" ht="34.5" customHeight="1" thickBot="1">
      <c r="B2" s="48" t="s">
        <v>27</v>
      </c>
      <c r="C2" s="49" t="s">
        <v>28</v>
      </c>
    </row>
    <row r="3" spans="1:15">
      <c r="A3" s="8">
        <v>39173</v>
      </c>
      <c r="B3" s="22">
        <f>Stats!C3/Stats!B3*100</f>
        <v>77.517881306785227</v>
      </c>
      <c r="C3" s="22">
        <f>Stats!D3/Stats!B3*100</f>
        <v>22.482118693214769</v>
      </c>
    </row>
    <row r="4" spans="1:15">
      <c r="A4" s="8">
        <v>39203</v>
      </c>
      <c r="B4" s="22">
        <f>Stats!C4/Stats!B4*100</f>
        <v>76.773119122257043</v>
      </c>
      <c r="C4" s="22">
        <f>Stats!D4/Stats!B4*100</f>
        <v>23.226880877742946</v>
      </c>
    </row>
    <row r="5" spans="1:15">
      <c r="A5" s="8">
        <v>39234</v>
      </c>
      <c r="B5" s="22">
        <f>Stats!C5/Stats!B5*100</f>
        <v>77.241262873543818</v>
      </c>
      <c r="C5" s="22">
        <f>Stats!D5/Stats!B5*100</f>
        <v>22.75873712645619</v>
      </c>
    </row>
    <row r="6" spans="1:15">
      <c r="A6" s="8">
        <v>39264</v>
      </c>
      <c r="B6" s="22">
        <f>Stats!C6/Stats!B6*100</f>
        <v>82.190693521182652</v>
      </c>
      <c r="C6" s="22">
        <f>Stats!D6/Stats!B6*100</f>
        <v>17.809306478817344</v>
      </c>
    </row>
    <row r="7" spans="1:15">
      <c r="A7" s="8">
        <v>39295</v>
      </c>
      <c r="B7" s="22">
        <f>Stats!C7/Stats!B7*100</f>
        <v>72.997508009967959</v>
      </c>
      <c r="C7" s="22">
        <f>Stats!D7/Stats!B7*100</f>
        <v>27.002491990032041</v>
      </c>
    </row>
    <row r="8" spans="1:15">
      <c r="A8" s="8">
        <v>39326</v>
      </c>
      <c r="B8" s="22">
        <f>Stats!C8/Stats!B8*100</f>
        <v>79.996278377372533</v>
      </c>
      <c r="C8" s="22">
        <f>Stats!D8/Stats!B8*100</f>
        <v>20.003721622627467</v>
      </c>
    </row>
    <row r="9" spans="1:15">
      <c r="A9" s="8">
        <v>39356</v>
      </c>
      <c r="B9" s="22">
        <f>Stats!C9/Stats!B9*100</f>
        <v>77.293648358392147</v>
      </c>
      <c r="C9" s="22">
        <f>Stats!D9/Stats!B9*100</f>
        <v>22.706351641607856</v>
      </c>
    </row>
    <row r="10" spans="1:15">
      <c r="A10" s="8">
        <v>39387</v>
      </c>
      <c r="B10" s="22">
        <f>Stats!C10/Stats!B10*100</f>
        <v>77.045308138286444</v>
      </c>
      <c r="C10" s="22">
        <f>Stats!D10/Stats!B10*100</f>
        <v>22.954691861713549</v>
      </c>
    </row>
    <row r="11" spans="1:15">
      <c r="A11" s="8">
        <v>39417</v>
      </c>
      <c r="B11" s="22">
        <f>Stats!C11/Stats!B11*100</f>
        <v>75.515877258633594</v>
      </c>
      <c r="C11" s="22">
        <f>Stats!D11/Stats!B11*100</f>
        <v>24.484122741366406</v>
      </c>
    </row>
    <row r="12" spans="1:15">
      <c r="A12" s="8">
        <v>39448</v>
      </c>
      <c r="B12" s="22">
        <f>Stats!C12/Stats!B12*100</f>
        <v>72.494871390247752</v>
      </c>
      <c r="C12" s="22">
        <f>Stats!D12/Stats!B12*100</f>
        <v>27.505128609752248</v>
      </c>
    </row>
    <row r="13" spans="1:15">
      <c r="A13" s="8">
        <v>39479</v>
      </c>
      <c r="B13" s="22">
        <f>Stats!C13/Stats!B13*100</f>
        <v>82.421688662744472</v>
      </c>
      <c r="C13" s="22">
        <f>Stats!D13/Stats!B13*100</f>
        <v>17.578311337255524</v>
      </c>
    </row>
    <row r="14" spans="1:15">
      <c r="A14" s="8">
        <v>39508</v>
      </c>
      <c r="B14" s="22">
        <f>Stats!C14/Stats!B14*100</f>
        <v>79.851463521188293</v>
      </c>
      <c r="C14" s="22">
        <f>Stats!D14/Stats!B14*100</f>
        <v>20.148536478811707</v>
      </c>
    </row>
    <row r="15" spans="1:15">
      <c r="A15" s="8">
        <v>39539</v>
      </c>
      <c r="B15" s="22">
        <f>Stats!C15/Stats!B15*100</f>
        <v>78.780989498755005</v>
      </c>
      <c r="C15" s="22">
        <f>Stats!D15/Stats!B15*100</f>
        <v>21.219010501244991</v>
      </c>
    </row>
    <row r="16" spans="1:15">
      <c r="A16" s="8">
        <v>39569</v>
      </c>
      <c r="B16" s="22">
        <f>Stats!C16/Stats!B16*100</f>
        <v>78.812364934698863</v>
      </c>
      <c r="C16" s="22">
        <f>Stats!D16/Stats!B16*100</f>
        <v>21.187635065301137</v>
      </c>
    </row>
    <row r="17" spans="1:3">
      <c r="A17" s="8">
        <v>39600</v>
      </c>
      <c r="B17" s="22">
        <f>Stats!C17/Stats!B17*100</f>
        <v>81.305881387909125</v>
      </c>
      <c r="C17" s="22">
        <f>Stats!D17/Stats!B17*100</f>
        <v>18.694118612090886</v>
      </c>
    </row>
    <row r="18" spans="1:3">
      <c r="A18" s="8">
        <v>39630</v>
      </c>
      <c r="B18" s="22">
        <f>Stats!C18/Stats!B18*100</f>
        <v>77.876362233580863</v>
      </c>
      <c r="C18" s="22">
        <f>Stats!D18/Stats!B18*100</f>
        <v>22.123637766419137</v>
      </c>
    </row>
    <row r="19" spans="1:3">
      <c r="A19" s="8">
        <v>39661</v>
      </c>
      <c r="B19" s="22">
        <f>Stats!C19/Stats!B19*100</f>
        <v>79.225215433584353</v>
      </c>
      <c r="C19" s="22">
        <f>Stats!D19/Stats!B19*100</f>
        <v>20.774784566415651</v>
      </c>
    </row>
    <row r="20" spans="1:3">
      <c r="A20" s="8">
        <v>39692</v>
      </c>
      <c r="B20" s="22">
        <f>Stats!C20/Stats!B20*100</f>
        <v>80.634272008528029</v>
      </c>
      <c r="C20" s="22">
        <f>Stats!D20/Stats!B20*100</f>
        <v>19.365727991471974</v>
      </c>
    </row>
    <row r="21" spans="1:3">
      <c r="A21" s="8">
        <v>39722</v>
      </c>
      <c r="B21" s="22">
        <f>Stats!C21/Stats!B21*100</f>
        <v>76.966955153422504</v>
      </c>
      <c r="C21" s="22">
        <f>Stats!D21/Stats!B21*100</f>
        <v>23.033044846577496</v>
      </c>
    </row>
    <row r="22" spans="1:3">
      <c r="A22" s="8">
        <v>39753</v>
      </c>
      <c r="B22" s="22">
        <f>Stats!C22/Stats!B22*100</f>
        <v>78.960686850429283</v>
      </c>
      <c r="C22" s="22">
        <f>Stats!D22/Stats!B22*100</f>
        <v>21.039313149570717</v>
      </c>
    </row>
    <row r="23" spans="1:3">
      <c r="A23" s="8">
        <v>39783</v>
      </c>
      <c r="B23" s="22">
        <f>Stats!C23/Stats!B23*100</f>
        <v>80.943324457968814</v>
      </c>
      <c r="C23" s="22">
        <f>Stats!D23/Stats!B23*100</f>
        <v>19.05667554203119</v>
      </c>
    </row>
    <row r="24" spans="1:3">
      <c r="A24" s="8">
        <v>39814</v>
      </c>
      <c r="B24" s="22">
        <f>Stats!C24/Stats!B24*100</f>
        <v>79.941690962099116</v>
      </c>
      <c r="C24" s="22">
        <f>Stats!D24/Stats!B24*100</f>
        <v>20.058309037900873</v>
      </c>
    </row>
    <row r="25" spans="1:3">
      <c r="A25" s="8">
        <v>39845</v>
      </c>
      <c r="B25" s="22">
        <f>Stats!C25/Stats!B25*100</f>
        <v>79.966122574684334</v>
      </c>
      <c r="C25" s="22">
        <f>Stats!D25/Stats!B25*100</f>
        <v>20.033877425315676</v>
      </c>
    </row>
    <row r="26" spans="1:3">
      <c r="A26" s="8">
        <v>39873</v>
      </c>
      <c r="B26" s="22">
        <f>Stats!C26/Stats!B26*100</f>
        <v>80.010928961748633</v>
      </c>
      <c r="C26" s="22">
        <f>Stats!D26/Stats!B26*100</f>
        <v>19.989071038251367</v>
      </c>
    </row>
    <row r="27" spans="1:3">
      <c r="A27" s="8">
        <v>39904</v>
      </c>
      <c r="B27" s="22">
        <f>Stats!C27/Stats!B27*100</f>
        <v>80.88080477248802</v>
      </c>
      <c r="C27" s="22">
        <f>Stats!D27/Stats!B27*100</f>
        <v>19.119195227511991</v>
      </c>
    </row>
    <row r="28" spans="1:3">
      <c r="A28" s="8">
        <v>39934</v>
      </c>
      <c r="B28" s="22">
        <f>Stats!C28/Stats!B28*100</f>
        <v>80.207128852244736</v>
      </c>
      <c r="C28" s="22">
        <f>Stats!D28/Stats!B28*100</f>
        <v>19.792871147755267</v>
      </c>
    </row>
    <row r="29" spans="1:3">
      <c r="A29" s="8">
        <v>39965</v>
      </c>
      <c r="B29" s="22">
        <f>Stats!C29/Stats!B29*100</f>
        <v>80.205516495402918</v>
      </c>
      <c r="C29" s="22">
        <f>Stats!D29/Stats!B29*100</f>
        <v>19.794483504597078</v>
      </c>
    </row>
    <row r="30" spans="1:3">
      <c r="A30" s="8">
        <v>39995</v>
      </c>
      <c r="B30" s="22">
        <f>Stats!C30/Stats!B30*100</f>
        <v>83.970196185658622</v>
      </c>
      <c r="C30" s="22">
        <f>Stats!D30/Stats!B30*100</f>
        <v>16.029803814341374</v>
      </c>
    </row>
    <row r="31" spans="1:3">
      <c r="A31" s="8">
        <v>40026</v>
      </c>
      <c r="B31" s="22">
        <f>Stats!C31/Stats!B31*100</f>
        <v>80.881575967997591</v>
      </c>
      <c r="C31" s="22">
        <f>Stats!D31/Stats!B31*100</f>
        <v>19.118424032002416</v>
      </c>
    </row>
    <row r="32" spans="1:3">
      <c r="A32" s="8">
        <v>40057</v>
      </c>
      <c r="B32" s="22">
        <f>Stats!C32/Stats!B32*100</f>
        <v>77.711157455682994</v>
      </c>
      <c r="C32" s="22">
        <f>Stats!D32/Stats!B32*100</f>
        <v>22.288842544316996</v>
      </c>
    </row>
    <row r="33" spans="1:3">
      <c r="A33" s="8">
        <v>40087</v>
      </c>
      <c r="B33" s="22">
        <f>Stats!C33/Stats!B33*100</f>
        <v>84.518348623853214</v>
      </c>
      <c r="C33" s="22">
        <f>Stats!D33/Stats!B33*100</f>
        <v>15.481651376146788</v>
      </c>
    </row>
    <row r="34" spans="1:3">
      <c r="A34" s="8">
        <v>40118</v>
      </c>
      <c r="B34" s="22">
        <f>Stats!C34/Stats!B34*100</f>
        <v>83.444316877152701</v>
      </c>
      <c r="C34" s="22">
        <f>Stats!D34/Stats!B34*100</f>
        <v>16.555683122847302</v>
      </c>
    </row>
    <row r="35" spans="1:3">
      <c r="A35" s="8">
        <v>40148</v>
      </c>
      <c r="B35" s="22">
        <f>Stats!C35/Stats!B35*100</f>
        <v>72.251679038529517</v>
      </c>
      <c r="C35" s="22">
        <f>Stats!D35/Stats!B35*100</f>
        <v>27.748320961470483</v>
      </c>
    </row>
    <row r="36" spans="1:3">
      <c r="A36" s="8">
        <v>40179</v>
      </c>
      <c r="B36" s="22">
        <f>Stats!C36/Stats!B36*100</f>
        <v>80.592614432077838</v>
      </c>
      <c r="C36" s="22">
        <f>Stats!D36/Stats!B36*100</f>
        <v>19.407385567922162</v>
      </c>
    </row>
    <row r="37" spans="1:3">
      <c r="A37" s="8">
        <v>40210</v>
      </c>
      <c r="B37" s="22">
        <f>Stats!C37/Stats!B37*100</f>
        <v>83.099620216184633</v>
      </c>
      <c r="C37" s="22">
        <f>Stats!D37/Stats!B37*100</f>
        <v>16.900379783815367</v>
      </c>
    </row>
    <row r="38" spans="1:3">
      <c r="A38" s="8">
        <v>40238</v>
      </c>
      <c r="B38" s="22">
        <f>Stats!C38/Stats!B38*100</f>
        <v>80.612244897959187</v>
      </c>
      <c r="C38" s="22">
        <f>Stats!D38/Stats!B38*100</f>
        <v>19.387755102040817</v>
      </c>
    </row>
    <row r="39" spans="1:3">
      <c r="A39" s="8">
        <v>40269</v>
      </c>
      <c r="B39" s="22">
        <f>Stats!C39/Stats!B39*100</f>
        <v>80.745532963647577</v>
      </c>
      <c r="C39" s="22">
        <f>Stats!D39/Stats!B39*100</f>
        <v>19.254467036352434</v>
      </c>
    </row>
    <row r="40" spans="1:3">
      <c r="A40" s="8">
        <v>40299</v>
      </c>
      <c r="B40" s="22">
        <f>Stats!C40/Stats!B40*100</f>
        <v>83.522884882108187</v>
      </c>
      <c r="C40" s="22">
        <f>Stats!D40/Stats!B40*100</f>
        <v>16.477115117891817</v>
      </c>
    </row>
    <row r="41" spans="1:3">
      <c r="A41" s="8">
        <v>40330</v>
      </c>
      <c r="B41" s="22">
        <f>Stats!C41/Stats!B41*100</f>
        <v>78.754931203694795</v>
      </c>
      <c r="C41" s="22">
        <f>Stats!D41/Stats!B41*100</f>
        <v>21.245068796305205</v>
      </c>
    </row>
    <row r="42" spans="1:3">
      <c r="A42" s="8">
        <v>40360</v>
      </c>
      <c r="B42" s="22">
        <f>Stats!C42/Stats!B42*100</f>
        <v>77.610503282275715</v>
      </c>
      <c r="C42" s="22">
        <f>Stats!D42/Stats!B42*100</f>
        <v>22.389496717724288</v>
      </c>
    </row>
    <row r="43" spans="1:3">
      <c r="A43" s="8">
        <v>40391</v>
      </c>
      <c r="B43" s="22">
        <f>Stats!C43/Stats!B43*100</f>
        <v>75.588865096359754</v>
      </c>
      <c r="C43" s="22">
        <f>Stats!D43/Stats!B43*100</f>
        <v>24.411134903640257</v>
      </c>
    </row>
    <row r="44" spans="1:3">
      <c r="A44" s="8">
        <v>40422</v>
      </c>
      <c r="B44" s="22">
        <f>Stats!C44/Stats!B44*100</f>
        <v>84.151233250832121</v>
      </c>
      <c r="C44" s="22">
        <f>Stats!D44/Stats!B44*100</f>
        <v>15.848766749167876</v>
      </c>
    </row>
    <row r="45" spans="1:3">
      <c r="A45" s="8">
        <v>40452</v>
      </c>
      <c r="B45" s="22">
        <f>Stats!C45/Stats!B45*100</f>
        <v>79.184374717424717</v>
      </c>
      <c r="C45" s="22">
        <f>Stats!D45/Stats!B45*100</f>
        <v>20.815625282575279</v>
      </c>
    </row>
    <row r="46" spans="1:3">
      <c r="A46" s="8">
        <v>40483</v>
      </c>
      <c r="B46" s="22">
        <f>Stats!C46/Stats!B46*100</f>
        <v>83.145953610857887</v>
      </c>
      <c r="C46" s="22">
        <f>Stats!D46/Stats!B46*100</f>
        <v>16.854046389142106</v>
      </c>
    </row>
    <row r="47" spans="1:3">
      <c r="A47" s="8">
        <v>40513</v>
      </c>
      <c r="B47" s="22">
        <f>Stats!C47/Stats!B47*100</f>
        <v>79.267791032496916</v>
      </c>
      <c r="C47" s="22">
        <f>Stats!D47/Stats!B47*100</f>
        <v>20.732208967503084</v>
      </c>
    </row>
    <row r="48" spans="1:3">
      <c r="A48" s="8">
        <v>40544</v>
      </c>
      <c r="B48" s="22">
        <f>Stats!C48/Stats!B48*100</f>
        <v>81.854249321361451</v>
      </c>
      <c r="C48" s="22">
        <f>Stats!D48/Stats!B48*100</f>
        <v>18.145750678638546</v>
      </c>
    </row>
    <row r="49" spans="1:3">
      <c r="A49" s="8">
        <v>40575</v>
      </c>
      <c r="B49" s="22">
        <f>Stats!C49/Stats!B49*100</f>
        <v>80.337135358837187</v>
      </c>
      <c r="C49" s="22">
        <f>Stats!D49/Stats!B49*100</f>
        <v>19.662864641162813</v>
      </c>
    </row>
    <row r="50" spans="1:3">
      <c r="A50" s="8">
        <v>40603</v>
      </c>
      <c r="B50" s="22">
        <f>Stats!C50/Stats!B50*100</f>
        <v>80.262135922330103</v>
      </c>
      <c r="C50" s="22">
        <f>Stats!D50/Stats!B50*100</f>
        <v>19.737864077669904</v>
      </c>
    </row>
    <row r="51" spans="1:3">
      <c r="A51" s="8">
        <v>40634</v>
      </c>
      <c r="B51" s="22">
        <f>Stats!C51/Stats!B51*100</f>
        <v>83.949548658340547</v>
      </c>
      <c r="C51" s="22">
        <f>Stats!D51/Stats!B51*100</f>
        <v>16.050451341659453</v>
      </c>
    </row>
    <row r="52" spans="1:3">
      <c r="A52" s="8">
        <v>40664</v>
      </c>
      <c r="B52" s="22">
        <f>Stats!C52/Stats!B52*100</f>
        <v>80.959615141157101</v>
      </c>
      <c r="C52" s="22">
        <f>Stats!D52/Stats!B52*100</f>
        <v>19.040384858842891</v>
      </c>
    </row>
    <row r="53" spans="1:3">
      <c r="A53" s="8">
        <v>40695</v>
      </c>
      <c r="B53" s="22">
        <f>Stats!C53/Stats!B53*100</f>
        <v>82.309754107912838</v>
      </c>
      <c r="C53" s="22">
        <f>Stats!D53/Stats!B53*100</f>
        <v>17.690245892087169</v>
      </c>
    </row>
    <row r="54" spans="1:3">
      <c r="A54" s="8">
        <v>40725</v>
      </c>
      <c r="B54" s="22">
        <f>Stats!C54/Stats!B54*100</f>
        <v>70.406591198338802</v>
      </c>
      <c r="C54" s="22">
        <f>Stats!D54/Stats!B54*100</f>
        <v>29.593408801661198</v>
      </c>
    </row>
    <row r="55" spans="1:3">
      <c r="A55" s="8">
        <v>40756</v>
      </c>
      <c r="B55" s="22">
        <f>Stats!C55/Stats!B55*100</f>
        <v>82.623705408515534</v>
      </c>
      <c r="C55" s="22">
        <f>Stats!D55/Stats!B55*100</f>
        <v>17.376294591484466</v>
      </c>
    </row>
    <row r="56" spans="1:3">
      <c r="A56" s="8">
        <v>40787</v>
      </c>
      <c r="B56" s="22">
        <f>Stats!C56/Stats!B56*100</f>
        <v>80.915473693808707</v>
      </c>
      <c r="C56" s="22">
        <f>Stats!D56/Stats!B56*100</f>
        <v>19.0845263061913</v>
      </c>
    </row>
    <row r="57" spans="1:3">
      <c r="A57" s="8">
        <v>40817</v>
      </c>
      <c r="B57" s="22">
        <f>Stats!C57/Stats!B57*100</f>
        <v>77.251240841408659</v>
      </c>
      <c r="C57" s="22">
        <f>Stats!D57/Stats!B57*100</f>
        <v>22.748759158591351</v>
      </c>
    </row>
    <row r="58" spans="1:3">
      <c r="A58" s="8">
        <v>40848</v>
      </c>
      <c r="B58" s="22">
        <f>Stats!C58/Stats!B58*100</f>
        <v>78.957100591715985</v>
      </c>
      <c r="C58" s="22">
        <f>Stats!D58/Stats!B58*100</f>
        <v>21.042899408284025</v>
      </c>
    </row>
    <row r="59" spans="1:3">
      <c r="A59" s="8">
        <v>40878</v>
      </c>
      <c r="B59" s="22">
        <f>Stats!C59/Stats!B59*100</f>
        <v>79.411764705882348</v>
      </c>
      <c r="C59" s="22">
        <f>Stats!D59/Stats!B59*100</f>
        <v>20.588235294117645</v>
      </c>
    </row>
    <row r="60" spans="1:3">
      <c r="A60" s="8">
        <v>40909</v>
      </c>
      <c r="B60" s="22">
        <f>Stats!C60/Stats!B60*100</f>
        <v>80.837912087912088</v>
      </c>
      <c r="C60" s="22">
        <f>Stats!D60/Stats!B60*100</f>
        <v>19.162087912087912</v>
      </c>
    </row>
    <row r="61" spans="1:3">
      <c r="A61" s="8">
        <v>40940</v>
      </c>
      <c r="B61" s="22">
        <f>Stats!C61/Stats!B61*100</f>
        <v>78.911417109400418</v>
      </c>
      <c r="C61" s="22">
        <f>Stats!D61/Stats!B61*100</f>
        <v>21.088582890599589</v>
      </c>
    </row>
    <row r="62" spans="1:3">
      <c r="A62" s="8">
        <v>40969</v>
      </c>
      <c r="B62" s="22">
        <f>Stats!C62/Stats!B62*100</f>
        <v>78.929188255613127</v>
      </c>
      <c r="C62" s="22">
        <f>Stats!D62/Stats!B62*100</f>
        <v>21.070811744386873</v>
      </c>
    </row>
    <row r="63" spans="1:3">
      <c r="A63" s="8">
        <v>41000</v>
      </c>
      <c r="B63" s="22">
        <f>Stats!C63/Stats!B63*100</f>
        <v>78.991130820399107</v>
      </c>
      <c r="C63" s="22">
        <f>Stats!D63/Stats!B63*100</f>
        <v>21.008869179600886</v>
      </c>
    </row>
    <row r="64" spans="1:3">
      <c r="A64" s="8">
        <v>41030</v>
      </c>
      <c r="B64" s="22">
        <f>Stats!C64/Stats!B64*100</f>
        <v>77.561427909133045</v>
      </c>
      <c r="C64" s="22">
        <f>Stats!D64/Stats!B64*100</f>
        <v>22.438572090866945</v>
      </c>
    </row>
    <row r="65" spans="1:3">
      <c r="A65" s="8">
        <v>41061</v>
      </c>
      <c r="B65" s="22">
        <f>Stats!C65/Stats!B65*100</f>
        <v>79.370973026100259</v>
      </c>
      <c r="C65" s="22">
        <f>Stats!D65/Stats!B65*100</f>
        <v>20.629026973899752</v>
      </c>
    </row>
    <row r="66" spans="1:3">
      <c r="A66" s="8">
        <v>41091</v>
      </c>
      <c r="B66" s="22">
        <f>Stats!C66/Stats!B66*100</f>
        <v>77.730170341728495</v>
      </c>
      <c r="C66" s="22">
        <f>Stats!D66/Stats!B66*100</f>
        <v>22.269829658271501</v>
      </c>
    </row>
    <row r="67" spans="1:3">
      <c r="A67" s="8">
        <v>41122</v>
      </c>
      <c r="B67" s="22">
        <f>Stats!C67/Stats!B67*100</f>
        <v>74.335338637686789</v>
      </c>
      <c r="C67" s="22">
        <f>Stats!D67/Stats!B67*100</f>
        <v>25.664661362313218</v>
      </c>
    </row>
    <row r="68" spans="1:3">
      <c r="A68" s="8">
        <v>41153</v>
      </c>
      <c r="B68" s="22">
        <f>Stats!C68/Stats!B68*100</f>
        <v>79.975579975579976</v>
      </c>
      <c r="C68" s="22">
        <f>Stats!D68/Stats!B68*100</f>
        <v>20.024420024420024</v>
      </c>
    </row>
    <row r="69" spans="1:3">
      <c r="A69" s="8">
        <v>41183</v>
      </c>
      <c r="B69" s="22">
        <f>Stats!C69/Stats!B69*100</f>
        <v>77.138557703437897</v>
      </c>
      <c r="C69" s="22">
        <f>Stats!D69/Stats!B69*100</f>
        <v>22.8614422965621</v>
      </c>
    </row>
    <row r="70" spans="1:3">
      <c r="A70" s="8">
        <v>41214</v>
      </c>
      <c r="B70" s="22">
        <f>Stats!C70/Stats!B70*100</f>
        <v>77.379883251010327</v>
      </c>
      <c r="C70" s="22">
        <f>Stats!D70/Stats!B70*100</f>
        <v>22.620116748989673</v>
      </c>
    </row>
    <row r="71" spans="1:3">
      <c r="A71" s="8">
        <v>41244</v>
      </c>
      <c r="B71" s="22">
        <f>Stats!C71/Stats!B71*100</f>
        <v>75.079264426125562</v>
      </c>
      <c r="C71" s="22">
        <f>Stats!D71/Stats!B71*100</f>
        <v>24.920735573874445</v>
      </c>
    </row>
    <row r="72" spans="1:3">
      <c r="A72" s="8">
        <v>41275</v>
      </c>
      <c r="B72" s="22">
        <f>Stats!C72/Stats!B72*100</f>
        <v>76.061867001648736</v>
      </c>
      <c r="C72" s="22">
        <f>Stats!D72/Stats!B72*100</f>
        <v>23.938132998351261</v>
      </c>
    </row>
    <row r="73" spans="1:3">
      <c r="A73" s="8">
        <v>41306</v>
      </c>
      <c r="B73" s="22">
        <f>Stats!C73/Stats!B73*100</f>
        <v>78.280542986425345</v>
      </c>
      <c r="C73" s="22">
        <f>Stats!D73/Stats!B73*100</f>
        <v>21.719457013574662</v>
      </c>
    </row>
    <row r="74" spans="1:3">
      <c r="A74" s="8">
        <v>41334</v>
      </c>
      <c r="B74" s="22">
        <f>Stats!C74/Stats!B74*100</f>
        <v>78.3553013346597</v>
      </c>
      <c r="C74" s="22">
        <f>Stats!D74/Stats!B74*100</f>
        <v>21.644698665340297</v>
      </c>
    </row>
    <row r="75" spans="1:3">
      <c r="A75" s="8">
        <v>41365</v>
      </c>
      <c r="B75" s="22">
        <f>Stats!C75/Stats!B75*100</f>
        <v>72.822409316232594</v>
      </c>
      <c r="C75" s="22">
        <f>Stats!D75/Stats!B75*100</f>
        <v>27.177590683767409</v>
      </c>
    </row>
    <row r="76" spans="1:3">
      <c r="A76" s="8">
        <v>41395</v>
      </c>
      <c r="B76" s="22">
        <f>Stats!C76/Stats!B76*100</f>
        <v>76.655974338412193</v>
      </c>
      <c r="C76" s="22">
        <f>Stats!D76/Stats!B76*100</f>
        <v>23.344025661587811</v>
      </c>
    </row>
    <row r="77" spans="1:3">
      <c r="A77" s="8">
        <v>41426</v>
      </c>
      <c r="B77" s="22">
        <f>Stats!C77/Stats!B77*100</f>
        <v>76.484061843863344</v>
      </c>
      <c r="C77" s="22">
        <f>Stats!D77/Stats!B77*100</f>
        <v>23.515938156136666</v>
      </c>
    </row>
    <row r="78" spans="1:3">
      <c r="A78" s="8">
        <v>41456</v>
      </c>
      <c r="B78" s="22">
        <f>Stats!C78/Stats!B78*100</f>
        <v>78.539600402472331</v>
      </c>
      <c r="C78" s="22">
        <f>Stats!D78/Stats!B78*100</f>
        <v>21.460399597527672</v>
      </c>
    </row>
    <row r="79" spans="1:3">
      <c r="A79" s="8">
        <v>41487</v>
      </c>
      <c r="B79" s="22">
        <f>Stats!C79/Stats!B79*100</f>
        <v>77.458911692071879</v>
      </c>
      <c r="C79" s="22">
        <f>Stats!D79/Stats!B79*100</f>
        <v>22.541088307928128</v>
      </c>
    </row>
    <row r="80" spans="1:3">
      <c r="A80" s="8">
        <v>41518</v>
      </c>
      <c r="B80" s="22">
        <f>Stats!C80/Stats!B80*100</f>
        <v>79.769161993009831</v>
      </c>
      <c r="C80" s="22">
        <f>Stats!D80/Stats!B80*100</f>
        <v>20.230838006990165</v>
      </c>
    </row>
    <row r="81" spans="1:3">
      <c r="A81" s="8">
        <v>41548</v>
      </c>
      <c r="B81" s="22">
        <f>Stats!C81/Stats!B81*100</f>
        <v>77.356952268010673</v>
      </c>
      <c r="C81" s="22">
        <f>Stats!D81/Stats!B81*100</f>
        <v>22.643047731989327</v>
      </c>
    </row>
    <row r="82" spans="1:3">
      <c r="A82" s="8">
        <v>41579</v>
      </c>
      <c r="B82" s="22">
        <f>Stats!C82/Stats!B82*100</f>
        <v>80.415719389412146</v>
      </c>
      <c r="C82" s="22">
        <f>Stats!D82/Stats!B82*100</f>
        <v>19.584280610587854</v>
      </c>
    </row>
    <row r="83" spans="1:3">
      <c r="A83" s="8">
        <v>41609</v>
      </c>
      <c r="B83" s="22">
        <f>Stats!C83/Stats!B83*100</f>
        <v>77.0890979524073</v>
      </c>
      <c r="C83" s="22">
        <f>Stats!D83/Stats!B83*100</f>
        <v>22.910902047592696</v>
      </c>
    </row>
    <row r="84" spans="1:3">
      <c r="A84" s="63"/>
    </row>
    <row r="85" spans="1:3" ht="13.5" thickBot="1">
      <c r="B85" s="30" t="str">
        <f>B2</f>
        <v>Urban Claims as a % of Total Claims</v>
      </c>
      <c r="C85" s="30" t="str">
        <f>C2</f>
        <v>Rural Claims as a % of Total Claims</v>
      </c>
    </row>
    <row r="86" spans="1:3">
      <c r="A86" s="9" t="s">
        <v>21</v>
      </c>
      <c r="B86" s="51">
        <f>AVERAGE(B3:B11)</f>
        <v>77.39684188515794</v>
      </c>
      <c r="C86" s="52">
        <f>AVERAGE(C3:C11)</f>
        <v>22.60315811484206</v>
      </c>
    </row>
    <row r="87" spans="1:3">
      <c r="A87" s="16" t="s">
        <v>22</v>
      </c>
      <c r="B87" s="53">
        <f>AVERAGE(B12:B23)</f>
        <v>79.022839627754777</v>
      </c>
      <c r="C87" s="54">
        <f>AVERAGE(C12:C23)</f>
        <v>20.977160372245226</v>
      </c>
    </row>
    <row r="88" spans="1:3">
      <c r="A88" s="16" t="s">
        <v>23</v>
      </c>
      <c r="B88" s="53">
        <f>AVERAGE(B24:B35)</f>
        <v>80.332455563961858</v>
      </c>
      <c r="C88" s="54">
        <f>AVERAGE(C24:C35)</f>
        <v>19.667544436038138</v>
      </c>
    </row>
    <row r="89" spans="1:3">
      <c r="A89" s="16" t="s">
        <v>45</v>
      </c>
      <c r="B89" s="53">
        <f>AVERAGE(B36:B47)</f>
        <v>80.523045798826615</v>
      </c>
      <c r="C89" s="54">
        <f>AVERAGE(C36:C47)</f>
        <v>19.476954201173388</v>
      </c>
    </row>
    <row r="90" spans="1:3">
      <c r="A90" s="16" t="s">
        <v>48</v>
      </c>
      <c r="B90" s="53">
        <f>AVERAGE(B48:B59)</f>
        <v>79.936526245800778</v>
      </c>
      <c r="C90" s="54">
        <f>AVERAGE(C48:C59)</f>
        <v>20.063473754199229</v>
      </c>
    </row>
    <row r="91" spans="1:3">
      <c r="A91" s="16" t="s">
        <v>50</v>
      </c>
      <c r="B91" s="53">
        <f>AVERAGE(B60:B71)</f>
        <v>78.020070295343928</v>
      </c>
      <c r="C91" s="54">
        <f>AVERAGE(C60:C71)</f>
        <v>21.979929704656072</v>
      </c>
    </row>
    <row r="92" spans="1:3" ht="13.5" thickBot="1">
      <c r="A92" s="12" t="s">
        <v>53</v>
      </c>
      <c r="B92" s="55">
        <f>AVERAGE(B72:B83)</f>
        <v>77.440800043218829</v>
      </c>
      <c r="C92" s="57">
        <f>AVERAGE(C72:C83)</f>
        <v>22.559199956781161</v>
      </c>
    </row>
    <row r="93" spans="1:3" ht="13.5" thickBot="1">
      <c r="A93" s="6"/>
      <c r="B93" s="6"/>
      <c r="C93" s="6"/>
    </row>
    <row r="94" spans="1:3">
      <c r="A94" s="23" t="s">
        <v>24</v>
      </c>
      <c r="B94" s="10">
        <f t="shared" ref="B94:B98" si="0">(B87-B86)/B86*100</f>
        <v>2.1008579975517678</v>
      </c>
      <c r="C94" s="11">
        <f t="shared" ref="C94:C99" si="1">(C87-C86)/C86*100</f>
        <v>-7.1936750357426567</v>
      </c>
    </row>
    <row r="95" spans="1:3">
      <c r="A95" s="24" t="s">
        <v>25</v>
      </c>
      <c r="B95" s="25">
        <f t="shared" si="0"/>
        <v>1.6572625615279855</v>
      </c>
      <c r="C95" s="27">
        <f t="shared" si="1"/>
        <v>-6.2430563191948227</v>
      </c>
    </row>
    <row r="96" spans="1:3">
      <c r="A96" s="24" t="s">
        <v>46</v>
      </c>
      <c r="B96" s="25">
        <f t="shared" si="0"/>
        <v>0.23725184737195859</v>
      </c>
      <c r="C96" s="27">
        <f t="shared" si="1"/>
        <v>-0.96905963774267156</v>
      </c>
    </row>
    <row r="97" spans="1:3">
      <c r="A97" s="24" t="s">
        <v>49</v>
      </c>
      <c r="B97" s="25">
        <f t="shared" si="0"/>
        <v>-0.72838719301696409</v>
      </c>
      <c r="C97" s="27">
        <f t="shared" si="1"/>
        <v>3.0113515027442346</v>
      </c>
    </row>
    <row r="98" spans="1:3">
      <c r="A98" s="24" t="s">
        <v>51</v>
      </c>
      <c r="B98" s="25">
        <f t="shared" si="0"/>
        <v>-2.3974721450414855</v>
      </c>
      <c r="C98" s="27">
        <f t="shared" si="1"/>
        <v>9.5519647989956571</v>
      </c>
    </row>
    <row r="99" spans="1:3" ht="13.5" thickBot="1">
      <c r="A99" s="26" t="s">
        <v>54</v>
      </c>
      <c r="B99" s="13">
        <f>(B92-B91)/B91*100</f>
        <v>-0.74246312510650014</v>
      </c>
      <c r="C99" s="14">
        <f t="shared" si="1"/>
        <v>2.6354508859160708</v>
      </c>
    </row>
    <row r="102" spans="1:3" hidden="1"/>
    <row r="103" spans="1:3" hidden="1"/>
    <row r="104" spans="1:3" hidden="1"/>
    <row r="105" spans="1:3" hidden="1"/>
    <row r="106" spans="1:3" hidden="1"/>
    <row r="107" spans="1:3" hidden="1"/>
  </sheetData>
  <mergeCells count="1">
    <mergeCell ref="A1:O1"/>
  </mergeCells>
  <phoneticPr fontId="0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Sum</vt:lpstr>
      <vt:lpstr>UIF Appl</vt:lpstr>
      <vt:lpstr>Stats</vt:lpstr>
      <vt:lpstr>Stats1</vt:lpstr>
      <vt:lpstr>'UIF Appl'!Print_Area</vt:lpstr>
    </vt:vector>
  </TitlesOfParts>
  <Company>DOL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10521038</dc:creator>
  <cp:lastModifiedBy>user</cp:lastModifiedBy>
  <cp:lastPrinted>2007-07-22T16:48:09Z</cp:lastPrinted>
  <dcterms:created xsi:type="dcterms:W3CDTF">2007-07-22T16:06:55Z</dcterms:created>
  <dcterms:modified xsi:type="dcterms:W3CDTF">2014-02-04T21:53:55Z</dcterms:modified>
</cp:coreProperties>
</file>